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marce\Downloads\"/>
    </mc:Choice>
  </mc:AlternateContent>
  <xr:revisionPtr revIDLastSave="0" documentId="13_ncr:1_{6D1EC678-BBAD-4326-835A-8A5FD64CA44A}" xr6:coauthVersionLast="47" xr6:coauthVersionMax="47" xr10:uidLastSave="{00000000-0000-0000-0000-000000000000}"/>
  <bookViews>
    <workbookView xWindow="-120" yWindow="-120" windowWidth="20730" windowHeight="11160" firstSheet="1" activeTab="3" xr2:uid="{00000000-000D-0000-FFFF-FFFF00000000}"/>
  </bookViews>
  <sheets>
    <sheet name="SERV. SOCIAL" sheetId="1" r:id="rId1"/>
    <sheet name="RECEPÇÃO" sheetId="2" r:id="rId2"/>
    <sheet name="PROTOCOLO" sheetId="3" r:id="rId3"/>
    <sheet name="OUVIDORIA" sheetId="4" r:id="rId4"/>
    <sheet name="RESUMO SETOR" sheetId="5" r:id="rId5"/>
    <sheet name="RESUMO SERVIÇO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2" i="6" l="1"/>
  <c r="O12" i="6"/>
  <c r="N12" i="6"/>
  <c r="M12" i="6"/>
  <c r="L12" i="6"/>
  <c r="K12" i="6"/>
  <c r="J12" i="6"/>
  <c r="I12" i="6"/>
  <c r="H12" i="6"/>
  <c r="G12" i="6"/>
  <c r="F12" i="6"/>
  <c r="E12" i="6"/>
  <c r="Q11" i="6"/>
  <c r="O11" i="6"/>
  <c r="P11" i="6" s="1"/>
  <c r="N11" i="6"/>
  <c r="M11" i="6"/>
  <c r="L11" i="6"/>
  <c r="K11" i="6"/>
  <c r="J11" i="6"/>
  <c r="I11" i="6"/>
  <c r="H11" i="6"/>
  <c r="G11" i="6"/>
  <c r="F11" i="6"/>
  <c r="E11" i="6"/>
  <c r="Q10" i="6"/>
  <c r="P10" i="6"/>
  <c r="O10" i="6"/>
  <c r="N10" i="6"/>
  <c r="M10" i="6"/>
  <c r="L10" i="6"/>
  <c r="K10" i="6"/>
  <c r="J10" i="6"/>
  <c r="I10" i="6"/>
  <c r="H10" i="6"/>
  <c r="G10" i="6"/>
  <c r="F10" i="6"/>
  <c r="E10" i="6"/>
  <c r="E13" i="6" s="1"/>
  <c r="Q9" i="6"/>
  <c r="O9" i="6"/>
  <c r="N9" i="6"/>
  <c r="M9" i="6"/>
  <c r="L9" i="6"/>
  <c r="K9" i="6"/>
  <c r="J9" i="6"/>
  <c r="I9" i="6"/>
  <c r="H9" i="6"/>
  <c r="G9" i="6"/>
  <c r="F9" i="6"/>
  <c r="D9" i="6"/>
  <c r="Q8" i="6"/>
  <c r="O8" i="6"/>
  <c r="N8" i="6"/>
  <c r="M8" i="6"/>
  <c r="L8" i="6"/>
  <c r="K8" i="6"/>
  <c r="J8" i="6"/>
  <c r="I8" i="6"/>
  <c r="H8" i="6"/>
  <c r="G8" i="6"/>
  <c r="F8" i="6"/>
  <c r="D8" i="6"/>
  <c r="Q7" i="6"/>
  <c r="O7" i="6"/>
  <c r="P7" i="6" s="1"/>
  <c r="N7" i="6"/>
  <c r="M7" i="6"/>
  <c r="L7" i="6"/>
  <c r="K7" i="6"/>
  <c r="J7" i="6"/>
  <c r="I7" i="6"/>
  <c r="H7" i="6"/>
  <c r="G7" i="6"/>
  <c r="F7" i="6"/>
  <c r="D7" i="6"/>
  <c r="D13" i="6" s="1"/>
  <c r="Q6" i="6"/>
  <c r="O6" i="6"/>
  <c r="P6" i="6" s="1"/>
  <c r="N6" i="6"/>
  <c r="M6" i="6"/>
  <c r="L6" i="6"/>
  <c r="K6" i="6"/>
  <c r="J6" i="6"/>
  <c r="I6" i="6"/>
  <c r="H6" i="6"/>
  <c r="G6" i="6"/>
  <c r="F6" i="6"/>
  <c r="C6" i="6"/>
  <c r="Q5" i="6"/>
  <c r="O5" i="6"/>
  <c r="N5" i="6"/>
  <c r="M5" i="6"/>
  <c r="L5" i="6"/>
  <c r="K5" i="6"/>
  <c r="J5" i="6"/>
  <c r="I5" i="6"/>
  <c r="H5" i="6"/>
  <c r="G5" i="6"/>
  <c r="F5" i="6"/>
  <c r="C5" i="6"/>
  <c r="Q4" i="6"/>
  <c r="O4" i="6"/>
  <c r="N4" i="6"/>
  <c r="M4" i="6"/>
  <c r="L4" i="6"/>
  <c r="K4" i="6"/>
  <c r="J4" i="6"/>
  <c r="I4" i="6"/>
  <c r="H4" i="6"/>
  <c r="G4" i="6"/>
  <c r="F4" i="6"/>
  <c r="C4" i="6"/>
  <c r="C13" i="6" s="1"/>
  <c r="Q3" i="6"/>
  <c r="O3" i="6"/>
  <c r="P3" i="6" s="1"/>
  <c r="N3" i="6"/>
  <c r="M3" i="6"/>
  <c r="L3" i="6"/>
  <c r="K3" i="6"/>
  <c r="J3" i="6"/>
  <c r="I3" i="6"/>
  <c r="H3" i="6"/>
  <c r="G3" i="6"/>
  <c r="F3" i="6"/>
  <c r="B3" i="6"/>
  <c r="Q2" i="6"/>
  <c r="Q13" i="6" s="1"/>
  <c r="O2" i="6"/>
  <c r="O13" i="6" s="1"/>
  <c r="N2" i="6"/>
  <c r="N13" i="6" s="1"/>
  <c r="M2" i="6"/>
  <c r="L2" i="6"/>
  <c r="L13" i="6" s="1"/>
  <c r="K2" i="6"/>
  <c r="K13" i="6" s="1"/>
  <c r="J2" i="6"/>
  <c r="J13" i="6" s="1"/>
  <c r="I2" i="6"/>
  <c r="I13" i="6" s="1"/>
  <c r="H2" i="6"/>
  <c r="H13" i="6" s="1"/>
  <c r="G2" i="6"/>
  <c r="G13" i="6" s="1"/>
  <c r="F2" i="6"/>
  <c r="F13" i="6" s="1"/>
  <c r="B2" i="6"/>
  <c r="B13" i="6" s="1"/>
  <c r="H5" i="5"/>
  <c r="G5" i="5"/>
  <c r="E5" i="5"/>
  <c r="D5" i="5"/>
  <c r="C5" i="5"/>
  <c r="F5" i="5" s="1"/>
  <c r="B5" i="5"/>
  <c r="H4" i="5"/>
  <c r="G4" i="5"/>
  <c r="F4" i="5"/>
  <c r="E4" i="5"/>
  <c r="D4" i="5"/>
  <c r="C4" i="5"/>
  <c r="B4" i="5"/>
  <c r="H3" i="5"/>
  <c r="G3" i="5"/>
  <c r="E3" i="5"/>
  <c r="F3" i="5" s="1"/>
  <c r="D3" i="5"/>
  <c r="C3" i="5"/>
  <c r="B3" i="5"/>
  <c r="H2" i="5"/>
  <c r="G2" i="5"/>
  <c r="G6" i="5" s="1"/>
  <c r="E2" i="5"/>
  <c r="E6" i="5" s="1"/>
  <c r="D2" i="5"/>
  <c r="D6" i="5" s="1"/>
  <c r="C2" i="5"/>
  <c r="C6" i="5" s="1"/>
  <c r="B2" i="5"/>
  <c r="B6" i="5" s="1"/>
  <c r="P12" i="6" l="1"/>
  <c r="P2" i="6"/>
  <c r="P5" i="6"/>
  <c r="P4" i="6"/>
  <c r="P8" i="6"/>
  <c r="P9" i="6"/>
  <c r="B14" i="6"/>
  <c r="F14" i="6"/>
  <c r="H6" i="5"/>
  <c r="F2" i="5"/>
  <c r="F6" i="5" s="1"/>
  <c r="M13" i="6"/>
  <c r="M14" i="6" l="1"/>
  <c r="P13" i="6"/>
</calcChain>
</file>

<file path=xl/sharedStrings.xml><?xml version="1.0" encoding="utf-8"?>
<sst xmlns="http://schemas.openxmlformats.org/spreadsheetml/2006/main" count="441" uniqueCount="39">
  <si>
    <t>Carimbo de data/hora</t>
  </si>
  <si>
    <t>Qual setor você visitou?</t>
  </si>
  <si>
    <t>Qual destes serviços você utilizou?</t>
  </si>
  <si>
    <t>Qual meio você utilizou?</t>
  </si>
  <si>
    <t>Sua demanda foi atendida?</t>
  </si>
  <si>
    <t>Em uma escala de 1 a 10, qual o seu grau de satisfação em relação aos serviços prestados pelo Departamento de Ouvidoria em Saúde da SES/AM?</t>
  </si>
  <si>
    <t>Deixe sua sugestão e comentário (opcional).</t>
  </si>
  <si>
    <t>Serviço Social</t>
  </si>
  <si>
    <t>Opção 1</t>
  </si>
  <si>
    <t>Presencial</t>
  </si>
  <si>
    <t>Sim</t>
  </si>
  <si>
    <t>Opção 2</t>
  </si>
  <si>
    <t>E-mail</t>
  </si>
  <si>
    <t>Não</t>
  </si>
  <si>
    <t>Opção 3</t>
  </si>
  <si>
    <t>WhatsApp</t>
  </si>
  <si>
    <t>Recepção</t>
  </si>
  <si>
    <t>Solicitação de Informação/orientação</t>
  </si>
  <si>
    <t>Visita pública</t>
  </si>
  <si>
    <t>Reunião agendada</t>
  </si>
  <si>
    <t>Telefone</t>
  </si>
  <si>
    <t>Parcialmente</t>
  </si>
  <si>
    <t>Protocolo</t>
  </si>
  <si>
    <t>Abertura de Processo de Pagamento</t>
  </si>
  <si>
    <t>Protocolo Virtual</t>
  </si>
  <si>
    <t>Abertura de Processo Administrativo</t>
  </si>
  <si>
    <t>Consulta de Processo</t>
  </si>
  <si>
    <t>Ouvidoria</t>
  </si>
  <si>
    <t>Acesso à Informação</t>
  </si>
  <si>
    <t>OuvidorSUS</t>
  </si>
  <si>
    <t>Fala.Br (Ouvidoria e Acesso à Informação)</t>
  </si>
  <si>
    <t>SETOR</t>
  </si>
  <si>
    <t>Respostas</t>
  </si>
  <si>
    <t>Eficiência</t>
  </si>
  <si>
    <t>Soma Nota SETOR</t>
  </si>
  <si>
    <t>Média Nota SETOR</t>
  </si>
  <si>
    <t>TOTAL</t>
  </si>
  <si>
    <t>SERVIÇO</t>
  </si>
  <si>
    <t>Média SERVIÇO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</si>
</sst>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m/d/yyyy\ h:mm:ss"/>
  </numFmts>
  <fonts count="4" x14ac:knownFonts="1">
    <font>
      <sz val="10"/>
      <color rgb="FF000000"/>
      <name val="Arial"/>
      <scheme val="minor"/>
    </font>
    <font>
      <sz val="10"/>
      <color theme="1"/>
      <name val="Arial"/>
      <family val="2"/>
      <scheme val="minor"/>
    </font>
    <font>
      <b/>
      <sz val="10"/>
      <color theme="1"/>
      <name val="Arial"/>
      <family val="2"/>
      <scheme val="minor"/>
    </font>
    <font>
      <sz val="10"/>
      <color theme="0"/>
      <name val="Arial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1155CC"/>
        <bgColor rgb="FF1155CC"/>
      </patternFill>
    </fill>
    <fill>
      <patternFill patternType="solid">
        <fgColor rgb="FF93C47D"/>
        <bgColor rgb="FF93C47D"/>
      </patternFill>
    </fill>
    <fill>
      <patternFill patternType="solid">
        <fgColor rgb="FF6D9EEB"/>
        <bgColor rgb="FF6D9EEB"/>
      </patternFill>
    </fill>
    <fill>
      <patternFill patternType="solid">
        <fgColor rgb="FFF6B26B"/>
        <bgColor rgb="FFF6B26B"/>
      </patternFill>
    </fill>
    <fill>
      <patternFill patternType="solid">
        <fgColor rgb="FFFFE599"/>
        <bgColor rgb="FFFFE599"/>
      </patternFill>
    </fill>
    <fill>
      <patternFill patternType="solid">
        <fgColor rgb="FFF9CB9C"/>
        <bgColor rgb="FFF9CB9C"/>
      </patternFill>
    </fill>
    <fill>
      <patternFill patternType="solid">
        <fgColor rgb="FFB6D7A8"/>
        <bgColor rgb="FFB6D7A8"/>
      </patternFill>
    </fill>
    <fill>
      <patternFill patternType="solid">
        <fgColor rgb="FFA2C4C9"/>
        <bgColor rgb="FFA2C4C9"/>
      </patternFill>
    </fill>
    <fill>
      <patternFill patternType="solid">
        <fgColor rgb="FFFFFF00"/>
        <bgColor indexed="64"/>
      </patternFill>
    </fill>
  </fills>
  <borders count="60">
    <border>
      <left/>
      <right/>
      <top/>
      <bottom/>
      <diagonal/>
    </border>
    <border>
      <left style="thin">
        <color rgb="FF442F65"/>
      </left>
      <right style="thin">
        <color rgb="FF5B3F86"/>
      </right>
      <top style="thin">
        <color rgb="FF442F65"/>
      </top>
      <bottom style="thin">
        <color rgb="FF442F65"/>
      </bottom>
      <diagonal/>
    </border>
    <border>
      <left style="thin">
        <color rgb="FF5B3F86"/>
      </left>
      <right style="thin">
        <color rgb="FF5B3F86"/>
      </right>
      <top style="thin">
        <color rgb="FF442F65"/>
      </top>
      <bottom style="thin">
        <color rgb="FF442F65"/>
      </bottom>
      <diagonal/>
    </border>
    <border>
      <left style="thin">
        <color rgb="FF5B3F86"/>
      </left>
      <right style="thin">
        <color rgb="FF442F65"/>
      </right>
      <top style="thin">
        <color rgb="FF442F65"/>
      </top>
      <bottom style="thin">
        <color rgb="FF442F65"/>
      </bottom>
      <diagonal/>
    </border>
    <border>
      <left style="thin">
        <color rgb="FF442F65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442F65"/>
      </right>
      <top style="thin">
        <color rgb="FFFFFFFF"/>
      </top>
      <bottom style="thin">
        <color rgb="FFFFFFFF"/>
      </bottom>
      <diagonal/>
    </border>
    <border>
      <left style="thin">
        <color rgb="FF442F65"/>
      </left>
      <right style="thin">
        <color rgb="FFF8F9FA"/>
      </right>
      <top style="thin">
        <color rgb="FFF8F9FA"/>
      </top>
      <bottom style="thin">
        <color rgb="FFF8F9FA"/>
      </bottom>
      <diagonal/>
    </border>
    <border>
      <left style="thin">
        <color rgb="FFF8F9FA"/>
      </left>
      <right style="thin">
        <color rgb="FFF8F9FA"/>
      </right>
      <top style="thin">
        <color rgb="FFF8F9FA"/>
      </top>
      <bottom style="thin">
        <color rgb="FFF8F9FA"/>
      </bottom>
      <diagonal/>
    </border>
    <border>
      <left style="thin">
        <color rgb="FF442F65"/>
      </left>
      <right style="thin">
        <color rgb="FFF8F9FA"/>
      </right>
      <top style="thin">
        <color rgb="FFF8F9FA"/>
      </top>
      <bottom style="thin">
        <color rgb="FF442F65"/>
      </bottom>
      <diagonal/>
    </border>
    <border>
      <left style="thin">
        <color rgb="FFF8F9FA"/>
      </left>
      <right style="thin">
        <color rgb="FFF8F9FA"/>
      </right>
      <top style="thin">
        <color rgb="FFF8F9FA"/>
      </top>
      <bottom style="thin">
        <color rgb="FF442F65"/>
      </bottom>
      <diagonal/>
    </border>
    <border>
      <left style="thin">
        <color rgb="FF442F65"/>
      </left>
      <right style="thin">
        <color rgb="FFFFFFFF"/>
      </right>
      <top style="thin">
        <color rgb="FFFFFFFF"/>
      </top>
      <bottom style="thin">
        <color rgb="FF442F65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442F65"/>
      </bottom>
      <diagonal/>
    </border>
    <border>
      <left style="thin">
        <color rgb="FFF8F9FA"/>
      </left>
      <right style="thin">
        <color rgb="FF442F65"/>
      </right>
      <top style="thin">
        <color rgb="FFF8F9FA"/>
      </top>
      <bottom style="thin">
        <color rgb="FFF8F9FA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442F65"/>
      </bottom>
      <diagonal/>
    </border>
    <border>
      <left style="thin">
        <color rgb="FF000000"/>
      </left>
      <right style="thin">
        <color rgb="FF93C47D"/>
      </right>
      <top style="thin">
        <color rgb="FF000000"/>
      </top>
      <bottom style="thin">
        <color rgb="FF442F65"/>
      </bottom>
      <diagonal/>
    </border>
    <border>
      <left style="thin">
        <color rgb="FF93C47D"/>
      </left>
      <right style="thin">
        <color rgb="FF93C47D"/>
      </right>
      <top style="thin">
        <color rgb="FF000000"/>
      </top>
      <bottom style="thin">
        <color rgb="FF442F65"/>
      </bottom>
      <diagonal/>
    </border>
    <border>
      <left style="thin">
        <color rgb="FF93C47D"/>
      </left>
      <right style="thin">
        <color rgb="FF000000"/>
      </right>
      <top style="thin">
        <color rgb="FF000000"/>
      </top>
      <bottom style="thin">
        <color rgb="FF442F65"/>
      </bottom>
      <diagonal/>
    </border>
    <border>
      <left style="thin">
        <color rgb="FF000000"/>
      </left>
      <right style="thin">
        <color rgb="FF1155CC"/>
      </right>
      <top style="thin">
        <color rgb="FF000000"/>
      </top>
      <bottom style="thin">
        <color rgb="FF442F65"/>
      </bottom>
      <diagonal/>
    </border>
    <border>
      <left style="thin">
        <color rgb="FF1155CC"/>
      </left>
      <right style="thin">
        <color rgb="FF000000"/>
      </right>
      <top style="thin">
        <color rgb="FF000000"/>
      </top>
      <bottom style="thin">
        <color rgb="FF442F65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F8F9FA"/>
      </top>
      <bottom style="thin">
        <color rgb="FFF8F9FA"/>
      </bottom>
      <diagonal/>
    </border>
    <border>
      <left style="thin">
        <color rgb="FF000000"/>
      </left>
      <right style="thin">
        <color rgb="FFF8F9FA"/>
      </right>
      <top style="thin">
        <color rgb="FFF8F9FA"/>
      </top>
      <bottom style="thin">
        <color rgb="FFF8F9FA"/>
      </bottom>
      <diagonal/>
    </border>
    <border>
      <left style="thin">
        <color rgb="FFF8F9FA"/>
      </left>
      <right style="thin">
        <color rgb="FF000000"/>
      </right>
      <top style="thin">
        <color rgb="FFF8F9FA"/>
      </top>
      <bottom style="thin">
        <color rgb="FFF8F9FA"/>
      </bottom>
      <diagonal/>
    </border>
    <border>
      <left style="thin">
        <color rgb="FF000000"/>
      </left>
      <right style="thin">
        <color rgb="FFFFFFFF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000000"/>
      </bottom>
      <diagonal/>
    </border>
    <border>
      <left style="thin">
        <color rgb="FFFFFFFF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F8F9FA"/>
      </left>
      <right style="thin">
        <color rgb="FF442F65"/>
      </right>
      <top style="thin">
        <color rgb="FFF8F9FA"/>
      </top>
      <bottom style="thin">
        <color rgb="FF442F65"/>
      </bottom>
      <diagonal/>
    </border>
    <border>
      <left style="thin">
        <color rgb="FF1155CC"/>
      </left>
      <right style="thin">
        <color rgb="FF1155CC"/>
      </right>
      <top style="thin">
        <color rgb="FF000000"/>
      </top>
      <bottom style="thin">
        <color rgb="FF442F65"/>
      </bottom>
      <diagonal/>
    </border>
    <border>
      <left style="thin">
        <color rgb="FF000000"/>
      </left>
      <right style="thin">
        <color rgb="FF6D9EEB"/>
      </right>
      <top style="thin">
        <color rgb="FF000000"/>
      </top>
      <bottom style="thin">
        <color rgb="FF442F65"/>
      </bottom>
      <diagonal/>
    </border>
    <border>
      <left style="thin">
        <color rgb="FF6D9EEB"/>
      </left>
      <right style="thin">
        <color rgb="FF6D9EEB"/>
      </right>
      <top style="thin">
        <color rgb="FF000000"/>
      </top>
      <bottom style="thin">
        <color rgb="FF442F65"/>
      </bottom>
      <diagonal/>
    </border>
    <border>
      <left style="thin">
        <color rgb="FF6D9EEB"/>
      </left>
      <right style="thin">
        <color rgb="FF000000"/>
      </right>
      <top style="thin">
        <color rgb="FF000000"/>
      </top>
      <bottom style="thin">
        <color rgb="FF442F65"/>
      </bottom>
      <diagonal/>
    </border>
    <border>
      <left style="thin">
        <color rgb="FF442F65"/>
      </left>
      <right style="thin">
        <color rgb="FFFFE599"/>
      </right>
      <top style="thin">
        <color rgb="FFFFE599"/>
      </top>
      <bottom style="thin">
        <color rgb="FFFFE599"/>
      </bottom>
      <diagonal/>
    </border>
    <border>
      <left style="thin">
        <color rgb="FF000000"/>
      </left>
      <right style="thin">
        <color rgb="FFFFE599"/>
      </right>
      <top style="thin">
        <color rgb="FFFFE599"/>
      </top>
      <bottom style="thin">
        <color rgb="FFFFE599"/>
      </bottom>
      <diagonal/>
    </border>
    <border>
      <left style="thin">
        <color rgb="FFFFE599"/>
      </left>
      <right style="thin">
        <color rgb="FFFFE599"/>
      </right>
      <top style="thin">
        <color rgb="FFFFE599"/>
      </top>
      <bottom style="thin">
        <color rgb="FFFFE599"/>
      </bottom>
      <diagonal/>
    </border>
    <border>
      <left style="thin">
        <color rgb="FFFFE599"/>
      </left>
      <right style="thin">
        <color rgb="FF000000"/>
      </right>
      <top style="thin">
        <color rgb="FFFFE599"/>
      </top>
      <bottom style="thin">
        <color rgb="FFFFE599"/>
      </bottom>
      <diagonal/>
    </border>
    <border>
      <left style="thin">
        <color rgb="FF000000"/>
      </left>
      <right style="thin">
        <color rgb="FF000000"/>
      </right>
      <top style="thin">
        <color rgb="FFFFE599"/>
      </top>
      <bottom style="thin">
        <color rgb="FFFFE599"/>
      </bottom>
      <diagonal/>
    </border>
    <border>
      <left style="thin">
        <color rgb="FF442F65"/>
      </left>
      <right style="thin">
        <color rgb="FFF9CB9C"/>
      </right>
      <top style="thin">
        <color rgb="FFF9CB9C"/>
      </top>
      <bottom style="thin">
        <color rgb="FFF9CB9C"/>
      </bottom>
      <diagonal/>
    </border>
    <border>
      <left style="thin">
        <color rgb="FF000000"/>
      </left>
      <right style="thin">
        <color rgb="FFF9CB9C"/>
      </right>
      <top style="thin">
        <color rgb="FFF9CB9C"/>
      </top>
      <bottom style="thin">
        <color rgb="FFF9CB9C"/>
      </bottom>
      <diagonal/>
    </border>
    <border>
      <left style="thin">
        <color rgb="FFF9CB9C"/>
      </left>
      <right style="thin">
        <color rgb="FFF9CB9C"/>
      </right>
      <top style="thin">
        <color rgb="FFF9CB9C"/>
      </top>
      <bottom style="thin">
        <color rgb="FFF9CB9C"/>
      </bottom>
      <diagonal/>
    </border>
    <border>
      <left style="thin">
        <color rgb="FFF9CB9C"/>
      </left>
      <right style="thin">
        <color rgb="FF000000"/>
      </right>
      <top style="thin">
        <color rgb="FFF9CB9C"/>
      </top>
      <bottom style="thin">
        <color rgb="FFF9CB9C"/>
      </bottom>
      <diagonal/>
    </border>
    <border>
      <left style="thin">
        <color rgb="FF000000"/>
      </left>
      <right style="thin">
        <color rgb="FF000000"/>
      </right>
      <top style="thin">
        <color rgb="FFF9CB9C"/>
      </top>
      <bottom style="thin">
        <color rgb="FFF9CB9C"/>
      </bottom>
      <diagonal/>
    </border>
    <border>
      <left style="thin">
        <color rgb="FF442F65"/>
      </left>
      <right style="thin">
        <color rgb="FFB6D7A8"/>
      </right>
      <top style="thin">
        <color rgb="FFB6D7A8"/>
      </top>
      <bottom style="thin">
        <color rgb="FFB6D7A8"/>
      </bottom>
      <diagonal/>
    </border>
    <border>
      <left style="thin">
        <color rgb="FF000000"/>
      </left>
      <right style="thin">
        <color rgb="FFB6D7A8"/>
      </right>
      <top style="thin">
        <color rgb="FFB6D7A8"/>
      </top>
      <bottom style="thin">
        <color rgb="FFB6D7A8"/>
      </bottom>
      <diagonal/>
    </border>
    <border>
      <left style="thin">
        <color rgb="FFB6D7A8"/>
      </left>
      <right style="thin">
        <color rgb="FFB6D7A8"/>
      </right>
      <top style="thin">
        <color rgb="FFB6D7A8"/>
      </top>
      <bottom style="thin">
        <color rgb="FFB6D7A8"/>
      </bottom>
      <diagonal/>
    </border>
    <border>
      <left style="thin">
        <color rgb="FFB6D7A8"/>
      </left>
      <right style="thin">
        <color rgb="FF000000"/>
      </right>
      <top style="thin">
        <color rgb="FFB6D7A8"/>
      </top>
      <bottom style="thin">
        <color rgb="FFB6D7A8"/>
      </bottom>
      <diagonal/>
    </border>
    <border>
      <left style="thin">
        <color rgb="FF000000"/>
      </left>
      <right style="thin">
        <color rgb="FF000000"/>
      </right>
      <top style="thin">
        <color rgb="FFB6D7A8"/>
      </top>
      <bottom style="thin">
        <color rgb="FFB6D7A8"/>
      </bottom>
      <diagonal/>
    </border>
    <border>
      <left style="thin">
        <color rgb="FF442F65"/>
      </left>
      <right style="thin">
        <color rgb="FFA2C4C9"/>
      </right>
      <top style="thin">
        <color rgb="FFA2C4C9"/>
      </top>
      <bottom style="thin">
        <color rgb="FFA2C4C9"/>
      </bottom>
      <diagonal/>
    </border>
    <border>
      <left style="thin">
        <color rgb="FF000000"/>
      </left>
      <right style="thin">
        <color rgb="FFA2C4C9"/>
      </right>
      <top style="thin">
        <color rgb="FFA2C4C9"/>
      </top>
      <bottom style="thin">
        <color rgb="FFA2C4C9"/>
      </bottom>
      <diagonal/>
    </border>
    <border>
      <left style="thin">
        <color rgb="FFA2C4C9"/>
      </left>
      <right style="thin">
        <color rgb="FFA2C4C9"/>
      </right>
      <top style="thin">
        <color rgb="FFA2C4C9"/>
      </top>
      <bottom style="thin">
        <color rgb="FFA2C4C9"/>
      </bottom>
      <diagonal/>
    </border>
    <border>
      <left style="thin">
        <color rgb="FFA2C4C9"/>
      </left>
      <right style="thin">
        <color rgb="FF000000"/>
      </right>
      <top style="thin">
        <color rgb="FFA2C4C9"/>
      </top>
      <bottom style="thin">
        <color rgb="FFA2C4C9"/>
      </bottom>
      <diagonal/>
    </border>
    <border>
      <left style="thin">
        <color rgb="FF000000"/>
      </left>
      <right style="thin">
        <color rgb="FF000000"/>
      </right>
      <top style="thin">
        <color rgb="FFA2C4C9"/>
      </top>
      <bottom style="thin">
        <color rgb="FFA2C4C9"/>
      </bottom>
      <diagonal/>
    </border>
    <border>
      <left style="thin">
        <color rgb="FF000000"/>
      </left>
      <right style="thin">
        <color rgb="FFA2C4C9"/>
      </right>
      <top style="thin">
        <color rgb="FFA2C4C9"/>
      </top>
      <bottom style="thin">
        <color rgb="FF000000"/>
      </bottom>
      <diagonal/>
    </border>
    <border>
      <left style="thin">
        <color rgb="FFA2C4C9"/>
      </left>
      <right style="thin">
        <color rgb="FFA2C4C9"/>
      </right>
      <top style="thin">
        <color rgb="FFA2C4C9"/>
      </top>
      <bottom style="thin">
        <color rgb="FF000000"/>
      </bottom>
      <diagonal/>
    </border>
    <border>
      <left style="thin">
        <color rgb="FFA2C4C9"/>
      </left>
      <right style="thin">
        <color rgb="FF000000"/>
      </right>
      <top style="thin">
        <color rgb="FFA2C4C9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A2C4C9"/>
      </top>
      <bottom style="thin">
        <color rgb="FF000000"/>
      </bottom>
      <diagonal/>
    </border>
    <border>
      <left style="thin">
        <color rgb="FFFFFFFF"/>
      </left>
      <right style="thin">
        <color rgb="FF442F65"/>
      </right>
      <top style="thin">
        <color rgb="FFFFFFFF"/>
      </top>
      <bottom style="thin">
        <color rgb="FF442F65"/>
      </bottom>
      <diagonal/>
    </border>
  </borders>
  <cellStyleXfs count="1">
    <xf numFmtId="0" fontId="0" fillId="0" borderId="0"/>
  </cellStyleXfs>
  <cellXfs count="102">
    <xf numFmtId="0" fontId="0" fillId="0" borderId="0" xfId="0"/>
    <xf numFmtId="164" fontId="1" fillId="0" borderId="4" xfId="0" applyNumberFormat="1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164" fontId="1" fillId="0" borderId="7" xfId="0" applyNumberFormat="1" applyFont="1" applyBorder="1" applyAlignment="1">
      <alignment vertical="center"/>
    </xf>
    <xf numFmtId="0" fontId="1" fillId="0" borderId="8" xfId="0" applyFont="1" applyBorder="1" applyAlignment="1">
      <alignment vertical="center"/>
    </xf>
    <xf numFmtId="164" fontId="1" fillId="0" borderId="9" xfId="0" applyNumberFormat="1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10" fontId="1" fillId="0" borderId="22" xfId="0" applyNumberFormat="1" applyFont="1" applyBorder="1" applyAlignment="1">
      <alignment horizontal="center" vertical="center"/>
    </xf>
    <xf numFmtId="2" fontId="1" fillId="0" borderId="21" xfId="0" applyNumberFormat="1" applyFont="1" applyBorder="1" applyAlignment="1">
      <alignment horizontal="center" vertical="center"/>
    </xf>
    <xf numFmtId="2" fontId="1" fillId="0" borderId="22" xfId="0" applyNumberFormat="1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10" fontId="1" fillId="0" borderId="25" xfId="0" applyNumberFormat="1" applyFont="1" applyBorder="1" applyAlignment="1">
      <alignment horizontal="center" vertical="center"/>
    </xf>
    <xf numFmtId="2" fontId="1" fillId="0" borderId="24" xfId="0" applyNumberFormat="1" applyFont="1" applyBorder="1" applyAlignment="1">
      <alignment horizontal="center" vertical="center"/>
    </xf>
    <xf numFmtId="2" fontId="1" fillId="0" borderId="25" xfId="0" applyNumberFormat="1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10" fontId="2" fillId="0" borderId="29" xfId="0" applyNumberFormat="1" applyFont="1" applyBorder="1" applyAlignment="1">
      <alignment horizontal="center" vertical="center"/>
    </xf>
    <xf numFmtId="2" fontId="2" fillId="0" borderId="26" xfId="0" applyNumberFormat="1" applyFont="1" applyBorder="1" applyAlignment="1">
      <alignment horizontal="center" vertical="center"/>
    </xf>
    <xf numFmtId="2" fontId="2" fillId="0" borderId="29" xfId="0" applyNumberFormat="1" applyFont="1" applyBorder="1" applyAlignment="1">
      <alignment horizontal="center" vertical="center"/>
    </xf>
    <xf numFmtId="0" fontId="1" fillId="10" borderId="1" xfId="0" applyFont="1" applyFill="1" applyBorder="1" applyAlignment="1">
      <alignment horizontal="left" vertical="center"/>
    </xf>
    <xf numFmtId="0" fontId="1" fillId="10" borderId="2" xfId="0" applyFont="1" applyFill="1" applyBorder="1" applyAlignment="1">
      <alignment horizontal="left" vertical="center"/>
    </xf>
    <xf numFmtId="0" fontId="1" fillId="10" borderId="3" xfId="0" applyFont="1" applyFill="1" applyBorder="1" applyAlignment="1">
      <alignment horizontal="left" vertical="center"/>
    </xf>
    <xf numFmtId="0" fontId="0" fillId="10" borderId="0" xfId="0" applyFill="1"/>
    <xf numFmtId="0" fontId="3" fillId="0" borderId="1" xfId="0" applyFont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4" borderId="32" xfId="0" applyFont="1" applyFill="1" applyBorder="1" applyAlignment="1">
      <alignment horizontal="center" vertical="center" wrapText="1"/>
    </xf>
    <xf numFmtId="0" fontId="3" fillId="4" borderId="33" xfId="0" applyFont="1" applyFill="1" applyBorder="1" applyAlignment="1">
      <alignment horizontal="center" vertical="center" wrapText="1"/>
    </xf>
    <xf numFmtId="0" fontId="3" fillId="4" borderId="34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3" fillId="5" borderId="14" xfId="0" applyFont="1" applyFill="1" applyBorder="1" applyAlignment="1">
      <alignment horizontal="center" vertical="center" wrapText="1"/>
    </xf>
    <xf numFmtId="0" fontId="1" fillId="6" borderId="35" xfId="0" applyFont="1" applyFill="1" applyBorder="1" applyAlignment="1">
      <alignment horizontal="center" vertical="center"/>
    </xf>
    <xf numFmtId="0" fontId="1" fillId="6" borderId="36" xfId="0" applyFont="1" applyFill="1" applyBorder="1" applyAlignment="1">
      <alignment horizontal="center" vertical="center"/>
    </xf>
    <xf numFmtId="0" fontId="1" fillId="6" borderId="37" xfId="0" applyFont="1" applyFill="1" applyBorder="1" applyAlignment="1">
      <alignment horizontal="center" vertical="center"/>
    </xf>
    <xf numFmtId="0" fontId="1" fillId="6" borderId="38" xfId="0" applyFont="1" applyFill="1" applyBorder="1" applyAlignment="1">
      <alignment horizontal="center" vertical="center"/>
    </xf>
    <xf numFmtId="10" fontId="1" fillId="6" borderId="38" xfId="0" applyNumberFormat="1" applyFont="1" applyFill="1" applyBorder="1" applyAlignment="1">
      <alignment horizontal="center" vertical="center"/>
    </xf>
    <xf numFmtId="2" fontId="1" fillId="6" borderId="39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" fillId="7" borderId="40" xfId="0" applyFont="1" applyFill="1" applyBorder="1" applyAlignment="1">
      <alignment horizontal="center" vertical="center"/>
    </xf>
    <xf numFmtId="0" fontId="1" fillId="7" borderId="41" xfId="0" applyFont="1" applyFill="1" applyBorder="1" applyAlignment="1">
      <alignment horizontal="center" vertical="center"/>
    </xf>
    <xf numFmtId="0" fontId="1" fillId="7" borderId="42" xfId="0" applyFont="1" applyFill="1" applyBorder="1" applyAlignment="1">
      <alignment horizontal="center" vertical="center"/>
    </xf>
    <xf numFmtId="0" fontId="1" fillId="7" borderId="43" xfId="0" applyFont="1" applyFill="1" applyBorder="1" applyAlignment="1">
      <alignment horizontal="center" vertical="center"/>
    </xf>
    <xf numFmtId="10" fontId="1" fillId="7" borderId="43" xfId="0" applyNumberFormat="1" applyFont="1" applyFill="1" applyBorder="1" applyAlignment="1">
      <alignment horizontal="center" vertical="center"/>
    </xf>
    <xf numFmtId="2" fontId="1" fillId="7" borderId="44" xfId="0" applyNumberFormat="1" applyFont="1" applyFill="1" applyBorder="1" applyAlignment="1">
      <alignment horizontal="center" vertical="center"/>
    </xf>
    <xf numFmtId="0" fontId="1" fillId="8" borderId="45" xfId="0" applyFont="1" applyFill="1" applyBorder="1" applyAlignment="1">
      <alignment horizontal="center" vertical="center"/>
    </xf>
    <xf numFmtId="0" fontId="1" fillId="8" borderId="46" xfId="0" applyFont="1" applyFill="1" applyBorder="1" applyAlignment="1">
      <alignment horizontal="center" vertical="center"/>
    </xf>
    <xf numFmtId="0" fontId="1" fillId="8" borderId="47" xfId="0" applyFont="1" applyFill="1" applyBorder="1" applyAlignment="1">
      <alignment horizontal="center" vertical="center"/>
    </xf>
    <xf numFmtId="0" fontId="1" fillId="8" borderId="48" xfId="0" applyFont="1" applyFill="1" applyBorder="1" applyAlignment="1">
      <alignment horizontal="center" vertical="center"/>
    </xf>
    <xf numFmtId="10" fontId="1" fillId="8" borderId="48" xfId="0" applyNumberFormat="1" applyFont="1" applyFill="1" applyBorder="1" applyAlignment="1">
      <alignment horizontal="center" vertical="center"/>
    </xf>
    <xf numFmtId="2" fontId="1" fillId="8" borderId="49" xfId="0" applyNumberFormat="1" applyFont="1" applyFill="1" applyBorder="1" applyAlignment="1">
      <alignment horizontal="center" vertical="center"/>
    </xf>
    <xf numFmtId="0" fontId="1" fillId="9" borderId="50" xfId="0" applyFont="1" applyFill="1" applyBorder="1" applyAlignment="1">
      <alignment horizontal="center" vertical="center"/>
    </xf>
    <xf numFmtId="0" fontId="1" fillId="9" borderId="51" xfId="0" applyFont="1" applyFill="1" applyBorder="1" applyAlignment="1">
      <alignment horizontal="center" vertical="center"/>
    </xf>
    <xf numFmtId="0" fontId="1" fillId="9" borderId="52" xfId="0" applyFont="1" applyFill="1" applyBorder="1" applyAlignment="1">
      <alignment horizontal="center" vertical="center"/>
    </xf>
    <xf numFmtId="0" fontId="1" fillId="9" borderId="53" xfId="0" applyFont="1" applyFill="1" applyBorder="1" applyAlignment="1">
      <alignment horizontal="center" vertical="center"/>
    </xf>
    <xf numFmtId="10" fontId="1" fillId="9" borderId="53" xfId="0" applyNumberFormat="1" applyFont="1" applyFill="1" applyBorder="1" applyAlignment="1">
      <alignment horizontal="center" vertical="center"/>
    </xf>
    <xf numFmtId="2" fontId="1" fillId="9" borderId="54" xfId="0" applyNumberFormat="1" applyFont="1" applyFill="1" applyBorder="1" applyAlignment="1">
      <alignment horizontal="center" vertical="center"/>
    </xf>
    <xf numFmtId="0" fontId="1" fillId="9" borderId="55" xfId="0" applyFont="1" applyFill="1" applyBorder="1" applyAlignment="1">
      <alignment horizontal="center" vertical="center"/>
    </xf>
    <xf numFmtId="0" fontId="1" fillId="9" borderId="56" xfId="0" applyFont="1" applyFill="1" applyBorder="1" applyAlignment="1">
      <alignment horizontal="center" vertical="center"/>
    </xf>
    <xf numFmtId="0" fontId="1" fillId="9" borderId="57" xfId="0" applyFont="1" applyFill="1" applyBorder="1" applyAlignment="1">
      <alignment horizontal="center" vertical="center"/>
    </xf>
    <xf numFmtId="10" fontId="1" fillId="9" borderId="57" xfId="0" applyNumberFormat="1" applyFont="1" applyFill="1" applyBorder="1" applyAlignment="1">
      <alignment horizontal="center" vertical="center"/>
    </xf>
    <xf numFmtId="2" fontId="1" fillId="9" borderId="58" xfId="0" applyNumberFormat="1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10" fontId="1" fillId="0" borderId="8" xfId="0" applyNumberFormat="1" applyFont="1" applyBorder="1" applyAlignment="1">
      <alignment horizontal="center" vertical="center"/>
    </xf>
    <xf numFmtId="2" fontId="1" fillId="0" borderId="13" xfId="0" applyNumberFormat="1" applyFont="1" applyBorder="1" applyAlignment="1">
      <alignment horizontal="center" vertical="center"/>
    </xf>
    <xf numFmtId="10" fontId="1" fillId="0" borderId="5" xfId="0" applyNumberFormat="1" applyFont="1" applyBorder="1" applyAlignment="1">
      <alignment horizontal="center" vertical="center"/>
    </xf>
    <xf numFmtId="2" fontId="1" fillId="0" borderId="6" xfId="0" applyNumberFormat="1" applyFont="1" applyBorder="1" applyAlignment="1">
      <alignment horizontal="center" vertical="center"/>
    </xf>
    <xf numFmtId="164" fontId="1" fillId="0" borderId="4" xfId="0" applyNumberFormat="1" applyFont="1" applyBorder="1" applyAlignment="1">
      <alignment horizontal="center" vertical="center"/>
    </xf>
    <xf numFmtId="164" fontId="1" fillId="0" borderId="7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0" fontId="1" fillId="0" borderId="12" xfId="0" applyNumberFormat="1" applyFont="1" applyBorder="1" applyAlignment="1">
      <alignment horizontal="center" vertical="center"/>
    </xf>
    <xf numFmtId="2" fontId="1" fillId="0" borderId="59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10" borderId="1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 wrapText="1"/>
    </xf>
    <xf numFmtId="2" fontId="1" fillId="0" borderId="8" xfId="0" applyNumberFormat="1" applyFont="1" applyBorder="1" applyAlignment="1">
      <alignment horizontal="center" vertical="center"/>
    </xf>
    <xf numFmtId="2" fontId="1" fillId="0" borderId="5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10" fontId="1" fillId="0" borderId="10" xfId="0" applyNumberFormat="1" applyFont="1" applyBorder="1" applyAlignment="1">
      <alignment horizontal="center" vertical="center"/>
    </xf>
    <xf numFmtId="2" fontId="1" fillId="0" borderId="10" xfId="0" applyNumberFormat="1" applyFont="1" applyBorder="1" applyAlignment="1">
      <alignment horizontal="center" vertical="center"/>
    </xf>
    <xf numFmtId="2" fontId="1" fillId="0" borderId="30" xfId="0" applyNumberFormat="1" applyFont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/>
    </xf>
    <xf numFmtId="0" fontId="1" fillId="10" borderId="2" xfId="0" applyFont="1" applyFill="1" applyBorder="1" applyAlignment="1">
      <alignment horizontal="center" vertical="center"/>
    </xf>
    <xf numFmtId="0" fontId="1" fillId="10" borderId="3" xfId="0" applyFont="1" applyFill="1" applyBorder="1" applyAlignment="1">
      <alignment horizontal="center" vertical="center"/>
    </xf>
    <xf numFmtId="0" fontId="0" fillId="10" borderId="0" xfId="0" applyFill="1" applyAlignment="1">
      <alignment horizontal="center"/>
    </xf>
    <xf numFmtId="0" fontId="1" fillId="0" borderId="6" xfId="0" applyFont="1" applyBorder="1" applyAlignment="1">
      <alignment horizontal="center" vertical="center"/>
    </xf>
    <xf numFmtId="164" fontId="1" fillId="0" borderId="11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</cellXfs>
  <cellStyles count="1">
    <cellStyle name="Normal" xfId="0" builtinId="0"/>
  </cellStyles>
  <dxfs count="79"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0"/>
        <name val="Arial"/>
        <scheme val="minor"/>
      </font>
      <alignment horizontal="center" vertical="center" textRotation="0" indent="0" justifyLastLine="0" shrinkToFit="0" readingOrder="0"/>
    </dxf>
    <dxf>
      <alignment horizontal="center" textRotation="0" indent="0" justifyLastLine="0" shrinkToFit="0" readingOrder="0"/>
    </dxf>
    <dxf>
      <alignment horizontal="center" textRotation="0" indent="0" justifyLastLine="0" shrinkToFit="0" readingOrder="0"/>
    </dxf>
    <dxf>
      <alignment horizontal="center" textRotation="0" indent="0" justifyLastLine="0" shrinkToFit="0" readingOrder="0"/>
    </dxf>
    <dxf>
      <alignment horizontal="center" textRotation="0" indent="0" justifyLastLine="0" shrinkToFit="0" readingOrder="0"/>
    </dxf>
    <dxf>
      <alignment horizontal="center" textRotation="0" indent="0" justifyLastLine="0" shrinkToFit="0" readingOrder="0"/>
    </dxf>
    <dxf>
      <alignment horizontal="center" textRotation="0" indent="0" justifyLastLine="0" shrinkToFit="0" readingOrder="0"/>
    </dxf>
    <dxf>
      <alignment horizontal="center" textRotation="0" indent="0" justifyLastLine="0" shrinkToFit="0" readingOrder="0"/>
    </dxf>
    <dxf>
      <alignment horizontal="center" textRotation="0" indent="0" justifyLastLine="0" shrinkToFit="0" readingOrder="0"/>
    </dxf>
    <dxf>
      <alignment horizontal="center" textRotation="0" indent="0" justifyLastLine="0" shrinkToFit="0" readingOrder="0"/>
    </dxf>
    <dxf>
      <alignment horizontal="center" textRotation="0" indent="0" justifyLastLine="0" shrinkToFit="0" readingOrder="0"/>
    </dxf>
    <dxf>
      <alignment horizontal="center" textRotation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fill>
        <patternFill patternType="solid">
          <fgColor indexed="64"/>
          <bgColor rgb="FFFFFF00"/>
        </patternFill>
      </fill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fill>
        <patternFill patternType="solid">
          <fgColor indexed="64"/>
          <bgColor rgb="FFFFFF00"/>
        </patternFill>
      </fill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fill>
        <patternFill patternType="solid">
          <fgColor indexed="64"/>
          <bgColor rgb="FFFFFF00"/>
        </patternFill>
      </fill>
      <alignment horizontal="center" textRotation="0" wrapText="0" indent="0" justifyLastLine="0" shrinkToFit="0" readingOrder="0"/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rgb="FFF8F9FA"/>
          <bgColor rgb="FFF8F9FA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5B3F86"/>
          <bgColor rgb="FF5B3F86"/>
        </patternFill>
      </fill>
    </dxf>
    <dxf>
      <fill>
        <patternFill patternType="solid">
          <fgColor rgb="FFF8F9FA"/>
          <bgColor rgb="FFF8F9FA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5B3F86"/>
          <bgColor rgb="FF5B3F86"/>
        </patternFill>
      </fill>
    </dxf>
    <dxf>
      <fill>
        <patternFill patternType="solid">
          <fgColor rgb="FFF8F9FA"/>
          <bgColor rgb="FFF8F9FA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5B3F86"/>
          <bgColor rgb="FF5B3F86"/>
        </patternFill>
      </fill>
    </dxf>
    <dxf>
      <fill>
        <patternFill patternType="solid">
          <fgColor rgb="FFF8F9FA"/>
          <bgColor rgb="FFF8F9FA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5B3F86"/>
          <bgColor rgb="FF5B3F86"/>
        </patternFill>
      </fill>
    </dxf>
    <dxf>
      <fill>
        <patternFill patternType="solid">
          <fgColor rgb="FFF8F9FA"/>
          <bgColor rgb="FFF8F9FA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5B3F86"/>
          <bgColor rgb="FF5B3F86"/>
        </patternFill>
      </fill>
    </dxf>
    <dxf>
      <fill>
        <patternFill patternType="solid">
          <fgColor rgb="FFF8F9FA"/>
          <bgColor rgb="FFF8F9FA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5B3F86"/>
          <bgColor rgb="FF5B3F86"/>
        </patternFill>
      </fill>
    </dxf>
  </dxfs>
  <tableStyles count="6">
    <tableStyle name="SERV. SOCIAL-style" pivot="0" count="3" xr9:uid="{00000000-0011-0000-FFFF-FFFF00000000}">
      <tableStyleElement type="headerRow" dxfId="78"/>
      <tableStyleElement type="firstRowStripe" dxfId="77"/>
      <tableStyleElement type="secondRowStripe" dxfId="76"/>
    </tableStyle>
    <tableStyle name="RECEPÇÃO-style" pivot="0" count="3" xr9:uid="{00000000-0011-0000-FFFF-FFFF01000000}">
      <tableStyleElement type="headerRow" dxfId="75"/>
      <tableStyleElement type="firstRowStripe" dxfId="74"/>
      <tableStyleElement type="secondRowStripe" dxfId="73"/>
    </tableStyle>
    <tableStyle name="PROTOCOLO-style" pivot="0" count="3" xr9:uid="{00000000-0011-0000-FFFF-FFFF02000000}">
      <tableStyleElement type="headerRow" dxfId="72"/>
      <tableStyleElement type="firstRowStripe" dxfId="71"/>
      <tableStyleElement type="secondRowStripe" dxfId="70"/>
    </tableStyle>
    <tableStyle name="OUVIDORIA-style" pivot="0" count="3" xr9:uid="{00000000-0011-0000-FFFF-FFFF03000000}">
      <tableStyleElement type="headerRow" dxfId="69"/>
      <tableStyleElement type="firstRowStripe" dxfId="68"/>
      <tableStyleElement type="secondRowStripe" dxfId="67"/>
    </tableStyle>
    <tableStyle name="RESUMO SETOR-style" pivot="0" count="3" xr9:uid="{00000000-0011-0000-FFFF-FFFF04000000}">
      <tableStyleElement type="headerRow" dxfId="66"/>
      <tableStyleElement type="firstRowStripe" dxfId="65"/>
      <tableStyleElement type="secondRowStripe" dxfId="64"/>
    </tableStyle>
    <tableStyle name="RESUMO SERVIÇO-style" pivot="0" count="3" xr9:uid="{00000000-0011-0000-FFFF-FFFF05000000}">
      <tableStyleElement type="headerRow" dxfId="63"/>
      <tableStyleElement type="firstRowStripe" dxfId="62"/>
      <tableStyleElement type="secondRowStripe" dxfId="6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Form_Responses4" displayName="Form_Responses4" ref="A1:G5" headerRowDxfId="60">
  <tableColumns count="7">
    <tableColumn id="1" xr3:uid="{00000000-0010-0000-0000-000001000000}" name="Carimbo de data/hora"/>
    <tableColumn id="2" xr3:uid="{00000000-0010-0000-0000-000002000000}" name="Qual setor você visitou?"/>
    <tableColumn id="3" xr3:uid="{00000000-0010-0000-0000-000003000000}" name="Qual destes serviços você utilizou?"/>
    <tableColumn id="4" xr3:uid="{00000000-0010-0000-0000-000004000000}" name="Qual meio você utilizou?"/>
    <tableColumn id="5" xr3:uid="{00000000-0010-0000-0000-000005000000}" name="Sua demanda foi atendida?"/>
    <tableColumn id="6" xr3:uid="{00000000-0010-0000-0000-000006000000}" name="Em uma escala de 1 a 10, qual o seu grau de satisfação em relação aos serviços prestados pelo Departamento de Ouvidoria em Saúde da SES/AM?"/>
    <tableColumn id="7" xr3:uid="{00000000-0010-0000-0000-000007000000}" name="Deixe sua sugestão e comentário (opcional)."/>
  </tableColumns>
  <tableStyleInfo name="SERV. SOCIAL-style" showFirstColumn="1" showLastColumn="1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Form_Responses2" displayName="Form_Responses2" ref="A1:G6" headerRowDxfId="59" dataDxfId="58" totalsRowDxfId="57">
  <tableColumns count="7">
    <tableColumn id="1" xr3:uid="{00000000-0010-0000-0100-000001000000}" name="Carimbo de data/hora" dataDxfId="56"/>
    <tableColumn id="2" xr3:uid="{00000000-0010-0000-0100-000002000000}" name="Qual setor você visitou?" dataDxfId="55"/>
    <tableColumn id="3" xr3:uid="{00000000-0010-0000-0100-000003000000}" name="Qual destes serviços você utilizou?" dataDxfId="54"/>
    <tableColumn id="4" xr3:uid="{00000000-0010-0000-0100-000004000000}" name="Qual meio você utilizou?" dataDxfId="53"/>
    <tableColumn id="5" xr3:uid="{00000000-0010-0000-0100-000005000000}" name="Sua demanda foi atendida?" dataDxfId="52"/>
    <tableColumn id="6" xr3:uid="{00000000-0010-0000-0100-000006000000}" name="Em uma escala de 1 a 10, qual o seu grau de satisfação em relação aos serviços prestados pelo Departamento de Ouvidoria em Saúde da SES/AM?" dataDxfId="51"/>
    <tableColumn id="7" xr3:uid="{00000000-0010-0000-0100-000007000000}" name="Deixe sua sugestão e comentário (opcional)." dataDxfId="50"/>
  </tableColumns>
  <tableStyleInfo name="RECEPÇÃO-style" showFirstColumn="1" showLastColumn="1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Form_Responses1" displayName="Form_Responses1" ref="A1:G8" headerRowDxfId="49" dataDxfId="48" totalsRowDxfId="47">
  <tableColumns count="7">
    <tableColumn id="1" xr3:uid="{00000000-0010-0000-0200-000001000000}" name="Carimbo de data/hora" dataDxfId="46"/>
    <tableColumn id="2" xr3:uid="{00000000-0010-0000-0200-000002000000}" name="Qual setor você visitou?" dataDxfId="45"/>
    <tableColumn id="3" xr3:uid="{00000000-0010-0000-0200-000003000000}" name="Qual destes serviços você utilizou?" dataDxfId="44"/>
    <tableColumn id="4" xr3:uid="{00000000-0010-0000-0200-000004000000}" name="Qual meio você utilizou?" dataDxfId="43"/>
    <tableColumn id="5" xr3:uid="{00000000-0010-0000-0200-000005000000}" name="Sua demanda foi atendida?" dataDxfId="42"/>
    <tableColumn id="6" xr3:uid="{00000000-0010-0000-0200-000006000000}" name="Em uma escala de 1 a 10, qual o seu grau de satisfação em relação aos serviços prestados pelo Departamento de Ouvidoria em Saúde da SES/AM?" dataDxfId="41"/>
    <tableColumn id="7" xr3:uid="{00000000-0010-0000-0200-000007000000}" name="Deixe sua sugestão e comentário (opcional)." dataDxfId="40"/>
  </tableColumns>
  <tableStyleInfo name="PROTOCOLO-style" showFirstColumn="1" showLastColumn="1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Form_Responses5" displayName="Form_Responses5" ref="A1:F54" headerRowDxfId="39" dataDxfId="38" totalsRowDxfId="37">
  <tableColumns count="6">
    <tableColumn id="1" xr3:uid="{00000000-0010-0000-0300-000001000000}" name="Carimbo de data/hora" dataDxfId="36"/>
    <tableColumn id="2" xr3:uid="{00000000-0010-0000-0300-000002000000}" name="Qual setor você visitou?" dataDxfId="35"/>
    <tableColumn id="3" xr3:uid="{00000000-0010-0000-0300-000003000000}" name="Qual destes serviços você utilizou?" dataDxfId="34"/>
    <tableColumn id="4" xr3:uid="{00000000-0010-0000-0300-000004000000}" name="Qual meio você utilizou?" dataDxfId="33"/>
    <tableColumn id="5" xr3:uid="{00000000-0010-0000-0300-000005000000}" name="Sua demanda foi atendida?" dataDxfId="32"/>
    <tableColumn id="6" xr3:uid="{00000000-0010-0000-0300-000006000000}" name="Em uma escala de 1 a 10, qual o seu grau de satisfação em relação aos serviços prestados pelo Departamento de Ouvidoria em Saúde da SES/AM?" dataDxfId="31"/>
  </tableColumns>
  <tableStyleInfo name="OUVIDORIA-style" showFirstColumn="1" showLastColumn="1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ela_1" displayName="Tabela_1" ref="A1:H999" headerRowDxfId="30" dataDxfId="29" totalsRowDxfId="28">
  <tableColumns count="8">
    <tableColumn id="1" xr3:uid="{00000000-0010-0000-0400-000001000000}" name="SETOR" dataDxfId="27"/>
    <tableColumn id="2" xr3:uid="{00000000-0010-0000-0400-000002000000}" name="Respostas" dataDxfId="26"/>
    <tableColumn id="3" xr3:uid="{00000000-0010-0000-0400-000003000000}" name="Sim" dataDxfId="25"/>
    <tableColumn id="4" xr3:uid="{00000000-0010-0000-0400-000004000000}" name="Não" dataDxfId="24"/>
    <tableColumn id="5" xr3:uid="{00000000-0010-0000-0400-000005000000}" name="Parcialmente" dataDxfId="23"/>
    <tableColumn id="6" xr3:uid="{00000000-0010-0000-0400-000006000000}" name="Eficiência" dataDxfId="22"/>
    <tableColumn id="7" xr3:uid="{00000000-0010-0000-0400-000007000000}" name="Soma Nota SETOR" dataDxfId="21"/>
    <tableColumn id="8" xr3:uid="{00000000-0010-0000-0400-000008000000}" name="Média Nota SETOR" dataDxfId="20"/>
  </tableColumns>
  <tableStyleInfo name="RESUMO SETOR-style" showFirstColumn="1" showLastColumn="1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5000000}" name="Tabela" displayName="Tabela" ref="A1:Q926" headerRowDxfId="19" dataDxfId="18" totalsRowDxfId="17">
  <tableColumns count="17">
    <tableColumn id="1" xr3:uid="{00000000-0010-0000-0500-000001000000}" name="SERVIÇO" dataDxfId="16"/>
    <tableColumn id="2" xr3:uid="{00000000-0010-0000-0500-000002000000}" name="Ouvidoria" dataDxfId="15"/>
    <tableColumn id="3" xr3:uid="{00000000-0010-0000-0500-000003000000}" name="Protocolo" dataDxfId="14"/>
    <tableColumn id="4" xr3:uid="{00000000-0010-0000-0500-000004000000}" name="Recepção" dataDxfId="13"/>
    <tableColumn id="5" xr3:uid="{00000000-0010-0000-0500-000005000000}" name="Serviço Social" dataDxfId="12"/>
    <tableColumn id="6" xr3:uid="{00000000-0010-0000-0500-000006000000}" name="Presencial" dataDxfId="11"/>
    <tableColumn id="7" xr3:uid="{00000000-0010-0000-0500-000007000000}" name="E-mail" dataDxfId="10"/>
    <tableColumn id="8" xr3:uid="{00000000-0010-0000-0500-000008000000}" name="Fala.Br (Ouvidoria e Acesso à Informação)" dataDxfId="9"/>
    <tableColumn id="9" xr3:uid="{00000000-0010-0000-0500-000009000000}" name="OuvidorSUS" dataDxfId="8"/>
    <tableColumn id="10" xr3:uid="{00000000-0010-0000-0500-00000A000000}" name="Telefone" dataDxfId="7"/>
    <tableColumn id="11" xr3:uid="{00000000-0010-0000-0500-00000B000000}" name="WhatsApp" dataDxfId="6"/>
    <tableColumn id="12" xr3:uid="{00000000-0010-0000-0500-00000C000000}" name="Protocolo Virtual" dataDxfId="5"/>
    <tableColumn id="13" xr3:uid="{00000000-0010-0000-0500-00000D000000}" name="Sim" dataDxfId="4"/>
    <tableColumn id="14" xr3:uid="{00000000-0010-0000-0500-00000E000000}" name="Não" dataDxfId="3"/>
    <tableColumn id="15" xr3:uid="{00000000-0010-0000-0500-00000F000000}" name="Parcialmente" dataDxfId="2"/>
    <tableColumn id="16" xr3:uid="{00000000-0010-0000-0500-000010000000}" name="Eficiência" dataDxfId="1"/>
    <tableColumn id="17" xr3:uid="{00000000-0010-0000-0500-000011000000}" name="Média SERVIÇO" dataDxfId="0"/>
  </tableColumns>
  <tableStyleInfo name="RESUMO SERVIÇO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G5"/>
  <sheetViews>
    <sheetView topLeftCell="B1" workbookViewId="0">
      <pane ySplit="1" topLeftCell="A2" activePane="bottomLeft" state="frozen"/>
      <selection pane="bottomLeft" sqref="A1:XFD1"/>
    </sheetView>
  </sheetViews>
  <sheetFormatPr defaultColWidth="12.5703125" defaultRowHeight="15.75" customHeight="1" x14ac:dyDescent="0.2"/>
  <cols>
    <col min="1" max="1" width="21.28515625" customWidth="1"/>
    <col min="2" max="2" width="22.42578125" customWidth="1"/>
    <col min="3" max="3" width="30.5703125" customWidth="1"/>
    <col min="4" max="4" width="23" customWidth="1"/>
    <col min="5" max="5" width="25.140625" customWidth="1"/>
    <col min="6" max="6" width="37.5703125" customWidth="1"/>
    <col min="7" max="7" width="37.42578125" customWidth="1"/>
    <col min="8" max="13" width="18.85546875" customWidth="1"/>
  </cols>
  <sheetData>
    <row r="1" spans="1:7" s="29" customFormat="1" x14ac:dyDescent="0.2">
      <c r="A1" s="26" t="s">
        <v>0</v>
      </c>
      <c r="B1" s="27" t="s">
        <v>1</v>
      </c>
      <c r="C1" s="27" t="s">
        <v>2</v>
      </c>
      <c r="D1" s="27" t="s">
        <v>3</v>
      </c>
      <c r="E1" s="27" t="s">
        <v>4</v>
      </c>
      <c r="F1" s="27" t="s">
        <v>5</v>
      </c>
      <c r="G1" s="28" t="s">
        <v>6</v>
      </c>
    </row>
    <row r="2" spans="1:7" x14ac:dyDescent="0.2">
      <c r="A2" s="1">
        <v>45649.510963877314</v>
      </c>
      <c r="B2" s="2" t="s">
        <v>7</v>
      </c>
      <c r="C2" s="2" t="s">
        <v>8</v>
      </c>
      <c r="D2" s="2" t="s">
        <v>9</v>
      </c>
      <c r="E2" s="2" t="s">
        <v>10</v>
      </c>
      <c r="F2" s="2">
        <v>10</v>
      </c>
      <c r="G2" s="3"/>
    </row>
    <row r="3" spans="1:7" x14ac:dyDescent="0.2">
      <c r="A3" s="4">
        <v>45649.51106730324</v>
      </c>
      <c r="B3" s="5" t="s">
        <v>7</v>
      </c>
      <c r="C3" s="5" t="s">
        <v>11</v>
      </c>
      <c r="D3" s="5" t="s">
        <v>12</v>
      </c>
      <c r="E3" s="5" t="s">
        <v>13</v>
      </c>
      <c r="F3" s="5">
        <v>2</v>
      </c>
    </row>
    <row r="4" spans="1:7" x14ac:dyDescent="0.2">
      <c r="A4" s="1">
        <v>45649.511215092592</v>
      </c>
      <c r="B4" s="2" t="s">
        <v>7</v>
      </c>
      <c r="C4" s="2" t="s">
        <v>14</v>
      </c>
      <c r="D4" s="2" t="s">
        <v>15</v>
      </c>
      <c r="E4" s="2" t="s">
        <v>10</v>
      </c>
      <c r="F4" s="2">
        <v>10</v>
      </c>
    </row>
    <row r="5" spans="1:7" x14ac:dyDescent="0.2">
      <c r="A5" s="6">
        <v>45649.511368020831</v>
      </c>
      <c r="B5" s="7" t="s">
        <v>7</v>
      </c>
      <c r="C5" s="7" t="s">
        <v>14</v>
      </c>
      <c r="D5" s="7" t="s">
        <v>12</v>
      </c>
      <c r="E5" s="7" t="s">
        <v>10</v>
      </c>
      <c r="F5" s="7">
        <v>10</v>
      </c>
    </row>
  </sheetData>
  <pageMargins left="0.511811024" right="0.511811024" top="0.78740157499999996" bottom="0.78740157499999996" header="0.31496062000000002" footer="0.31496062000000002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G6"/>
  <sheetViews>
    <sheetView workbookViewId="0">
      <pane ySplit="1" topLeftCell="A2" activePane="bottomLeft" state="frozen"/>
      <selection pane="bottomLeft" activeCell="C15" sqref="C15"/>
    </sheetView>
  </sheetViews>
  <sheetFormatPr defaultColWidth="12.5703125" defaultRowHeight="15.75" customHeight="1" x14ac:dyDescent="0.2"/>
  <cols>
    <col min="1" max="1" width="21.28515625" style="47" customWidth="1"/>
    <col min="2" max="2" width="22.42578125" style="47" customWidth="1"/>
    <col min="3" max="3" width="30.5703125" style="47" customWidth="1"/>
    <col min="4" max="4" width="23" style="47" customWidth="1"/>
    <col min="5" max="5" width="25.140625" style="47" customWidth="1"/>
    <col min="6" max="6" width="37.5703125" style="47" customWidth="1"/>
    <col min="7" max="7" width="37.42578125" style="47" customWidth="1"/>
    <col min="8" max="13" width="18.85546875" style="47" customWidth="1"/>
    <col min="14" max="16384" width="12.5703125" style="47"/>
  </cols>
  <sheetData>
    <row r="1" spans="1:7" s="98" customFormat="1" x14ac:dyDescent="0.2">
      <c r="A1" s="95" t="s">
        <v>0</v>
      </c>
      <c r="B1" s="96" t="s">
        <v>1</v>
      </c>
      <c r="C1" s="96" t="s">
        <v>2</v>
      </c>
      <c r="D1" s="96" t="s">
        <v>3</v>
      </c>
      <c r="E1" s="96" t="s">
        <v>4</v>
      </c>
      <c r="F1" s="96" t="s">
        <v>5</v>
      </c>
      <c r="G1" s="97" t="s">
        <v>6</v>
      </c>
    </row>
    <row r="2" spans="1:7" x14ac:dyDescent="0.2">
      <c r="A2" s="76">
        <v>45649.511463125004</v>
      </c>
      <c r="B2" s="10" t="s">
        <v>16</v>
      </c>
      <c r="C2" s="10" t="s">
        <v>17</v>
      </c>
      <c r="D2" s="10" t="s">
        <v>9</v>
      </c>
      <c r="E2" s="10" t="s">
        <v>10</v>
      </c>
      <c r="F2" s="10">
        <v>10</v>
      </c>
      <c r="G2" s="99"/>
    </row>
    <row r="3" spans="1:7" x14ac:dyDescent="0.2">
      <c r="A3" s="77">
        <v>45649.511618900462</v>
      </c>
      <c r="B3" s="16" t="s">
        <v>16</v>
      </c>
      <c r="C3" s="16" t="s">
        <v>18</v>
      </c>
      <c r="D3" s="16" t="s">
        <v>9</v>
      </c>
      <c r="E3" s="16" t="s">
        <v>10</v>
      </c>
      <c r="F3" s="16">
        <v>10</v>
      </c>
    </row>
    <row r="4" spans="1:7" x14ac:dyDescent="0.2">
      <c r="A4" s="76">
        <v>45649.51175070602</v>
      </c>
      <c r="B4" s="10" t="s">
        <v>16</v>
      </c>
      <c r="C4" s="10" t="s">
        <v>19</v>
      </c>
      <c r="D4" s="10" t="s">
        <v>9</v>
      </c>
      <c r="E4" s="10" t="s">
        <v>10</v>
      </c>
      <c r="F4" s="10">
        <v>10</v>
      </c>
    </row>
    <row r="5" spans="1:7" x14ac:dyDescent="0.2">
      <c r="A5" s="77">
        <v>45649.511895428237</v>
      </c>
      <c r="B5" s="16" t="s">
        <v>16</v>
      </c>
      <c r="C5" s="16" t="s">
        <v>17</v>
      </c>
      <c r="D5" s="16" t="s">
        <v>20</v>
      </c>
      <c r="E5" s="16" t="s">
        <v>13</v>
      </c>
      <c r="F5" s="16">
        <v>0</v>
      </c>
    </row>
    <row r="6" spans="1:7" x14ac:dyDescent="0.2">
      <c r="A6" s="100">
        <v>45649.512034652776</v>
      </c>
      <c r="B6" s="101" t="s">
        <v>16</v>
      </c>
      <c r="C6" s="101" t="s">
        <v>17</v>
      </c>
      <c r="D6" s="101" t="s">
        <v>9</v>
      </c>
      <c r="E6" s="101" t="s">
        <v>21</v>
      </c>
      <c r="F6" s="101">
        <v>6</v>
      </c>
    </row>
  </sheetData>
  <pageMargins left="0.511811024" right="0.511811024" top="0.78740157499999996" bottom="0.78740157499999996" header="0.31496062000000002" footer="0.31496062000000002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G8"/>
  <sheetViews>
    <sheetView topLeftCell="B1" workbookViewId="0">
      <pane ySplit="1" topLeftCell="A2" activePane="bottomLeft" state="frozen"/>
      <selection pane="bottomLeft" activeCell="D17" sqref="D17"/>
    </sheetView>
  </sheetViews>
  <sheetFormatPr defaultColWidth="12.5703125" defaultRowHeight="15.75" customHeight="1" x14ac:dyDescent="0.2"/>
  <cols>
    <col min="1" max="1" width="21.28515625" style="47" customWidth="1"/>
    <col min="2" max="2" width="22.42578125" style="47" customWidth="1"/>
    <col min="3" max="3" width="30.5703125" style="47" customWidth="1"/>
    <col min="4" max="4" width="23" style="47" customWidth="1"/>
    <col min="5" max="5" width="25.140625" style="47" customWidth="1"/>
    <col min="6" max="6" width="37.5703125" style="47" customWidth="1"/>
    <col min="7" max="7" width="37.42578125" style="47" customWidth="1"/>
    <col min="8" max="13" width="18.85546875" style="47" customWidth="1"/>
    <col min="14" max="16384" width="12.5703125" style="47"/>
  </cols>
  <sheetData>
    <row r="1" spans="1:7" s="98" customFormat="1" x14ac:dyDescent="0.2">
      <c r="A1" s="95" t="s">
        <v>0</v>
      </c>
      <c r="B1" s="96" t="s">
        <v>1</v>
      </c>
      <c r="C1" s="96" t="s">
        <v>2</v>
      </c>
      <c r="D1" s="96" t="s">
        <v>3</v>
      </c>
      <c r="E1" s="96" t="s">
        <v>4</v>
      </c>
      <c r="F1" s="96" t="s">
        <v>5</v>
      </c>
      <c r="G1" s="97" t="s">
        <v>6</v>
      </c>
    </row>
    <row r="2" spans="1:7" x14ac:dyDescent="0.2">
      <c r="A2" s="76">
        <v>45649.510100706015</v>
      </c>
      <c r="B2" s="10" t="s">
        <v>22</v>
      </c>
      <c r="C2" s="10" t="s">
        <v>23</v>
      </c>
      <c r="D2" s="10" t="s">
        <v>9</v>
      </c>
      <c r="E2" s="10" t="s">
        <v>10</v>
      </c>
      <c r="F2" s="10">
        <v>10</v>
      </c>
      <c r="G2" s="99"/>
    </row>
    <row r="3" spans="1:7" x14ac:dyDescent="0.2">
      <c r="A3" s="77">
        <v>45649.510226516199</v>
      </c>
      <c r="B3" s="16" t="s">
        <v>22</v>
      </c>
      <c r="C3" s="16" t="s">
        <v>23</v>
      </c>
      <c r="D3" s="16" t="s">
        <v>24</v>
      </c>
      <c r="E3" s="16" t="s">
        <v>10</v>
      </c>
      <c r="F3" s="16">
        <v>9</v>
      </c>
    </row>
    <row r="4" spans="1:7" x14ac:dyDescent="0.2">
      <c r="A4" s="76">
        <v>45649.510346006944</v>
      </c>
      <c r="B4" s="10" t="s">
        <v>22</v>
      </c>
      <c r="C4" s="10" t="s">
        <v>25</v>
      </c>
      <c r="D4" s="10" t="s">
        <v>9</v>
      </c>
      <c r="E4" s="10" t="s">
        <v>13</v>
      </c>
      <c r="F4" s="10">
        <v>1</v>
      </c>
    </row>
    <row r="5" spans="1:7" x14ac:dyDescent="0.2">
      <c r="A5" s="77">
        <v>45649.510450520829</v>
      </c>
      <c r="B5" s="16" t="s">
        <v>22</v>
      </c>
      <c r="C5" s="16" t="s">
        <v>25</v>
      </c>
      <c r="D5" s="16" t="s">
        <v>9</v>
      </c>
      <c r="E5" s="16" t="s">
        <v>10</v>
      </c>
      <c r="F5" s="16">
        <v>7</v>
      </c>
    </row>
    <row r="6" spans="1:7" x14ac:dyDescent="0.2">
      <c r="A6" s="76">
        <v>45649.510574733795</v>
      </c>
      <c r="B6" s="10" t="s">
        <v>22</v>
      </c>
      <c r="C6" s="10" t="s">
        <v>26</v>
      </c>
      <c r="D6" s="10" t="s">
        <v>24</v>
      </c>
      <c r="E6" s="10" t="s">
        <v>10</v>
      </c>
      <c r="F6" s="10">
        <v>10</v>
      </c>
    </row>
    <row r="7" spans="1:7" x14ac:dyDescent="0.2">
      <c r="A7" s="77">
        <v>45649.510704467597</v>
      </c>
      <c r="B7" s="16" t="s">
        <v>22</v>
      </c>
      <c r="C7" s="16" t="s">
        <v>26</v>
      </c>
      <c r="D7" s="16" t="s">
        <v>9</v>
      </c>
      <c r="E7" s="16" t="s">
        <v>10</v>
      </c>
      <c r="F7" s="16">
        <v>10</v>
      </c>
    </row>
    <row r="8" spans="1:7" x14ac:dyDescent="0.2">
      <c r="A8" s="100">
        <v>45649.510822789351</v>
      </c>
      <c r="B8" s="101" t="s">
        <v>22</v>
      </c>
      <c r="C8" s="101" t="s">
        <v>26</v>
      </c>
      <c r="D8" s="101" t="s">
        <v>24</v>
      </c>
      <c r="E8" s="101" t="s">
        <v>21</v>
      </c>
      <c r="F8" s="101">
        <v>5</v>
      </c>
    </row>
  </sheetData>
  <pageMargins left="0.511811024" right="0.511811024" top="0.78740157499999996" bottom="0.78740157499999996" header="0.31496062000000002" footer="0.31496062000000002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F54"/>
  <sheetViews>
    <sheetView tabSelected="1" topLeftCell="C1" workbookViewId="0">
      <pane ySplit="1" topLeftCell="A41" activePane="bottomLeft" state="frozen"/>
      <selection pane="bottomLeft" activeCell="F1" sqref="F1"/>
    </sheetView>
  </sheetViews>
  <sheetFormatPr defaultColWidth="12.5703125" defaultRowHeight="15.75" customHeight="1" x14ac:dyDescent="0.2"/>
  <cols>
    <col min="1" max="1" width="21.28515625" style="47" customWidth="1"/>
    <col min="2" max="2" width="22.42578125" style="47" customWidth="1"/>
    <col min="3" max="3" width="30.5703125" style="47" customWidth="1"/>
    <col min="4" max="4" width="23" style="47" customWidth="1"/>
    <col min="5" max="5" width="25.140625" style="47" customWidth="1"/>
    <col min="6" max="6" width="37.5703125" style="47" customWidth="1"/>
    <col min="7" max="12" width="18.85546875" style="47" customWidth="1"/>
    <col min="13" max="16384" width="12.5703125" style="47"/>
  </cols>
  <sheetData>
    <row r="1" spans="1:6" s="98" customFormat="1" x14ac:dyDescent="0.2">
      <c r="A1" s="95" t="s">
        <v>0</v>
      </c>
      <c r="B1" s="96" t="s">
        <v>1</v>
      </c>
      <c r="C1" s="96" t="s">
        <v>2</v>
      </c>
      <c r="D1" s="96" t="s">
        <v>3</v>
      </c>
      <c r="E1" s="96" t="s">
        <v>4</v>
      </c>
      <c r="F1" s="96" t="s">
        <v>5</v>
      </c>
    </row>
    <row r="2" spans="1:6" x14ac:dyDescent="0.2">
      <c r="A2" s="76">
        <v>45649.508139155092</v>
      </c>
      <c r="B2" s="10" t="s">
        <v>27</v>
      </c>
      <c r="C2" s="10" t="s">
        <v>28</v>
      </c>
      <c r="D2" s="10" t="s">
        <v>9</v>
      </c>
      <c r="E2" s="10" t="s">
        <v>10</v>
      </c>
      <c r="F2" s="10">
        <v>10</v>
      </c>
    </row>
    <row r="3" spans="1:6" x14ac:dyDescent="0.2">
      <c r="A3" s="77">
        <v>45649.508448657405</v>
      </c>
      <c r="B3" s="16" t="s">
        <v>27</v>
      </c>
      <c r="C3" s="16" t="s">
        <v>27</v>
      </c>
      <c r="D3" s="16" t="s">
        <v>9</v>
      </c>
      <c r="E3" s="16" t="s">
        <v>10</v>
      </c>
      <c r="F3" s="16">
        <v>9</v>
      </c>
    </row>
    <row r="4" spans="1:6" x14ac:dyDescent="0.2">
      <c r="A4" s="76">
        <v>45649.508576979162</v>
      </c>
      <c r="B4" s="10" t="s">
        <v>27</v>
      </c>
      <c r="C4" s="10" t="s">
        <v>28</v>
      </c>
      <c r="D4" s="10" t="s">
        <v>20</v>
      </c>
      <c r="E4" s="10" t="s">
        <v>13</v>
      </c>
      <c r="F4" s="10">
        <v>3</v>
      </c>
    </row>
    <row r="5" spans="1:6" x14ac:dyDescent="0.2">
      <c r="A5" s="77">
        <v>45649.508737673612</v>
      </c>
      <c r="B5" s="16" t="s">
        <v>27</v>
      </c>
      <c r="C5" s="16" t="s">
        <v>27</v>
      </c>
      <c r="D5" s="16" t="s">
        <v>12</v>
      </c>
      <c r="E5" s="16" t="s">
        <v>21</v>
      </c>
      <c r="F5" s="16">
        <v>6</v>
      </c>
    </row>
    <row r="6" spans="1:6" x14ac:dyDescent="0.2">
      <c r="A6" s="76">
        <v>45649.508931377313</v>
      </c>
      <c r="B6" s="10" t="s">
        <v>27</v>
      </c>
      <c r="C6" s="10" t="s">
        <v>28</v>
      </c>
      <c r="D6" s="10" t="s">
        <v>29</v>
      </c>
      <c r="E6" s="10" t="s">
        <v>10</v>
      </c>
      <c r="F6" s="10">
        <v>9</v>
      </c>
    </row>
    <row r="7" spans="1:6" x14ac:dyDescent="0.2">
      <c r="A7" s="77">
        <v>45649.509863333333</v>
      </c>
      <c r="B7" s="16" t="s">
        <v>27</v>
      </c>
      <c r="C7" s="16" t="s">
        <v>27</v>
      </c>
      <c r="D7" s="16" t="s">
        <v>29</v>
      </c>
      <c r="E7" s="16" t="s">
        <v>13</v>
      </c>
      <c r="F7" s="16">
        <v>4</v>
      </c>
    </row>
    <row r="8" spans="1:6" x14ac:dyDescent="0.2">
      <c r="A8" s="76">
        <v>45649.509979502312</v>
      </c>
      <c r="B8" s="10" t="s">
        <v>27</v>
      </c>
      <c r="C8" s="10" t="s">
        <v>28</v>
      </c>
      <c r="D8" s="10" t="s">
        <v>30</v>
      </c>
      <c r="E8" s="10" t="s">
        <v>10</v>
      </c>
      <c r="F8" s="10">
        <v>7</v>
      </c>
    </row>
    <row r="9" spans="1:6" x14ac:dyDescent="0.2">
      <c r="A9" s="77">
        <v>45670.957990497685</v>
      </c>
      <c r="B9" s="16" t="s">
        <v>22</v>
      </c>
      <c r="C9" s="16" t="s">
        <v>28</v>
      </c>
      <c r="D9" s="16" t="s">
        <v>15</v>
      </c>
      <c r="E9" s="16" t="s">
        <v>21</v>
      </c>
      <c r="F9" s="16">
        <v>8</v>
      </c>
    </row>
    <row r="10" spans="1:6" x14ac:dyDescent="0.2">
      <c r="A10" s="76">
        <v>45677.427857291666</v>
      </c>
      <c r="B10" s="10" t="s">
        <v>7</v>
      </c>
      <c r="C10" s="10" t="s">
        <v>7</v>
      </c>
      <c r="D10" s="10" t="s">
        <v>15</v>
      </c>
      <c r="E10" s="10" t="s">
        <v>13</v>
      </c>
      <c r="F10" s="10">
        <v>0</v>
      </c>
    </row>
    <row r="11" spans="1:6" x14ac:dyDescent="0.2">
      <c r="A11" s="77">
        <v>45684.734356296292</v>
      </c>
      <c r="B11" s="16" t="s">
        <v>7</v>
      </c>
      <c r="C11" s="16" t="s">
        <v>28</v>
      </c>
      <c r="D11" s="16" t="s">
        <v>20</v>
      </c>
      <c r="E11" s="16" t="s">
        <v>13</v>
      </c>
      <c r="F11" s="16">
        <v>1</v>
      </c>
    </row>
    <row r="12" spans="1:6" x14ac:dyDescent="0.2">
      <c r="A12" s="76">
        <v>45705.555807615739</v>
      </c>
      <c r="B12" s="10" t="s">
        <v>27</v>
      </c>
      <c r="C12" s="10" t="s">
        <v>27</v>
      </c>
      <c r="D12" s="10" t="s">
        <v>15</v>
      </c>
      <c r="E12" s="10" t="s">
        <v>13</v>
      </c>
      <c r="F12" s="10">
        <v>0</v>
      </c>
    </row>
    <row r="13" spans="1:6" x14ac:dyDescent="0.2">
      <c r="A13" s="77">
        <v>45712.659420532407</v>
      </c>
      <c r="B13" s="16" t="s">
        <v>22</v>
      </c>
      <c r="C13" s="16" t="s">
        <v>22</v>
      </c>
      <c r="D13" s="16" t="s">
        <v>9</v>
      </c>
      <c r="E13" s="16" t="s">
        <v>10</v>
      </c>
      <c r="F13" s="16">
        <v>10</v>
      </c>
    </row>
    <row r="14" spans="1:6" x14ac:dyDescent="0.2">
      <c r="A14" s="76">
        <v>45713.565727824069</v>
      </c>
      <c r="B14" s="10" t="s">
        <v>7</v>
      </c>
      <c r="C14" s="10" t="s">
        <v>7</v>
      </c>
      <c r="D14" s="10" t="s">
        <v>9</v>
      </c>
      <c r="E14" s="10" t="s">
        <v>13</v>
      </c>
      <c r="F14" s="10">
        <v>0</v>
      </c>
    </row>
    <row r="15" spans="1:6" x14ac:dyDescent="0.2">
      <c r="A15" s="77">
        <v>45714.493147094909</v>
      </c>
      <c r="B15" s="16" t="s">
        <v>7</v>
      </c>
      <c r="C15" s="16" t="s">
        <v>7</v>
      </c>
      <c r="D15" s="16" t="s">
        <v>9</v>
      </c>
      <c r="E15" s="16" t="s">
        <v>13</v>
      </c>
      <c r="F15" s="16">
        <v>0</v>
      </c>
    </row>
    <row r="16" spans="1:6" x14ac:dyDescent="0.2">
      <c r="A16" s="76">
        <v>45733.630203425928</v>
      </c>
      <c r="B16" s="10" t="s">
        <v>27</v>
      </c>
      <c r="C16" s="10" t="s">
        <v>28</v>
      </c>
      <c r="D16" s="10" t="s">
        <v>9</v>
      </c>
      <c r="E16" s="10" t="s">
        <v>10</v>
      </c>
      <c r="F16" s="10">
        <v>10</v>
      </c>
    </row>
    <row r="17" spans="1:6" x14ac:dyDescent="0.2">
      <c r="A17" s="77">
        <v>45744.40252653935</v>
      </c>
      <c r="B17" s="16" t="s">
        <v>22</v>
      </c>
      <c r="C17" s="16" t="s">
        <v>22</v>
      </c>
      <c r="D17" s="16" t="s">
        <v>9</v>
      </c>
      <c r="E17" s="16" t="s">
        <v>13</v>
      </c>
      <c r="F17" s="16">
        <v>0</v>
      </c>
    </row>
    <row r="18" spans="1:6" x14ac:dyDescent="0.2">
      <c r="A18" s="76">
        <v>45746.78674541667</v>
      </c>
      <c r="B18" s="10" t="s">
        <v>22</v>
      </c>
      <c r="C18" s="10" t="s">
        <v>28</v>
      </c>
      <c r="D18" s="10" t="s">
        <v>30</v>
      </c>
      <c r="E18" s="10" t="s">
        <v>13</v>
      </c>
      <c r="F18" s="10">
        <v>0</v>
      </c>
    </row>
    <row r="19" spans="1:6" x14ac:dyDescent="0.2">
      <c r="A19" s="77">
        <v>45747.850872719908</v>
      </c>
      <c r="B19" s="16" t="s">
        <v>27</v>
      </c>
      <c r="C19" s="16" t="s">
        <v>27</v>
      </c>
      <c r="D19" s="16" t="s">
        <v>15</v>
      </c>
      <c r="E19" s="16" t="s">
        <v>13</v>
      </c>
      <c r="F19" s="16">
        <v>4</v>
      </c>
    </row>
    <row r="20" spans="1:6" x14ac:dyDescent="0.2">
      <c r="A20" s="76">
        <v>45750.366592557868</v>
      </c>
      <c r="B20" s="10" t="s">
        <v>27</v>
      </c>
      <c r="C20" s="10" t="s">
        <v>22</v>
      </c>
      <c r="D20" s="10" t="s">
        <v>30</v>
      </c>
      <c r="E20" s="10" t="s">
        <v>13</v>
      </c>
      <c r="F20" s="10">
        <v>1</v>
      </c>
    </row>
    <row r="21" spans="1:6" x14ac:dyDescent="0.2">
      <c r="A21" s="77">
        <v>45751.716236944441</v>
      </c>
      <c r="B21" s="16" t="s">
        <v>27</v>
      </c>
      <c r="C21" s="16" t="s">
        <v>27</v>
      </c>
      <c r="D21" s="16" t="s">
        <v>30</v>
      </c>
      <c r="E21" s="16" t="s">
        <v>13</v>
      </c>
      <c r="F21" s="16">
        <v>0</v>
      </c>
    </row>
    <row r="22" spans="1:6" x14ac:dyDescent="0.2">
      <c r="A22" s="76">
        <v>45755.681883796293</v>
      </c>
      <c r="B22" s="10" t="s">
        <v>22</v>
      </c>
      <c r="C22" s="10" t="s">
        <v>28</v>
      </c>
      <c r="D22" s="10" t="s">
        <v>9</v>
      </c>
      <c r="E22" s="10" t="s">
        <v>10</v>
      </c>
      <c r="F22" s="10">
        <v>9</v>
      </c>
    </row>
    <row r="23" spans="1:6" x14ac:dyDescent="0.2">
      <c r="A23" s="77">
        <v>45765.877401655089</v>
      </c>
      <c r="B23" s="16" t="s">
        <v>27</v>
      </c>
      <c r="C23" s="16" t="s">
        <v>7</v>
      </c>
      <c r="D23" s="16" t="s">
        <v>9</v>
      </c>
      <c r="E23" s="16" t="s">
        <v>13</v>
      </c>
      <c r="F23" s="16">
        <v>0</v>
      </c>
    </row>
    <row r="24" spans="1:6" x14ac:dyDescent="0.2">
      <c r="A24" s="76">
        <v>45770.466826562501</v>
      </c>
      <c r="B24" s="10" t="s">
        <v>7</v>
      </c>
      <c r="C24" s="10" t="s">
        <v>7</v>
      </c>
      <c r="D24" s="10" t="s">
        <v>30</v>
      </c>
      <c r="E24" s="10" t="s">
        <v>10</v>
      </c>
      <c r="F24" s="10">
        <v>10</v>
      </c>
    </row>
    <row r="25" spans="1:6" x14ac:dyDescent="0.2">
      <c r="A25" s="77">
        <v>45774.503895439819</v>
      </c>
      <c r="B25" s="16" t="s">
        <v>22</v>
      </c>
      <c r="C25" s="16" t="s">
        <v>22</v>
      </c>
      <c r="D25" s="16" t="s">
        <v>15</v>
      </c>
      <c r="E25" s="16" t="s">
        <v>10</v>
      </c>
      <c r="F25" s="16">
        <v>10</v>
      </c>
    </row>
    <row r="26" spans="1:6" x14ac:dyDescent="0.2">
      <c r="A26" s="76">
        <v>45778.775551689818</v>
      </c>
      <c r="B26" s="10" t="s">
        <v>7</v>
      </c>
      <c r="C26" s="10" t="s">
        <v>28</v>
      </c>
      <c r="D26" s="10" t="s">
        <v>9</v>
      </c>
      <c r="E26" s="10" t="s">
        <v>10</v>
      </c>
      <c r="F26" s="10">
        <v>0</v>
      </c>
    </row>
    <row r="27" spans="1:6" x14ac:dyDescent="0.2">
      <c r="A27" s="77">
        <v>45792.653402708333</v>
      </c>
      <c r="B27" s="16" t="s">
        <v>22</v>
      </c>
      <c r="C27" s="16" t="s">
        <v>28</v>
      </c>
      <c r="D27" s="16" t="s">
        <v>30</v>
      </c>
      <c r="E27" s="16" t="s">
        <v>13</v>
      </c>
      <c r="F27" s="16">
        <v>2</v>
      </c>
    </row>
    <row r="28" spans="1:6" x14ac:dyDescent="0.2">
      <c r="A28" s="76">
        <v>45809.735712754627</v>
      </c>
      <c r="B28" s="10" t="s">
        <v>22</v>
      </c>
      <c r="C28" s="10" t="s">
        <v>28</v>
      </c>
      <c r="D28" s="10" t="s">
        <v>20</v>
      </c>
      <c r="E28" s="10" t="s">
        <v>13</v>
      </c>
      <c r="F28" s="10">
        <v>0</v>
      </c>
    </row>
    <row r="29" spans="1:6" x14ac:dyDescent="0.2">
      <c r="A29" s="77">
        <v>45809.761802789348</v>
      </c>
      <c r="B29" s="16" t="s">
        <v>7</v>
      </c>
      <c r="C29" s="16" t="s">
        <v>7</v>
      </c>
      <c r="D29" s="16" t="s">
        <v>9</v>
      </c>
      <c r="E29" s="16" t="s">
        <v>13</v>
      </c>
      <c r="F29" s="16">
        <v>1</v>
      </c>
    </row>
    <row r="30" spans="1:6" x14ac:dyDescent="0.2">
      <c r="A30" s="76">
        <v>45809.825945856486</v>
      </c>
      <c r="B30" s="10" t="s">
        <v>22</v>
      </c>
      <c r="C30" s="10" t="s">
        <v>27</v>
      </c>
      <c r="D30" s="10" t="s">
        <v>15</v>
      </c>
      <c r="E30" s="10" t="s">
        <v>21</v>
      </c>
      <c r="F30" s="10">
        <v>5</v>
      </c>
    </row>
    <row r="31" spans="1:6" x14ac:dyDescent="0.2">
      <c r="A31" s="77">
        <v>45831.558746516203</v>
      </c>
      <c r="B31" s="16" t="s">
        <v>7</v>
      </c>
      <c r="C31" s="16" t="s">
        <v>28</v>
      </c>
      <c r="D31" s="16" t="s">
        <v>15</v>
      </c>
      <c r="E31" s="16" t="s">
        <v>10</v>
      </c>
      <c r="F31" s="16">
        <v>1</v>
      </c>
    </row>
    <row r="32" spans="1:6" x14ac:dyDescent="0.2">
      <c r="A32" s="76">
        <v>45831.631035844912</v>
      </c>
      <c r="B32" s="10" t="s">
        <v>22</v>
      </c>
      <c r="C32" s="10" t="s">
        <v>22</v>
      </c>
      <c r="D32" s="10" t="s">
        <v>9</v>
      </c>
      <c r="E32" s="10" t="s">
        <v>10</v>
      </c>
      <c r="F32" s="10">
        <v>10</v>
      </c>
    </row>
    <row r="33" spans="1:6" x14ac:dyDescent="0.2">
      <c r="A33" s="77">
        <v>45839.865194918981</v>
      </c>
      <c r="B33" s="16" t="s">
        <v>27</v>
      </c>
      <c r="C33" s="16" t="s">
        <v>27</v>
      </c>
      <c r="D33" s="16" t="s">
        <v>15</v>
      </c>
      <c r="E33" s="16" t="s">
        <v>13</v>
      </c>
      <c r="F33" s="16">
        <v>4</v>
      </c>
    </row>
    <row r="34" spans="1:6" x14ac:dyDescent="0.2">
      <c r="A34" s="76">
        <v>45840.568363136575</v>
      </c>
      <c r="B34" s="10" t="s">
        <v>27</v>
      </c>
      <c r="C34" s="10" t="s">
        <v>27</v>
      </c>
      <c r="D34" s="10" t="s">
        <v>20</v>
      </c>
      <c r="E34" s="10" t="s">
        <v>13</v>
      </c>
      <c r="F34" s="10">
        <v>0</v>
      </c>
    </row>
    <row r="35" spans="1:6" x14ac:dyDescent="0.2">
      <c r="A35" s="77">
        <v>45842.114883229166</v>
      </c>
      <c r="B35" s="16" t="s">
        <v>27</v>
      </c>
      <c r="C35" s="16" t="s">
        <v>27</v>
      </c>
      <c r="D35" s="16" t="s">
        <v>30</v>
      </c>
      <c r="E35" s="16" t="s">
        <v>13</v>
      </c>
      <c r="F35" s="16">
        <v>0</v>
      </c>
    </row>
    <row r="36" spans="1:6" x14ac:dyDescent="0.2">
      <c r="A36" s="76">
        <v>45846.601462129634</v>
      </c>
      <c r="B36" s="10" t="s">
        <v>27</v>
      </c>
      <c r="C36" s="10" t="s">
        <v>28</v>
      </c>
      <c r="D36" s="10" t="s">
        <v>15</v>
      </c>
      <c r="E36" s="10" t="s">
        <v>13</v>
      </c>
      <c r="F36" s="10">
        <v>0</v>
      </c>
    </row>
    <row r="37" spans="1:6" x14ac:dyDescent="0.2">
      <c r="A37" s="77">
        <v>45847.436538692127</v>
      </c>
      <c r="B37" s="16" t="s">
        <v>27</v>
      </c>
      <c r="C37" s="16" t="s">
        <v>27</v>
      </c>
      <c r="D37" s="16" t="s">
        <v>29</v>
      </c>
      <c r="E37" s="16" t="s">
        <v>13</v>
      </c>
      <c r="F37" s="16">
        <v>0</v>
      </c>
    </row>
    <row r="38" spans="1:6" x14ac:dyDescent="0.2">
      <c r="A38" s="76">
        <v>45847.660500439815</v>
      </c>
      <c r="B38" s="10" t="s">
        <v>27</v>
      </c>
      <c r="C38" s="10" t="s">
        <v>27</v>
      </c>
      <c r="D38" s="10" t="s">
        <v>15</v>
      </c>
      <c r="E38" s="10" t="s">
        <v>13</v>
      </c>
      <c r="F38" s="10">
        <v>0</v>
      </c>
    </row>
    <row r="39" spans="1:6" x14ac:dyDescent="0.2">
      <c r="A39" s="77">
        <v>45851.366016053245</v>
      </c>
      <c r="B39" s="16" t="s">
        <v>7</v>
      </c>
      <c r="C39" s="16" t="s">
        <v>7</v>
      </c>
      <c r="D39" s="16" t="s">
        <v>9</v>
      </c>
      <c r="E39" s="16" t="s">
        <v>13</v>
      </c>
      <c r="F39" s="16">
        <v>4</v>
      </c>
    </row>
    <row r="40" spans="1:6" x14ac:dyDescent="0.2">
      <c r="A40" s="76">
        <v>45855.686451238427</v>
      </c>
      <c r="B40" s="10" t="s">
        <v>22</v>
      </c>
      <c r="C40" s="10" t="s">
        <v>22</v>
      </c>
      <c r="D40" s="10" t="s">
        <v>9</v>
      </c>
      <c r="E40" s="10" t="s">
        <v>13</v>
      </c>
      <c r="F40" s="10">
        <v>1</v>
      </c>
    </row>
    <row r="41" spans="1:6" x14ac:dyDescent="0.2">
      <c r="A41" s="77">
        <v>45857.610428020838</v>
      </c>
      <c r="B41" s="16" t="s">
        <v>7</v>
      </c>
      <c r="C41" s="16" t="s">
        <v>28</v>
      </c>
      <c r="D41" s="16" t="s">
        <v>12</v>
      </c>
      <c r="E41" s="16" t="s">
        <v>13</v>
      </c>
      <c r="F41" s="16">
        <v>0</v>
      </c>
    </row>
    <row r="42" spans="1:6" x14ac:dyDescent="0.2">
      <c r="A42" s="76">
        <v>45861.657881180552</v>
      </c>
      <c r="B42" s="10" t="s">
        <v>7</v>
      </c>
      <c r="C42" s="10" t="s">
        <v>7</v>
      </c>
      <c r="D42" s="10" t="s">
        <v>9</v>
      </c>
      <c r="E42" s="10" t="s">
        <v>13</v>
      </c>
      <c r="F42" s="10">
        <v>0</v>
      </c>
    </row>
    <row r="43" spans="1:6" x14ac:dyDescent="0.2">
      <c r="A43" s="77">
        <v>45875.318144606485</v>
      </c>
      <c r="B43" s="16" t="s">
        <v>22</v>
      </c>
      <c r="C43" s="16" t="s">
        <v>22</v>
      </c>
      <c r="D43" s="16" t="s">
        <v>9</v>
      </c>
      <c r="E43" s="16" t="s">
        <v>13</v>
      </c>
      <c r="F43" s="16">
        <v>0</v>
      </c>
    </row>
    <row r="44" spans="1:6" x14ac:dyDescent="0.2">
      <c r="A44" s="76">
        <v>45876.46212866898</v>
      </c>
      <c r="B44" s="10" t="s">
        <v>22</v>
      </c>
      <c r="C44" s="10" t="s">
        <v>28</v>
      </c>
      <c r="D44" s="10" t="s">
        <v>20</v>
      </c>
      <c r="E44" s="10" t="s">
        <v>13</v>
      </c>
      <c r="F44" s="10">
        <v>0</v>
      </c>
    </row>
    <row r="45" spans="1:6" x14ac:dyDescent="0.2">
      <c r="A45" s="77">
        <v>45898.493500821758</v>
      </c>
      <c r="B45" s="16" t="s">
        <v>27</v>
      </c>
      <c r="C45" s="16" t="s">
        <v>28</v>
      </c>
      <c r="D45" s="16" t="s">
        <v>12</v>
      </c>
      <c r="E45" s="16" t="s">
        <v>10</v>
      </c>
      <c r="F45" s="16">
        <v>10</v>
      </c>
    </row>
    <row r="46" spans="1:6" x14ac:dyDescent="0.2">
      <c r="A46" s="76">
        <v>45908.649574456023</v>
      </c>
      <c r="B46" s="10" t="s">
        <v>27</v>
      </c>
      <c r="C46" s="10" t="s">
        <v>22</v>
      </c>
      <c r="D46" s="10" t="s">
        <v>15</v>
      </c>
      <c r="E46" s="10" t="s">
        <v>13</v>
      </c>
      <c r="F46" s="10">
        <v>3</v>
      </c>
    </row>
    <row r="47" spans="1:6" x14ac:dyDescent="0.2">
      <c r="A47" s="77">
        <v>45909.030020115737</v>
      </c>
      <c r="B47" s="16" t="s">
        <v>27</v>
      </c>
      <c r="C47" s="16" t="s">
        <v>27</v>
      </c>
      <c r="D47" s="16" t="s">
        <v>12</v>
      </c>
      <c r="E47" s="16" t="s">
        <v>13</v>
      </c>
      <c r="F47" s="16">
        <v>0</v>
      </c>
    </row>
    <row r="48" spans="1:6" x14ac:dyDescent="0.2">
      <c r="A48" s="76">
        <v>45912.620950173616</v>
      </c>
      <c r="B48" s="10" t="s">
        <v>22</v>
      </c>
      <c r="C48" s="10" t="s">
        <v>22</v>
      </c>
      <c r="D48" s="10" t="s">
        <v>12</v>
      </c>
      <c r="E48" s="10" t="s">
        <v>10</v>
      </c>
      <c r="F48" s="10">
        <v>9</v>
      </c>
    </row>
    <row r="49" spans="1:6" x14ac:dyDescent="0.2">
      <c r="A49" s="77">
        <v>45914.683087650468</v>
      </c>
      <c r="B49" s="16" t="s">
        <v>27</v>
      </c>
      <c r="C49" s="16" t="s">
        <v>22</v>
      </c>
      <c r="D49" s="16" t="s">
        <v>9</v>
      </c>
      <c r="E49" s="16" t="s">
        <v>21</v>
      </c>
      <c r="F49" s="16">
        <v>10</v>
      </c>
    </row>
    <row r="50" spans="1:6" x14ac:dyDescent="0.2">
      <c r="A50" s="76">
        <v>45915.915191840279</v>
      </c>
      <c r="B50" s="10" t="s">
        <v>22</v>
      </c>
      <c r="C50" s="10" t="s">
        <v>28</v>
      </c>
      <c r="D50" s="10" t="s">
        <v>12</v>
      </c>
      <c r="E50" s="10" t="s">
        <v>13</v>
      </c>
      <c r="F50" s="10">
        <v>1</v>
      </c>
    </row>
    <row r="51" spans="1:6" x14ac:dyDescent="0.2">
      <c r="A51" s="77">
        <v>45922.675647395838</v>
      </c>
      <c r="B51" s="16" t="s">
        <v>22</v>
      </c>
      <c r="C51" s="16" t="s">
        <v>28</v>
      </c>
      <c r="D51" s="16" t="s">
        <v>29</v>
      </c>
      <c r="E51" s="16" t="s">
        <v>10</v>
      </c>
      <c r="F51" s="16">
        <v>10</v>
      </c>
    </row>
    <row r="52" spans="1:6" x14ac:dyDescent="0.2">
      <c r="A52" s="76">
        <v>45923.002226979166</v>
      </c>
      <c r="B52" s="10" t="s">
        <v>27</v>
      </c>
      <c r="C52" s="10" t="s">
        <v>27</v>
      </c>
      <c r="D52" s="10" t="s">
        <v>12</v>
      </c>
      <c r="E52" s="10" t="s">
        <v>13</v>
      </c>
      <c r="F52" s="10">
        <v>0</v>
      </c>
    </row>
    <row r="53" spans="1:6" x14ac:dyDescent="0.2">
      <c r="A53" s="77">
        <v>45926.548830023152</v>
      </c>
      <c r="B53" s="16" t="s">
        <v>27</v>
      </c>
      <c r="C53" s="16" t="s">
        <v>28</v>
      </c>
      <c r="D53" s="16" t="s">
        <v>29</v>
      </c>
      <c r="E53" s="16" t="s">
        <v>13</v>
      </c>
      <c r="F53" s="16">
        <v>3</v>
      </c>
    </row>
    <row r="54" spans="1:6" x14ac:dyDescent="0.2">
      <c r="A54" s="100">
        <v>45929.569040983799</v>
      </c>
      <c r="B54" s="101" t="s">
        <v>27</v>
      </c>
      <c r="C54" s="101" t="s">
        <v>28</v>
      </c>
      <c r="D54" s="101" t="s">
        <v>9</v>
      </c>
      <c r="E54" s="101" t="s">
        <v>10</v>
      </c>
      <c r="F54" s="101">
        <v>10</v>
      </c>
    </row>
  </sheetData>
  <pageMargins left="0.511811024" right="0.511811024" top="0.78740157499999996" bottom="0.78740157499999996" header="0.31496062000000002" footer="0.31496062000000002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1:H999"/>
  <sheetViews>
    <sheetView workbookViewId="0">
      <selection activeCell="F20" sqref="F20"/>
    </sheetView>
  </sheetViews>
  <sheetFormatPr defaultColWidth="12.5703125" defaultRowHeight="15.75" customHeight="1" x14ac:dyDescent="0.2"/>
  <cols>
    <col min="1" max="1" width="18.42578125" style="47" customWidth="1"/>
    <col min="2" max="2" width="16.42578125" style="47" customWidth="1"/>
    <col min="3" max="4" width="8.42578125" style="47" customWidth="1"/>
    <col min="5" max="5" width="16" style="47" customWidth="1"/>
    <col min="6" max="6" width="15.85546875" style="47" customWidth="1"/>
    <col min="7" max="8" width="16.42578125" style="47" customWidth="1"/>
    <col min="9" max="16384" width="12.5703125" style="47"/>
  </cols>
  <sheetData>
    <row r="1" spans="1:8" ht="39" customHeight="1" x14ac:dyDescent="0.2">
      <c r="A1" s="83" t="s">
        <v>31</v>
      </c>
      <c r="B1" s="84" t="s">
        <v>32</v>
      </c>
      <c r="C1" s="85" t="s">
        <v>10</v>
      </c>
      <c r="D1" s="86" t="s">
        <v>13</v>
      </c>
      <c r="E1" s="86" t="s">
        <v>21</v>
      </c>
      <c r="F1" s="87" t="s">
        <v>33</v>
      </c>
      <c r="G1" s="31" t="s">
        <v>34</v>
      </c>
      <c r="H1" s="33" t="s">
        <v>35</v>
      </c>
    </row>
    <row r="2" spans="1:8" ht="12.75" x14ac:dyDescent="0.2">
      <c r="A2" s="78" t="s">
        <v>27</v>
      </c>
      <c r="B2" s="8">
        <f>COUNTIF(OUVIDORIA!$B:$B,$A2)</f>
        <v>26</v>
      </c>
      <c r="C2" s="9">
        <f>COUNTIF(OUVIDORIA!$E:$E,Tabela_1[[#Headers],[Sim]])</f>
        <v>16</v>
      </c>
      <c r="D2" s="10">
        <f>COUNTIF(OUVIDORIA!E:E,Tabela_1[[#Headers],[Não]])</f>
        <v>33</v>
      </c>
      <c r="E2" s="10">
        <f>COUNTIF(OUVIDORIA!E:E,Tabela_1[[#Headers],[Parcialmente]])</f>
        <v>4</v>
      </c>
      <c r="F2" s="11">
        <f t="shared" ref="F2:F5" si="0">C2/SUM(C2:E2)</f>
        <v>0.30188679245283018</v>
      </c>
      <c r="G2" s="12">
        <f>SUMIF(OUVIDORIA!$B:$B,$A2,OUVIDORIA!$F:$F)</f>
        <v>103</v>
      </c>
      <c r="H2" s="13">
        <f>AVERAGE(OUVIDORIA!$F:$F)</f>
        <v>3.6792452830188678</v>
      </c>
    </row>
    <row r="3" spans="1:8" ht="12.75" x14ac:dyDescent="0.2">
      <c r="A3" s="71" t="s">
        <v>22</v>
      </c>
      <c r="B3" s="14">
        <f>COUNTIF(PROTOCOLO!$B:$B,$A3)</f>
        <v>7</v>
      </c>
      <c r="C3" s="15">
        <f>COUNTIF(PROTOCOLO!E:E,Tabela_1[[#Headers],[Sim]])</f>
        <v>5</v>
      </c>
      <c r="D3" s="16">
        <f>COUNTIF(PROTOCOLO!E:E,Tabela_1[[#Headers],[Não]])</f>
        <v>1</v>
      </c>
      <c r="E3" s="16">
        <f>COUNTIF(PROTOCOLO!E:E,Tabela_1[[#Headers],[Parcialmente]])</f>
        <v>1</v>
      </c>
      <c r="F3" s="17">
        <f t="shared" si="0"/>
        <v>0.7142857142857143</v>
      </c>
      <c r="G3" s="18">
        <f>SUMIF(PROTOCOLO!$B:$B,$A3,PROTOCOLO!$F:$F)</f>
        <v>52</v>
      </c>
      <c r="H3" s="19">
        <f>AVERAGE(PROTOCOLO!$F:$F)</f>
        <v>7.4285714285714288</v>
      </c>
    </row>
    <row r="4" spans="1:8" ht="12.75" x14ac:dyDescent="0.2">
      <c r="A4" s="78" t="s">
        <v>16</v>
      </c>
      <c r="B4" s="8">
        <f>COUNTIF(RECEPÇÃO!$B:$B,$A4)</f>
        <v>5</v>
      </c>
      <c r="C4" s="9">
        <f>COUNTIF(RECEPÇÃO!E:E,Tabela_1[[#Headers],[Sim]])</f>
        <v>3</v>
      </c>
      <c r="D4" s="10">
        <f>COUNTIF(RECEPÇÃO!E:E,Tabela_1[[#Headers],[Não]])</f>
        <v>1</v>
      </c>
      <c r="E4" s="10">
        <f>COUNTIF(RECEPÇÃO!E:E,Tabela_1[[#Headers],[Parcialmente]])</f>
        <v>1</v>
      </c>
      <c r="F4" s="11">
        <f t="shared" si="0"/>
        <v>0.6</v>
      </c>
      <c r="G4" s="12">
        <f>SUMIF(RECEPÇÃO!$B:$B,$A4,RECEPÇÃO!$F:$F)</f>
        <v>36</v>
      </c>
      <c r="H4" s="13">
        <f>AVERAGE(RECEPÇÃO!$F:$F)</f>
        <v>7.2</v>
      </c>
    </row>
    <row r="5" spans="1:8" ht="12.75" x14ac:dyDescent="0.2">
      <c r="A5" s="71" t="s">
        <v>7</v>
      </c>
      <c r="B5" s="14">
        <f>COUNTIF('SERV. SOCIAL'!$B:$B,$A5)</f>
        <v>4</v>
      </c>
      <c r="C5" s="15">
        <f>COUNTIF('SERV. SOCIAL'!E:E,Tabela_1[[#Headers],[Sim]])</f>
        <v>3</v>
      </c>
      <c r="D5" s="16">
        <f>COUNTIF('SERV. SOCIAL'!E:E,Tabela_1[[#Headers],[Não]])</f>
        <v>1</v>
      </c>
      <c r="E5" s="16">
        <f>COUNTIF('SERV. SOCIAL'!E:E,Tabela_1[[#Headers],[Parcialmente]])</f>
        <v>0</v>
      </c>
      <c r="F5" s="17">
        <f t="shared" si="0"/>
        <v>0.75</v>
      </c>
      <c r="G5" s="18">
        <f>SUMIF('SERV. SOCIAL'!$B:$B,$A5,'SERV. SOCIAL'!$F:$F)</f>
        <v>32</v>
      </c>
      <c r="H5" s="19">
        <f>AVERAGE('SERV. SOCIAL'!$F:$F)</f>
        <v>8</v>
      </c>
    </row>
    <row r="6" spans="1:8" ht="12.75" x14ac:dyDescent="0.2">
      <c r="A6" s="20" t="s">
        <v>36</v>
      </c>
      <c r="B6" s="21">
        <f t="shared" ref="B6:E6" si="1">SUM(B2:B5)</f>
        <v>42</v>
      </c>
      <c r="C6" s="20">
        <f t="shared" si="1"/>
        <v>27</v>
      </c>
      <c r="D6" s="22">
        <f t="shared" si="1"/>
        <v>36</v>
      </c>
      <c r="E6" s="22">
        <f t="shared" si="1"/>
        <v>6</v>
      </c>
      <c r="F6" s="23">
        <f>AVERAGE(F2:F5)</f>
        <v>0.59154312668463616</v>
      </c>
      <c r="G6" s="24">
        <f>SUM(G2:G5)</f>
        <v>223</v>
      </c>
      <c r="H6" s="25">
        <f>G6/B6</f>
        <v>5.3095238095238093</v>
      </c>
    </row>
    <row r="7" spans="1:8" ht="12.75" x14ac:dyDescent="0.2">
      <c r="F7" s="72"/>
      <c r="G7" s="88"/>
      <c r="H7" s="73"/>
    </row>
    <row r="8" spans="1:8" ht="12.75" x14ac:dyDescent="0.2">
      <c r="F8" s="74"/>
      <c r="G8" s="89"/>
      <c r="H8" s="75"/>
    </row>
    <row r="9" spans="1:8" ht="12.75" x14ac:dyDescent="0.2">
      <c r="F9" s="72"/>
      <c r="G9" s="88"/>
      <c r="H9" s="73"/>
    </row>
    <row r="10" spans="1:8" ht="12.75" x14ac:dyDescent="0.2">
      <c r="F10" s="74"/>
      <c r="G10" s="89"/>
      <c r="H10" s="75"/>
    </row>
    <row r="11" spans="1:8" ht="12.75" x14ac:dyDescent="0.2">
      <c r="F11" s="72"/>
      <c r="G11" s="88"/>
      <c r="H11" s="73"/>
    </row>
    <row r="12" spans="1:8" ht="12.75" x14ac:dyDescent="0.2">
      <c r="F12" s="74"/>
      <c r="G12" s="89"/>
      <c r="H12" s="75"/>
    </row>
    <row r="13" spans="1:8" ht="12.75" x14ac:dyDescent="0.2">
      <c r="F13" s="72"/>
      <c r="G13" s="88"/>
      <c r="H13" s="73"/>
    </row>
    <row r="14" spans="1:8" ht="12.75" x14ac:dyDescent="0.2">
      <c r="F14" s="74"/>
      <c r="G14" s="89"/>
      <c r="H14" s="75"/>
    </row>
    <row r="15" spans="1:8" ht="12.75" x14ac:dyDescent="0.2">
      <c r="F15" s="72"/>
      <c r="G15" s="88"/>
      <c r="H15" s="73"/>
    </row>
    <row r="16" spans="1:8" ht="12.75" x14ac:dyDescent="0.2">
      <c r="F16" s="74"/>
      <c r="G16" s="89"/>
      <c r="H16" s="75"/>
    </row>
    <row r="17" spans="6:8" ht="12.75" x14ac:dyDescent="0.2">
      <c r="F17" s="72"/>
      <c r="G17" s="88"/>
      <c r="H17" s="73"/>
    </row>
    <row r="18" spans="6:8" ht="12.75" x14ac:dyDescent="0.2">
      <c r="F18" s="74"/>
      <c r="G18" s="89"/>
      <c r="H18" s="75"/>
    </row>
    <row r="19" spans="6:8" ht="12.75" x14ac:dyDescent="0.2">
      <c r="F19" s="72"/>
      <c r="G19" s="88"/>
      <c r="H19" s="73"/>
    </row>
    <row r="20" spans="6:8" ht="12.75" x14ac:dyDescent="0.2">
      <c r="F20" s="74"/>
      <c r="G20" s="89"/>
      <c r="H20" s="75"/>
    </row>
    <row r="21" spans="6:8" ht="12.75" x14ac:dyDescent="0.2">
      <c r="F21" s="72"/>
      <c r="G21" s="88"/>
      <c r="H21" s="73"/>
    </row>
    <row r="22" spans="6:8" ht="12.75" x14ac:dyDescent="0.2">
      <c r="F22" s="74"/>
      <c r="G22" s="89"/>
      <c r="H22" s="75"/>
    </row>
    <row r="23" spans="6:8" ht="12.75" x14ac:dyDescent="0.2">
      <c r="F23" s="72"/>
      <c r="G23" s="88"/>
      <c r="H23" s="73"/>
    </row>
    <row r="24" spans="6:8" ht="12.75" x14ac:dyDescent="0.2">
      <c r="F24" s="74"/>
      <c r="G24" s="89"/>
      <c r="H24" s="75"/>
    </row>
    <row r="25" spans="6:8" ht="12.75" x14ac:dyDescent="0.2">
      <c r="F25" s="72"/>
      <c r="G25" s="88"/>
      <c r="H25" s="73"/>
    </row>
    <row r="26" spans="6:8" ht="12.75" x14ac:dyDescent="0.2">
      <c r="F26" s="74"/>
      <c r="G26" s="89"/>
      <c r="H26" s="75"/>
    </row>
    <row r="27" spans="6:8" ht="12.75" x14ac:dyDescent="0.2">
      <c r="F27" s="72"/>
      <c r="G27" s="88"/>
      <c r="H27" s="73"/>
    </row>
    <row r="28" spans="6:8" ht="12.75" x14ac:dyDescent="0.2">
      <c r="F28" s="74"/>
      <c r="G28" s="89"/>
      <c r="H28" s="75"/>
    </row>
    <row r="29" spans="6:8" ht="12.75" x14ac:dyDescent="0.2">
      <c r="F29" s="72"/>
      <c r="G29" s="88"/>
      <c r="H29" s="73"/>
    </row>
    <row r="30" spans="6:8" ht="12.75" x14ac:dyDescent="0.2">
      <c r="F30" s="74"/>
      <c r="G30" s="89"/>
      <c r="H30" s="75"/>
    </row>
    <row r="31" spans="6:8" ht="12.75" x14ac:dyDescent="0.2">
      <c r="F31" s="72"/>
      <c r="G31" s="88"/>
      <c r="H31" s="73"/>
    </row>
    <row r="32" spans="6:8" ht="12.75" x14ac:dyDescent="0.2">
      <c r="F32" s="74"/>
      <c r="G32" s="89"/>
      <c r="H32" s="75"/>
    </row>
    <row r="33" spans="6:8" ht="12.75" x14ac:dyDescent="0.2">
      <c r="F33" s="72"/>
      <c r="G33" s="88"/>
      <c r="H33" s="73"/>
    </row>
    <row r="34" spans="6:8" ht="12.75" x14ac:dyDescent="0.2">
      <c r="F34" s="74"/>
      <c r="G34" s="89"/>
      <c r="H34" s="75"/>
    </row>
    <row r="35" spans="6:8" ht="12.75" x14ac:dyDescent="0.2">
      <c r="F35" s="72"/>
      <c r="G35" s="88"/>
      <c r="H35" s="73"/>
    </row>
    <row r="36" spans="6:8" ht="12.75" x14ac:dyDescent="0.2">
      <c r="F36" s="74"/>
      <c r="G36" s="89"/>
      <c r="H36" s="75"/>
    </row>
    <row r="37" spans="6:8" ht="12.75" x14ac:dyDescent="0.2">
      <c r="F37" s="72"/>
      <c r="G37" s="88"/>
      <c r="H37" s="73"/>
    </row>
    <row r="38" spans="6:8" ht="12.75" x14ac:dyDescent="0.2">
      <c r="F38" s="74"/>
      <c r="G38" s="89"/>
      <c r="H38" s="75"/>
    </row>
    <row r="39" spans="6:8" ht="12.75" x14ac:dyDescent="0.2">
      <c r="F39" s="72"/>
      <c r="G39" s="88"/>
      <c r="H39" s="73"/>
    </row>
    <row r="40" spans="6:8" ht="12.75" x14ac:dyDescent="0.2">
      <c r="F40" s="74"/>
      <c r="G40" s="89"/>
      <c r="H40" s="75"/>
    </row>
    <row r="41" spans="6:8" ht="12.75" x14ac:dyDescent="0.2">
      <c r="F41" s="72"/>
      <c r="G41" s="88"/>
      <c r="H41" s="73"/>
    </row>
    <row r="42" spans="6:8" ht="12.75" x14ac:dyDescent="0.2">
      <c r="F42" s="74"/>
      <c r="G42" s="89"/>
      <c r="H42" s="75"/>
    </row>
    <row r="43" spans="6:8" ht="12.75" x14ac:dyDescent="0.2">
      <c r="F43" s="72"/>
      <c r="G43" s="88"/>
      <c r="H43" s="73"/>
    </row>
    <row r="44" spans="6:8" ht="12.75" x14ac:dyDescent="0.2">
      <c r="F44" s="74"/>
      <c r="G44" s="89"/>
      <c r="H44" s="75"/>
    </row>
    <row r="45" spans="6:8" ht="12.75" x14ac:dyDescent="0.2">
      <c r="F45" s="72"/>
      <c r="G45" s="88"/>
      <c r="H45" s="73"/>
    </row>
    <row r="46" spans="6:8" ht="12.75" x14ac:dyDescent="0.2">
      <c r="F46" s="74"/>
      <c r="G46" s="89"/>
      <c r="H46" s="75"/>
    </row>
    <row r="47" spans="6:8" ht="12.75" x14ac:dyDescent="0.2">
      <c r="F47" s="72"/>
      <c r="G47" s="88"/>
      <c r="H47" s="73"/>
    </row>
    <row r="48" spans="6:8" ht="12.75" x14ac:dyDescent="0.2">
      <c r="F48" s="74"/>
      <c r="G48" s="89"/>
      <c r="H48" s="75"/>
    </row>
    <row r="49" spans="6:8" ht="12.75" x14ac:dyDescent="0.2">
      <c r="F49" s="72"/>
      <c r="G49" s="88"/>
      <c r="H49" s="73"/>
    </row>
    <row r="50" spans="6:8" ht="12.75" x14ac:dyDescent="0.2">
      <c r="F50" s="74"/>
      <c r="G50" s="89"/>
      <c r="H50" s="75"/>
    </row>
    <row r="51" spans="6:8" ht="12.75" x14ac:dyDescent="0.2">
      <c r="F51" s="72"/>
      <c r="G51" s="88"/>
      <c r="H51" s="73"/>
    </row>
    <row r="52" spans="6:8" ht="12.75" x14ac:dyDescent="0.2">
      <c r="F52" s="74"/>
      <c r="G52" s="89"/>
      <c r="H52" s="75"/>
    </row>
    <row r="53" spans="6:8" ht="12.75" x14ac:dyDescent="0.2">
      <c r="F53" s="72"/>
      <c r="G53" s="88"/>
      <c r="H53" s="73"/>
    </row>
    <row r="54" spans="6:8" ht="12.75" x14ac:dyDescent="0.2">
      <c r="F54" s="74"/>
      <c r="G54" s="89"/>
      <c r="H54" s="75"/>
    </row>
    <row r="55" spans="6:8" ht="12.75" x14ac:dyDescent="0.2">
      <c r="F55" s="72"/>
      <c r="G55" s="88"/>
      <c r="H55" s="73"/>
    </row>
    <row r="56" spans="6:8" ht="12.75" x14ac:dyDescent="0.2">
      <c r="F56" s="74"/>
      <c r="G56" s="89"/>
      <c r="H56" s="75"/>
    </row>
    <row r="57" spans="6:8" ht="12.75" x14ac:dyDescent="0.2">
      <c r="F57" s="72"/>
      <c r="G57" s="88"/>
      <c r="H57" s="73"/>
    </row>
    <row r="58" spans="6:8" ht="12.75" x14ac:dyDescent="0.2">
      <c r="F58" s="74"/>
      <c r="G58" s="89"/>
      <c r="H58" s="75"/>
    </row>
    <row r="59" spans="6:8" ht="12.75" x14ac:dyDescent="0.2">
      <c r="F59" s="72"/>
      <c r="G59" s="88"/>
      <c r="H59" s="73"/>
    </row>
    <row r="60" spans="6:8" ht="12.75" x14ac:dyDescent="0.2">
      <c r="F60" s="74"/>
      <c r="G60" s="89"/>
      <c r="H60" s="75"/>
    </row>
    <row r="61" spans="6:8" ht="12.75" x14ac:dyDescent="0.2">
      <c r="F61" s="72"/>
      <c r="G61" s="88"/>
      <c r="H61" s="73"/>
    </row>
    <row r="62" spans="6:8" ht="12.75" x14ac:dyDescent="0.2">
      <c r="F62" s="74"/>
      <c r="G62" s="89"/>
      <c r="H62" s="75"/>
    </row>
    <row r="63" spans="6:8" ht="12.75" x14ac:dyDescent="0.2">
      <c r="F63" s="72"/>
      <c r="G63" s="88"/>
      <c r="H63" s="73"/>
    </row>
    <row r="64" spans="6:8" ht="12.75" x14ac:dyDescent="0.2">
      <c r="F64" s="74"/>
      <c r="G64" s="89"/>
      <c r="H64" s="75"/>
    </row>
    <row r="65" spans="6:8" ht="12.75" x14ac:dyDescent="0.2">
      <c r="F65" s="72"/>
      <c r="G65" s="88"/>
      <c r="H65" s="73"/>
    </row>
    <row r="66" spans="6:8" ht="12.75" x14ac:dyDescent="0.2">
      <c r="F66" s="74"/>
      <c r="G66" s="89"/>
      <c r="H66" s="75"/>
    </row>
    <row r="67" spans="6:8" ht="12.75" x14ac:dyDescent="0.2">
      <c r="F67" s="72"/>
      <c r="G67" s="88"/>
      <c r="H67" s="73"/>
    </row>
    <row r="68" spans="6:8" ht="12.75" x14ac:dyDescent="0.2">
      <c r="F68" s="74"/>
      <c r="G68" s="89"/>
      <c r="H68" s="75"/>
    </row>
    <row r="69" spans="6:8" ht="12.75" x14ac:dyDescent="0.2">
      <c r="F69" s="72"/>
      <c r="G69" s="88"/>
      <c r="H69" s="73"/>
    </row>
    <row r="70" spans="6:8" ht="12.75" x14ac:dyDescent="0.2">
      <c r="F70" s="74"/>
      <c r="G70" s="89"/>
      <c r="H70" s="75"/>
    </row>
    <row r="71" spans="6:8" ht="12.75" x14ac:dyDescent="0.2">
      <c r="F71" s="72"/>
      <c r="G71" s="88"/>
      <c r="H71" s="73"/>
    </row>
    <row r="72" spans="6:8" ht="12.75" x14ac:dyDescent="0.2">
      <c r="F72" s="74"/>
      <c r="G72" s="89"/>
      <c r="H72" s="75"/>
    </row>
    <row r="73" spans="6:8" ht="12.75" x14ac:dyDescent="0.2">
      <c r="F73" s="72"/>
      <c r="G73" s="88"/>
      <c r="H73" s="73"/>
    </row>
    <row r="74" spans="6:8" ht="12.75" x14ac:dyDescent="0.2">
      <c r="F74" s="74"/>
      <c r="G74" s="89"/>
      <c r="H74" s="75"/>
    </row>
    <row r="75" spans="6:8" ht="12.75" x14ac:dyDescent="0.2">
      <c r="F75" s="72"/>
      <c r="G75" s="88"/>
      <c r="H75" s="73"/>
    </row>
    <row r="76" spans="6:8" ht="12.75" x14ac:dyDescent="0.2">
      <c r="F76" s="74"/>
      <c r="G76" s="89"/>
      <c r="H76" s="75"/>
    </row>
    <row r="77" spans="6:8" ht="12.75" x14ac:dyDescent="0.2">
      <c r="F77" s="72"/>
      <c r="G77" s="88"/>
      <c r="H77" s="73"/>
    </row>
    <row r="78" spans="6:8" ht="12.75" x14ac:dyDescent="0.2">
      <c r="F78" s="74"/>
      <c r="G78" s="89"/>
      <c r="H78" s="75"/>
    </row>
    <row r="79" spans="6:8" ht="12.75" x14ac:dyDescent="0.2">
      <c r="F79" s="72"/>
      <c r="G79" s="88"/>
      <c r="H79" s="73"/>
    </row>
    <row r="80" spans="6:8" ht="12.75" x14ac:dyDescent="0.2">
      <c r="F80" s="74"/>
      <c r="G80" s="89"/>
      <c r="H80" s="75"/>
    </row>
    <row r="81" spans="6:8" ht="12.75" x14ac:dyDescent="0.2">
      <c r="F81" s="72"/>
      <c r="G81" s="88"/>
      <c r="H81" s="73"/>
    </row>
    <row r="82" spans="6:8" ht="12.75" x14ac:dyDescent="0.2">
      <c r="F82" s="74"/>
      <c r="G82" s="89"/>
      <c r="H82" s="75"/>
    </row>
    <row r="83" spans="6:8" ht="12.75" x14ac:dyDescent="0.2">
      <c r="F83" s="72"/>
      <c r="G83" s="88"/>
      <c r="H83" s="73"/>
    </row>
    <row r="84" spans="6:8" ht="12.75" x14ac:dyDescent="0.2">
      <c r="F84" s="74"/>
      <c r="G84" s="89"/>
      <c r="H84" s="75"/>
    </row>
    <row r="85" spans="6:8" ht="12.75" x14ac:dyDescent="0.2">
      <c r="F85" s="72"/>
      <c r="G85" s="88"/>
      <c r="H85" s="73"/>
    </row>
    <row r="86" spans="6:8" ht="12.75" x14ac:dyDescent="0.2">
      <c r="F86" s="74"/>
      <c r="G86" s="89"/>
      <c r="H86" s="75"/>
    </row>
    <row r="87" spans="6:8" ht="12.75" x14ac:dyDescent="0.2">
      <c r="F87" s="72"/>
      <c r="G87" s="88"/>
      <c r="H87" s="73"/>
    </row>
    <row r="88" spans="6:8" ht="12.75" x14ac:dyDescent="0.2">
      <c r="F88" s="74"/>
      <c r="G88" s="89"/>
      <c r="H88" s="75"/>
    </row>
    <row r="89" spans="6:8" ht="12.75" x14ac:dyDescent="0.2">
      <c r="F89" s="72"/>
      <c r="G89" s="88"/>
      <c r="H89" s="73"/>
    </row>
    <row r="90" spans="6:8" ht="12.75" x14ac:dyDescent="0.2">
      <c r="F90" s="74"/>
      <c r="G90" s="89"/>
      <c r="H90" s="75"/>
    </row>
    <row r="91" spans="6:8" ht="12.75" x14ac:dyDescent="0.2">
      <c r="F91" s="72"/>
      <c r="G91" s="88"/>
      <c r="H91" s="73"/>
    </row>
    <row r="92" spans="6:8" ht="12.75" x14ac:dyDescent="0.2">
      <c r="F92" s="74"/>
      <c r="G92" s="89"/>
      <c r="H92" s="75"/>
    </row>
    <row r="93" spans="6:8" ht="12.75" x14ac:dyDescent="0.2">
      <c r="F93" s="72"/>
      <c r="G93" s="88"/>
      <c r="H93" s="73"/>
    </row>
    <row r="94" spans="6:8" ht="12.75" x14ac:dyDescent="0.2">
      <c r="F94" s="74"/>
      <c r="G94" s="89"/>
      <c r="H94" s="75"/>
    </row>
    <row r="95" spans="6:8" ht="12.75" x14ac:dyDescent="0.2">
      <c r="F95" s="72"/>
      <c r="G95" s="88"/>
      <c r="H95" s="73"/>
    </row>
    <row r="96" spans="6:8" ht="12.75" x14ac:dyDescent="0.2">
      <c r="F96" s="74"/>
      <c r="G96" s="89"/>
      <c r="H96" s="75"/>
    </row>
    <row r="97" spans="1:8" ht="12.75" x14ac:dyDescent="0.2">
      <c r="F97" s="72"/>
      <c r="G97" s="88"/>
      <c r="H97" s="73"/>
    </row>
    <row r="98" spans="1:8" ht="12.75" x14ac:dyDescent="0.2">
      <c r="F98" s="74"/>
      <c r="G98" s="89"/>
      <c r="H98" s="75"/>
    </row>
    <row r="99" spans="1:8" ht="12.75" x14ac:dyDescent="0.2">
      <c r="F99" s="72"/>
      <c r="G99" s="88"/>
      <c r="H99" s="73"/>
    </row>
    <row r="100" spans="1:8" ht="12.75" x14ac:dyDescent="0.2">
      <c r="F100" s="74"/>
      <c r="G100" s="89"/>
      <c r="H100" s="75"/>
    </row>
    <row r="101" spans="1:8" ht="12.75" x14ac:dyDescent="0.2">
      <c r="F101" s="72"/>
      <c r="G101" s="88"/>
      <c r="H101" s="73"/>
    </row>
    <row r="102" spans="1:8" ht="12.75" x14ac:dyDescent="0.2">
      <c r="F102" s="74"/>
      <c r="G102" s="89"/>
      <c r="H102" s="75"/>
    </row>
    <row r="103" spans="1:8" ht="12.75" x14ac:dyDescent="0.2">
      <c r="A103" s="71" t="s">
        <v>0</v>
      </c>
      <c r="B103" s="16"/>
      <c r="C103" s="16"/>
      <c r="D103" s="16"/>
      <c r="E103" s="16" t="s">
        <v>4</v>
      </c>
      <c r="F103" s="72"/>
      <c r="G103" s="88"/>
      <c r="H103" s="73"/>
    </row>
    <row r="104" spans="1:8" ht="12.75" x14ac:dyDescent="0.2">
      <c r="A104" s="76">
        <v>45646.436911446755</v>
      </c>
      <c r="B104" s="10"/>
      <c r="C104" s="10"/>
      <c r="D104" s="10"/>
      <c r="E104" s="10" t="s">
        <v>10</v>
      </c>
      <c r="F104" s="74"/>
      <c r="G104" s="89"/>
      <c r="H104" s="75"/>
    </row>
    <row r="105" spans="1:8" ht="12.75" x14ac:dyDescent="0.2">
      <c r="A105" s="77">
        <v>45646.437318692129</v>
      </c>
      <c r="B105" s="16"/>
      <c r="C105" s="16"/>
      <c r="D105" s="16"/>
      <c r="E105" s="16" t="s">
        <v>13</v>
      </c>
      <c r="F105" s="72"/>
      <c r="G105" s="88"/>
      <c r="H105" s="73"/>
    </row>
    <row r="106" spans="1:8" ht="12.75" x14ac:dyDescent="0.2">
      <c r="F106" s="74"/>
      <c r="G106" s="89"/>
      <c r="H106" s="75"/>
    </row>
    <row r="107" spans="1:8" ht="12.75" x14ac:dyDescent="0.2">
      <c r="F107" s="72"/>
      <c r="G107" s="88"/>
      <c r="H107" s="73"/>
    </row>
    <row r="108" spans="1:8" ht="12.75" x14ac:dyDescent="0.2">
      <c r="F108" s="74"/>
      <c r="G108" s="89"/>
      <c r="H108" s="75"/>
    </row>
    <row r="109" spans="1:8" ht="12.75" x14ac:dyDescent="0.2">
      <c r="F109" s="72"/>
      <c r="G109" s="88"/>
      <c r="H109" s="73"/>
    </row>
    <row r="110" spans="1:8" ht="12.75" x14ac:dyDescent="0.2">
      <c r="F110" s="74"/>
      <c r="G110" s="89"/>
      <c r="H110" s="75"/>
    </row>
    <row r="111" spans="1:8" ht="12.75" x14ac:dyDescent="0.2">
      <c r="F111" s="72"/>
      <c r="G111" s="88"/>
      <c r="H111" s="73"/>
    </row>
    <row r="112" spans="1:8" ht="12.75" x14ac:dyDescent="0.2">
      <c r="F112" s="74"/>
      <c r="G112" s="89"/>
      <c r="H112" s="75"/>
    </row>
    <row r="113" spans="6:8" ht="12.75" x14ac:dyDescent="0.2">
      <c r="F113" s="72"/>
      <c r="G113" s="88"/>
      <c r="H113" s="73"/>
    </row>
    <row r="114" spans="6:8" ht="12.75" x14ac:dyDescent="0.2">
      <c r="F114" s="74"/>
      <c r="G114" s="89"/>
      <c r="H114" s="75"/>
    </row>
    <row r="115" spans="6:8" ht="12.75" x14ac:dyDescent="0.2">
      <c r="F115" s="72"/>
      <c r="G115" s="88"/>
      <c r="H115" s="73"/>
    </row>
    <row r="116" spans="6:8" ht="12.75" x14ac:dyDescent="0.2">
      <c r="F116" s="74"/>
      <c r="G116" s="89"/>
      <c r="H116" s="75"/>
    </row>
    <row r="117" spans="6:8" ht="12.75" x14ac:dyDescent="0.2">
      <c r="F117" s="72"/>
      <c r="G117" s="88"/>
      <c r="H117" s="73"/>
    </row>
    <row r="118" spans="6:8" ht="12.75" x14ac:dyDescent="0.2">
      <c r="F118" s="74"/>
      <c r="G118" s="89"/>
      <c r="H118" s="75"/>
    </row>
    <row r="119" spans="6:8" ht="12.75" x14ac:dyDescent="0.2">
      <c r="F119" s="72"/>
      <c r="G119" s="88"/>
      <c r="H119" s="73"/>
    </row>
    <row r="120" spans="6:8" ht="12.75" x14ac:dyDescent="0.2">
      <c r="F120" s="74"/>
      <c r="G120" s="89"/>
      <c r="H120" s="75"/>
    </row>
    <row r="121" spans="6:8" ht="12.75" x14ac:dyDescent="0.2">
      <c r="F121" s="72"/>
      <c r="G121" s="88"/>
      <c r="H121" s="73"/>
    </row>
    <row r="122" spans="6:8" ht="12.75" x14ac:dyDescent="0.2">
      <c r="F122" s="74"/>
      <c r="G122" s="89"/>
      <c r="H122" s="75"/>
    </row>
    <row r="123" spans="6:8" ht="12.75" x14ac:dyDescent="0.2">
      <c r="F123" s="72"/>
      <c r="G123" s="88"/>
      <c r="H123" s="73"/>
    </row>
    <row r="124" spans="6:8" ht="12.75" x14ac:dyDescent="0.2">
      <c r="F124" s="74"/>
      <c r="G124" s="89"/>
      <c r="H124" s="75"/>
    </row>
    <row r="125" spans="6:8" ht="12.75" x14ac:dyDescent="0.2">
      <c r="F125" s="72"/>
      <c r="G125" s="88"/>
      <c r="H125" s="73"/>
    </row>
    <row r="126" spans="6:8" ht="12.75" x14ac:dyDescent="0.2">
      <c r="F126" s="74"/>
      <c r="G126" s="89"/>
      <c r="H126" s="75"/>
    </row>
    <row r="127" spans="6:8" ht="12.75" x14ac:dyDescent="0.2">
      <c r="F127" s="72"/>
      <c r="G127" s="88"/>
      <c r="H127" s="73"/>
    </row>
    <row r="128" spans="6:8" ht="12.75" x14ac:dyDescent="0.2">
      <c r="F128" s="74"/>
      <c r="G128" s="89"/>
      <c r="H128" s="75"/>
    </row>
    <row r="129" spans="6:8" ht="12.75" x14ac:dyDescent="0.2">
      <c r="F129" s="72"/>
      <c r="G129" s="88"/>
      <c r="H129" s="73"/>
    </row>
    <row r="130" spans="6:8" ht="12.75" x14ac:dyDescent="0.2">
      <c r="F130" s="74"/>
      <c r="G130" s="89"/>
      <c r="H130" s="75"/>
    </row>
    <row r="131" spans="6:8" ht="12.75" x14ac:dyDescent="0.2">
      <c r="F131" s="72"/>
      <c r="G131" s="88"/>
      <c r="H131" s="73"/>
    </row>
    <row r="132" spans="6:8" ht="12.75" x14ac:dyDescent="0.2">
      <c r="F132" s="74"/>
      <c r="G132" s="89"/>
      <c r="H132" s="75"/>
    </row>
    <row r="133" spans="6:8" ht="12.75" x14ac:dyDescent="0.2">
      <c r="F133" s="72"/>
      <c r="G133" s="88"/>
      <c r="H133" s="73"/>
    </row>
    <row r="134" spans="6:8" ht="12.75" x14ac:dyDescent="0.2">
      <c r="F134" s="74"/>
      <c r="G134" s="89"/>
      <c r="H134" s="75"/>
    </row>
    <row r="135" spans="6:8" ht="12.75" x14ac:dyDescent="0.2">
      <c r="F135" s="72"/>
      <c r="G135" s="88"/>
      <c r="H135" s="73"/>
    </row>
    <row r="136" spans="6:8" ht="12.75" x14ac:dyDescent="0.2">
      <c r="F136" s="74"/>
      <c r="G136" s="89"/>
      <c r="H136" s="75"/>
    </row>
    <row r="137" spans="6:8" ht="12.75" x14ac:dyDescent="0.2">
      <c r="F137" s="72"/>
      <c r="G137" s="88"/>
      <c r="H137" s="73"/>
    </row>
    <row r="138" spans="6:8" ht="12.75" x14ac:dyDescent="0.2">
      <c r="F138" s="74"/>
      <c r="G138" s="89"/>
      <c r="H138" s="75"/>
    </row>
    <row r="139" spans="6:8" ht="12.75" x14ac:dyDescent="0.2">
      <c r="F139" s="72"/>
      <c r="G139" s="88"/>
      <c r="H139" s="73"/>
    </row>
    <row r="140" spans="6:8" ht="12.75" x14ac:dyDescent="0.2">
      <c r="F140" s="74"/>
      <c r="G140" s="89"/>
      <c r="H140" s="75"/>
    </row>
    <row r="141" spans="6:8" ht="12.75" x14ac:dyDescent="0.2">
      <c r="F141" s="72"/>
      <c r="G141" s="88"/>
      <c r="H141" s="73"/>
    </row>
    <row r="142" spans="6:8" ht="12.75" x14ac:dyDescent="0.2">
      <c r="F142" s="74"/>
      <c r="G142" s="89"/>
      <c r="H142" s="75"/>
    </row>
    <row r="143" spans="6:8" ht="12.75" x14ac:dyDescent="0.2">
      <c r="F143" s="72"/>
      <c r="G143" s="88"/>
      <c r="H143" s="73"/>
    </row>
    <row r="144" spans="6:8" ht="12.75" x14ac:dyDescent="0.2">
      <c r="F144" s="74"/>
      <c r="G144" s="89"/>
      <c r="H144" s="75"/>
    </row>
    <row r="145" spans="6:8" ht="12.75" x14ac:dyDescent="0.2">
      <c r="F145" s="72"/>
      <c r="G145" s="88"/>
      <c r="H145" s="73"/>
    </row>
    <row r="146" spans="6:8" ht="12.75" x14ac:dyDescent="0.2">
      <c r="F146" s="74"/>
      <c r="G146" s="89"/>
      <c r="H146" s="75"/>
    </row>
    <row r="147" spans="6:8" ht="12.75" x14ac:dyDescent="0.2">
      <c r="F147" s="72"/>
      <c r="G147" s="88"/>
      <c r="H147" s="73"/>
    </row>
    <row r="148" spans="6:8" ht="12.75" x14ac:dyDescent="0.2">
      <c r="F148" s="74"/>
      <c r="G148" s="89"/>
      <c r="H148" s="75"/>
    </row>
    <row r="149" spans="6:8" ht="12.75" x14ac:dyDescent="0.2">
      <c r="F149" s="72"/>
      <c r="G149" s="88"/>
      <c r="H149" s="73"/>
    </row>
    <row r="150" spans="6:8" ht="12.75" x14ac:dyDescent="0.2">
      <c r="F150" s="74"/>
      <c r="G150" s="89"/>
      <c r="H150" s="75"/>
    </row>
    <row r="151" spans="6:8" ht="12.75" x14ac:dyDescent="0.2">
      <c r="F151" s="72"/>
      <c r="G151" s="88"/>
      <c r="H151" s="73"/>
    </row>
    <row r="152" spans="6:8" ht="12.75" x14ac:dyDescent="0.2">
      <c r="F152" s="74"/>
      <c r="G152" s="89"/>
      <c r="H152" s="75"/>
    </row>
    <row r="153" spans="6:8" ht="12.75" x14ac:dyDescent="0.2">
      <c r="F153" s="72"/>
      <c r="G153" s="88"/>
      <c r="H153" s="73"/>
    </row>
    <row r="154" spans="6:8" ht="12.75" x14ac:dyDescent="0.2">
      <c r="F154" s="74"/>
      <c r="G154" s="89"/>
      <c r="H154" s="75"/>
    </row>
    <row r="155" spans="6:8" ht="12.75" x14ac:dyDescent="0.2">
      <c r="F155" s="72"/>
      <c r="G155" s="88"/>
      <c r="H155" s="73"/>
    </row>
    <row r="156" spans="6:8" ht="12.75" x14ac:dyDescent="0.2">
      <c r="F156" s="74"/>
      <c r="G156" s="89"/>
      <c r="H156" s="75"/>
    </row>
    <row r="157" spans="6:8" ht="12.75" x14ac:dyDescent="0.2">
      <c r="F157" s="72"/>
      <c r="G157" s="88"/>
      <c r="H157" s="73"/>
    </row>
    <row r="158" spans="6:8" ht="12.75" x14ac:dyDescent="0.2">
      <c r="F158" s="74"/>
      <c r="G158" s="89"/>
      <c r="H158" s="75"/>
    </row>
    <row r="159" spans="6:8" ht="12.75" x14ac:dyDescent="0.2">
      <c r="F159" s="72"/>
      <c r="G159" s="88"/>
      <c r="H159" s="73"/>
    </row>
    <row r="160" spans="6:8" ht="12.75" x14ac:dyDescent="0.2">
      <c r="F160" s="74"/>
      <c r="G160" s="89"/>
      <c r="H160" s="75"/>
    </row>
    <row r="161" spans="6:8" ht="12.75" x14ac:dyDescent="0.2">
      <c r="F161" s="72"/>
      <c r="G161" s="88"/>
      <c r="H161" s="73"/>
    </row>
    <row r="162" spans="6:8" ht="12.75" x14ac:dyDescent="0.2">
      <c r="F162" s="74"/>
      <c r="G162" s="89"/>
      <c r="H162" s="75"/>
    </row>
    <row r="163" spans="6:8" ht="12.75" x14ac:dyDescent="0.2">
      <c r="F163" s="72"/>
      <c r="G163" s="88"/>
      <c r="H163" s="73"/>
    </row>
    <row r="164" spans="6:8" ht="12.75" x14ac:dyDescent="0.2">
      <c r="F164" s="74"/>
      <c r="G164" s="89"/>
      <c r="H164" s="75"/>
    </row>
    <row r="165" spans="6:8" ht="12.75" x14ac:dyDescent="0.2">
      <c r="F165" s="72"/>
      <c r="G165" s="88"/>
      <c r="H165" s="73"/>
    </row>
    <row r="166" spans="6:8" ht="12.75" x14ac:dyDescent="0.2">
      <c r="F166" s="74"/>
      <c r="G166" s="89"/>
      <c r="H166" s="75"/>
    </row>
    <row r="167" spans="6:8" ht="12.75" x14ac:dyDescent="0.2">
      <c r="F167" s="72"/>
      <c r="G167" s="88"/>
      <c r="H167" s="73"/>
    </row>
    <row r="168" spans="6:8" ht="12.75" x14ac:dyDescent="0.2">
      <c r="F168" s="74"/>
      <c r="G168" s="89"/>
      <c r="H168" s="75"/>
    </row>
    <row r="169" spans="6:8" ht="12.75" x14ac:dyDescent="0.2">
      <c r="F169" s="72"/>
      <c r="G169" s="88"/>
      <c r="H169" s="73"/>
    </row>
    <row r="170" spans="6:8" ht="12.75" x14ac:dyDescent="0.2">
      <c r="F170" s="74"/>
      <c r="G170" s="89"/>
      <c r="H170" s="75"/>
    </row>
    <row r="171" spans="6:8" ht="12.75" x14ac:dyDescent="0.2">
      <c r="F171" s="72"/>
      <c r="G171" s="88"/>
      <c r="H171" s="73"/>
    </row>
    <row r="172" spans="6:8" ht="12.75" x14ac:dyDescent="0.2">
      <c r="F172" s="74"/>
      <c r="G172" s="89"/>
      <c r="H172" s="75"/>
    </row>
    <row r="173" spans="6:8" ht="12.75" x14ac:dyDescent="0.2">
      <c r="F173" s="72"/>
      <c r="G173" s="88"/>
      <c r="H173" s="73"/>
    </row>
    <row r="174" spans="6:8" ht="12.75" x14ac:dyDescent="0.2">
      <c r="F174" s="74"/>
      <c r="G174" s="89"/>
      <c r="H174" s="75"/>
    </row>
    <row r="175" spans="6:8" ht="12.75" x14ac:dyDescent="0.2">
      <c r="F175" s="72"/>
      <c r="G175" s="88"/>
      <c r="H175" s="73"/>
    </row>
    <row r="176" spans="6:8" ht="12.75" x14ac:dyDescent="0.2">
      <c r="F176" s="74"/>
      <c r="G176" s="89"/>
      <c r="H176" s="75"/>
    </row>
    <row r="177" spans="6:8" ht="12.75" x14ac:dyDescent="0.2">
      <c r="F177" s="72"/>
      <c r="G177" s="88"/>
      <c r="H177" s="73"/>
    </row>
    <row r="178" spans="6:8" ht="12.75" x14ac:dyDescent="0.2">
      <c r="F178" s="74"/>
      <c r="G178" s="89"/>
      <c r="H178" s="75"/>
    </row>
    <row r="179" spans="6:8" ht="12.75" x14ac:dyDescent="0.2">
      <c r="F179" s="72"/>
      <c r="G179" s="88"/>
      <c r="H179" s="73"/>
    </row>
    <row r="180" spans="6:8" ht="12.75" x14ac:dyDescent="0.2">
      <c r="F180" s="74"/>
      <c r="G180" s="89"/>
      <c r="H180" s="75"/>
    </row>
    <row r="181" spans="6:8" ht="12.75" x14ac:dyDescent="0.2">
      <c r="F181" s="72"/>
      <c r="G181" s="88"/>
      <c r="H181" s="73"/>
    </row>
    <row r="182" spans="6:8" ht="12.75" x14ac:dyDescent="0.2">
      <c r="F182" s="74"/>
      <c r="G182" s="89"/>
      <c r="H182" s="75"/>
    </row>
    <row r="183" spans="6:8" ht="12.75" x14ac:dyDescent="0.2">
      <c r="F183" s="72"/>
      <c r="G183" s="88"/>
      <c r="H183" s="73"/>
    </row>
    <row r="184" spans="6:8" ht="12.75" x14ac:dyDescent="0.2">
      <c r="F184" s="74"/>
      <c r="G184" s="89"/>
      <c r="H184" s="75"/>
    </row>
    <row r="185" spans="6:8" ht="12.75" x14ac:dyDescent="0.2">
      <c r="F185" s="72"/>
      <c r="G185" s="88"/>
      <c r="H185" s="73"/>
    </row>
    <row r="186" spans="6:8" ht="12.75" x14ac:dyDescent="0.2">
      <c r="F186" s="74"/>
      <c r="G186" s="89"/>
      <c r="H186" s="75"/>
    </row>
    <row r="187" spans="6:8" ht="12.75" x14ac:dyDescent="0.2">
      <c r="F187" s="72"/>
      <c r="G187" s="88"/>
      <c r="H187" s="73"/>
    </row>
    <row r="188" spans="6:8" ht="12.75" x14ac:dyDescent="0.2">
      <c r="F188" s="74"/>
      <c r="G188" s="89"/>
      <c r="H188" s="75"/>
    </row>
    <row r="189" spans="6:8" ht="12.75" x14ac:dyDescent="0.2">
      <c r="F189" s="72"/>
      <c r="G189" s="88"/>
      <c r="H189" s="73"/>
    </row>
    <row r="190" spans="6:8" ht="12.75" x14ac:dyDescent="0.2">
      <c r="F190" s="74"/>
      <c r="G190" s="89"/>
      <c r="H190" s="75"/>
    </row>
    <row r="191" spans="6:8" ht="12.75" x14ac:dyDescent="0.2">
      <c r="F191" s="72"/>
      <c r="G191" s="88"/>
      <c r="H191" s="73"/>
    </row>
    <row r="192" spans="6:8" ht="12.75" x14ac:dyDescent="0.2">
      <c r="F192" s="74"/>
      <c r="G192" s="89"/>
      <c r="H192" s="75"/>
    </row>
    <row r="193" spans="1:8" ht="12.75" x14ac:dyDescent="0.2">
      <c r="F193" s="72"/>
      <c r="G193" s="88"/>
      <c r="H193" s="73"/>
    </row>
    <row r="194" spans="1:8" ht="12.75" x14ac:dyDescent="0.2">
      <c r="F194" s="74"/>
      <c r="G194" s="89"/>
      <c r="H194" s="75"/>
    </row>
    <row r="195" spans="1:8" ht="12.75" x14ac:dyDescent="0.2">
      <c r="F195" s="72"/>
      <c r="G195" s="88"/>
      <c r="H195" s="73"/>
    </row>
    <row r="196" spans="1:8" ht="12.75" x14ac:dyDescent="0.2">
      <c r="F196" s="74"/>
      <c r="G196" s="89"/>
      <c r="H196" s="75"/>
    </row>
    <row r="197" spans="1:8" ht="12.75" x14ac:dyDescent="0.2">
      <c r="F197" s="72"/>
      <c r="G197" s="88"/>
      <c r="H197" s="73"/>
    </row>
    <row r="198" spans="1:8" ht="12.75" x14ac:dyDescent="0.2">
      <c r="F198" s="74"/>
      <c r="G198" s="89"/>
      <c r="H198" s="75"/>
    </row>
    <row r="199" spans="1:8" ht="12.75" x14ac:dyDescent="0.2">
      <c r="F199" s="72"/>
      <c r="G199" s="88"/>
      <c r="H199" s="73"/>
    </row>
    <row r="200" spans="1:8" ht="12.75" x14ac:dyDescent="0.2">
      <c r="F200" s="74"/>
      <c r="G200" s="89"/>
      <c r="H200" s="75"/>
    </row>
    <row r="201" spans="1:8" ht="12.75" x14ac:dyDescent="0.2">
      <c r="F201" s="72"/>
      <c r="G201" s="88"/>
      <c r="H201" s="73"/>
    </row>
    <row r="202" spans="1:8" ht="12.75" x14ac:dyDescent="0.2">
      <c r="F202" s="74"/>
      <c r="G202" s="89"/>
      <c r="H202" s="75"/>
    </row>
    <row r="203" spans="1:8" ht="12.75" x14ac:dyDescent="0.2">
      <c r="F203" s="72"/>
      <c r="G203" s="88"/>
      <c r="H203" s="73"/>
    </row>
    <row r="204" spans="1:8" ht="12.75" x14ac:dyDescent="0.2">
      <c r="F204" s="74"/>
      <c r="G204" s="89"/>
      <c r="H204" s="75"/>
    </row>
    <row r="205" spans="1:8" ht="12.75" x14ac:dyDescent="0.2">
      <c r="F205" s="72"/>
      <c r="G205" s="88"/>
      <c r="H205" s="73"/>
    </row>
    <row r="206" spans="1:8" ht="12.75" x14ac:dyDescent="0.2">
      <c r="A206" s="78" t="s">
        <v>0</v>
      </c>
      <c r="B206" s="10"/>
      <c r="C206" s="10"/>
      <c r="D206" s="10"/>
      <c r="E206" s="10" t="s">
        <v>4</v>
      </c>
      <c r="F206" s="74"/>
      <c r="G206" s="89"/>
      <c r="H206" s="75"/>
    </row>
    <row r="207" spans="1:8" ht="12.75" x14ac:dyDescent="0.2">
      <c r="A207" s="77">
        <v>45646.436911446755</v>
      </c>
      <c r="B207" s="16"/>
      <c r="C207" s="16"/>
      <c r="D207" s="16"/>
      <c r="E207" s="16" t="s">
        <v>10</v>
      </c>
      <c r="F207" s="72"/>
      <c r="G207" s="88"/>
      <c r="H207" s="73"/>
    </row>
    <row r="208" spans="1:8" ht="12.75" x14ac:dyDescent="0.2">
      <c r="A208" s="76">
        <v>45646.437318692129</v>
      </c>
      <c r="B208" s="10"/>
      <c r="C208" s="10"/>
      <c r="D208" s="10"/>
      <c r="E208" s="10" t="s">
        <v>13</v>
      </c>
      <c r="F208" s="74"/>
      <c r="G208" s="89"/>
      <c r="H208" s="75"/>
    </row>
    <row r="209" spans="6:8" ht="12.75" x14ac:dyDescent="0.2">
      <c r="F209" s="72"/>
      <c r="G209" s="88"/>
      <c r="H209" s="73"/>
    </row>
    <row r="210" spans="6:8" ht="12.75" x14ac:dyDescent="0.2">
      <c r="F210" s="74"/>
      <c r="G210" s="89"/>
      <c r="H210" s="75"/>
    </row>
    <row r="211" spans="6:8" ht="12.75" x14ac:dyDescent="0.2">
      <c r="F211" s="72"/>
      <c r="G211" s="88"/>
      <c r="H211" s="73"/>
    </row>
    <row r="212" spans="6:8" ht="12.75" x14ac:dyDescent="0.2">
      <c r="F212" s="74"/>
      <c r="G212" s="89"/>
      <c r="H212" s="75"/>
    </row>
    <row r="213" spans="6:8" ht="12.75" x14ac:dyDescent="0.2">
      <c r="F213" s="72"/>
      <c r="G213" s="88"/>
      <c r="H213" s="73"/>
    </row>
    <row r="214" spans="6:8" ht="12.75" x14ac:dyDescent="0.2">
      <c r="F214" s="74"/>
      <c r="G214" s="89"/>
      <c r="H214" s="75"/>
    </row>
    <row r="215" spans="6:8" ht="12.75" x14ac:dyDescent="0.2">
      <c r="F215" s="72"/>
      <c r="G215" s="88"/>
      <c r="H215" s="73"/>
    </row>
    <row r="216" spans="6:8" ht="12.75" x14ac:dyDescent="0.2">
      <c r="F216" s="74"/>
      <c r="G216" s="89"/>
      <c r="H216" s="75"/>
    </row>
    <row r="217" spans="6:8" ht="12.75" x14ac:dyDescent="0.2">
      <c r="F217" s="72"/>
      <c r="G217" s="88"/>
      <c r="H217" s="73"/>
    </row>
    <row r="218" spans="6:8" ht="12.75" x14ac:dyDescent="0.2">
      <c r="F218" s="74"/>
      <c r="G218" s="89"/>
      <c r="H218" s="75"/>
    </row>
    <row r="219" spans="6:8" ht="12.75" x14ac:dyDescent="0.2">
      <c r="F219" s="72"/>
      <c r="G219" s="88"/>
      <c r="H219" s="73"/>
    </row>
    <row r="220" spans="6:8" ht="12.75" x14ac:dyDescent="0.2">
      <c r="F220" s="74"/>
      <c r="G220" s="89"/>
      <c r="H220" s="75"/>
    </row>
    <row r="221" spans="6:8" ht="12.75" x14ac:dyDescent="0.2">
      <c r="F221" s="72"/>
      <c r="G221" s="88"/>
      <c r="H221" s="73"/>
    </row>
    <row r="222" spans="6:8" ht="12.75" x14ac:dyDescent="0.2">
      <c r="F222" s="74"/>
      <c r="G222" s="89"/>
      <c r="H222" s="75"/>
    </row>
    <row r="223" spans="6:8" ht="12.75" x14ac:dyDescent="0.2">
      <c r="F223" s="72"/>
      <c r="G223" s="88"/>
      <c r="H223" s="73"/>
    </row>
    <row r="224" spans="6:8" ht="12.75" x14ac:dyDescent="0.2">
      <c r="F224" s="74"/>
      <c r="G224" s="89"/>
      <c r="H224" s="75"/>
    </row>
    <row r="225" spans="6:8" ht="12.75" x14ac:dyDescent="0.2">
      <c r="F225" s="72"/>
      <c r="G225" s="88"/>
      <c r="H225" s="73"/>
    </row>
    <row r="226" spans="6:8" ht="12.75" x14ac:dyDescent="0.2">
      <c r="F226" s="74"/>
      <c r="G226" s="89"/>
      <c r="H226" s="75"/>
    </row>
    <row r="227" spans="6:8" ht="12.75" x14ac:dyDescent="0.2">
      <c r="F227" s="72"/>
      <c r="G227" s="88"/>
      <c r="H227" s="73"/>
    </row>
    <row r="228" spans="6:8" ht="12.75" x14ac:dyDescent="0.2">
      <c r="F228" s="74"/>
      <c r="G228" s="89"/>
      <c r="H228" s="75"/>
    </row>
    <row r="229" spans="6:8" ht="12.75" x14ac:dyDescent="0.2">
      <c r="F229" s="72"/>
      <c r="G229" s="88"/>
      <c r="H229" s="73"/>
    </row>
    <row r="230" spans="6:8" ht="12.75" x14ac:dyDescent="0.2">
      <c r="F230" s="74"/>
      <c r="G230" s="89"/>
      <c r="H230" s="75"/>
    </row>
    <row r="231" spans="6:8" ht="12.75" x14ac:dyDescent="0.2">
      <c r="F231" s="72"/>
      <c r="G231" s="88"/>
      <c r="H231" s="73"/>
    </row>
    <row r="232" spans="6:8" ht="12.75" x14ac:dyDescent="0.2">
      <c r="F232" s="74"/>
      <c r="G232" s="89"/>
      <c r="H232" s="75"/>
    </row>
    <row r="233" spans="6:8" ht="12.75" x14ac:dyDescent="0.2">
      <c r="F233" s="72"/>
      <c r="G233" s="88"/>
      <c r="H233" s="73"/>
    </row>
    <row r="234" spans="6:8" ht="12.75" x14ac:dyDescent="0.2">
      <c r="F234" s="74"/>
      <c r="G234" s="89"/>
      <c r="H234" s="75"/>
    </row>
    <row r="235" spans="6:8" ht="12.75" x14ac:dyDescent="0.2">
      <c r="F235" s="72"/>
      <c r="G235" s="88"/>
      <c r="H235" s="73"/>
    </row>
    <row r="236" spans="6:8" ht="12.75" x14ac:dyDescent="0.2">
      <c r="F236" s="74"/>
      <c r="G236" s="89"/>
      <c r="H236" s="75"/>
    </row>
    <row r="237" spans="6:8" ht="12.75" x14ac:dyDescent="0.2">
      <c r="F237" s="72"/>
      <c r="G237" s="88"/>
      <c r="H237" s="73"/>
    </row>
    <row r="238" spans="6:8" ht="12.75" x14ac:dyDescent="0.2">
      <c r="F238" s="74"/>
      <c r="G238" s="89"/>
      <c r="H238" s="75"/>
    </row>
    <row r="239" spans="6:8" ht="12.75" x14ac:dyDescent="0.2">
      <c r="F239" s="72"/>
      <c r="G239" s="88"/>
      <c r="H239" s="73"/>
    </row>
    <row r="240" spans="6:8" ht="12.75" x14ac:dyDescent="0.2">
      <c r="F240" s="74"/>
      <c r="G240" s="89"/>
      <c r="H240" s="75"/>
    </row>
    <row r="241" spans="6:8" ht="12.75" x14ac:dyDescent="0.2">
      <c r="F241" s="72"/>
      <c r="G241" s="88"/>
      <c r="H241" s="73"/>
    </row>
    <row r="242" spans="6:8" ht="12.75" x14ac:dyDescent="0.2">
      <c r="F242" s="74"/>
      <c r="G242" s="89"/>
      <c r="H242" s="75"/>
    </row>
    <row r="243" spans="6:8" ht="12.75" x14ac:dyDescent="0.2">
      <c r="F243" s="72"/>
      <c r="G243" s="88"/>
      <c r="H243" s="73"/>
    </row>
    <row r="244" spans="6:8" ht="12.75" x14ac:dyDescent="0.2">
      <c r="F244" s="74"/>
      <c r="G244" s="89"/>
      <c r="H244" s="75"/>
    </row>
    <row r="245" spans="6:8" ht="12.75" x14ac:dyDescent="0.2">
      <c r="F245" s="72"/>
      <c r="G245" s="88"/>
      <c r="H245" s="73"/>
    </row>
    <row r="246" spans="6:8" ht="12.75" x14ac:dyDescent="0.2">
      <c r="F246" s="74"/>
      <c r="G246" s="89"/>
      <c r="H246" s="75"/>
    </row>
    <row r="247" spans="6:8" ht="12.75" x14ac:dyDescent="0.2">
      <c r="F247" s="72"/>
      <c r="G247" s="88"/>
      <c r="H247" s="73"/>
    </row>
    <row r="248" spans="6:8" ht="12.75" x14ac:dyDescent="0.2">
      <c r="F248" s="74"/>
      <c r="G248" s="89"/>
      <c r="H248" s="75"/>
    </row>
    <row r="249" spans="6:8" ht="12.75" x14ac:dyDescent="0.2">
      <c r="F249" s="72"/>
      <c r="G249" s="88"/>
      <c r="H249" s="73"/>
    </row>
    <row r="250" spans="6:8" ht="12.75" x14ac:dyDescent="0.2">
      <c r="F250" s="74"/>
      <c r="G250" s="89"/>
      <c r="H250" s="75"/>
    </row>
    <row r="251" spans="6:8" ht="12.75" x14ac:dyDescent="0.2">
      <c r="F251" s="72"/>
      <c r="G251" s="88"/>
      <c r="H251" s="73"/>
    </row>
    <row r="252" spans="6:8" ht="12.75" x14ac:dyDescent="0.2">
      <c r="F252" s="74"/>
      <c r="G252" s="89"/>
      <c r="H252" s="75"/>
    </row>
    <row r="253" spans="6:8" ht="12.75" x14ac:dyDescent="0.2">
      <c r="F253" s="72"/>
      <c r="G253" s="88"/>
      <c r="H253" s="73"/>
    </row>
    <row r="254" spans="6:8" ht="12.75" x14ac:dyDescent="0.2">
      <c r="F254" s="74"/>
      <c r="G254" s="89"/>
      <c r="H254" s="75"/>
    </row>
    <row r="255" spans="6:8" ht="12.75" x14ac:dyDescent="0.2">
      <c r="F255" s="72"/>
      <c r="G255" s="88"/>
      <c r="H255" s="73"/>
    </row>
    <row r="256" spans="6:8" ht="12.75" x14ac:dyDescent="0.2">
      <c r="F256" s="74"/>
      <c r="G256" s="89"/>
      <c r="H256" s="75"/>
    </row>
    <row r="257" spans="6:8" ht="12.75" x14ac:dyDescent="0.2">
      <c r="F257" s="72"/>
      <c r="G257" s="88"/>
      <c r="H257" s="73"/>
    </row>
    <row r="258" spans="6:8" ht="12.75" x14ac:dyDescent="0.2">
      <c r="F258" s="74"/>
      <c r="G258" s="89"/>
      <c r="H258" s="75"/>
    </row>
    <row r="259" spans="6:8" ht="12.75" x14ac:dyDescent="0.2">
      <c r="F259" s="72"/>
      <c r="G259" s="88"/>
      <c r="H259" s="73"/>
    </row>
    <row r="260" spans="6:8" ht="12.75" x14ac:dyDescent="0.2">
      <c r="F260" s="74"/>
      <c r="G260" s="89"/>
      <c r="H260" s="75"/>
    </row>
    <row r="261" spans="6:8" ht="12.75" x14ac:dyDescent="0.2">
      <c r="F261" s="72"/>
      <c r="G261" s="88"/>
      <c r="H261" s="73"/>
    </row>
    <row r="262" spans="6:8" ht="12.75" x14ac:dyDescent="0.2">
      <c r="F262" s="74"/>
      <c r="G262" s="89"/>
      <c r="H262" s="75"/>
    </row>
    <row r="263" spans="6:8" ht="12.75" x14ac:dyDescent="0.2">
      <c r="F263" s="72"/>
      <c r="G263" s="88"/>
      <c r="H263" s="73"/>
    </row>
    <row r="264" spans="6:8" ht="12.75" x14ac:dyDescent="0.2">
      <c r="F264" s="74"/>
      <c r="G264" s="89"/>
      <c r="H264" s="75"/>
    </row>
    <row r="265" spans="6:8" ht="12.75" x14ac:dyDescent="0.2">
      <c r="F265" s="72"/>
      <c r="G265" s="88"/>
      <c r="H265" s="73"/>
    </row>
    <row r="266" spans="6:8" ht="12.75" x14ac:dyDescent="0.2">
      <c r="F266" s="74"/>
      <c r="G266" s="89"/>
      <c r="H266" s="75"/>
    </row>
    <row r="267" spans="6:8" ht="12.75" x14ac:dyDescent="0.2">
      <c r="F267" s="72"/>
      <c r="G267" s="88"/>
      <c r="H267" s="73"/>
    </row>
    <row r="268" spans="6:8" ht="12.75" x14ac:dyDescent="0.2">
      <c r="F268" s="74"/>
      <c r="G268" s="89"/>
      <c r="H268" s="75"/>
    </row>
    <row r="269" spans="6:8" ht="12.75" x14ac:dyDescent="0.2">
      <c r="F269" s="72"/>
      <c r="G269" s="88"/>
      <c r="H269" s="73"/>
    </row>
    <row r="270" spans="6:8" ht="12.75" x14ac:dyDescent="0.2">
      <c r="F270" s="74"/>
      <c r="G270" s="89"/>
      <c r="H270" s="75"/>
    </row>
    <row r="271" spans="6:8" ht="12.75" x14ac:dyDescent="0.2">
      <c r="F271" s="72"/>
      <c r="G271" s="88"/>
      <c r="H271" s="73"/>
    </row>
    <row r="272" spans="6:8" ht="12.75" x14ac:dyDescent="0.2">
      <c r="F272" s="74"/>
      <c r="G272" s="89"/>
      <c r="H272" s="75"/>
    </row>
    <row r="273" spans="6:8" ht="12.75" x14ac:dyDescent="0.2">
      <c r="F273" s="72"/>
      <c r="G273" s="88"/>
      <c r="H273" s="73"/>
    </row>
    <row r="274" spans="6:8" ht="12.75" x14ac:dyDescent="0.2">
      <c r="F274" s="74"/>
      <c r="G274" s="89"/>
      <c r="H274" s="75"/>
    </row>
    <row r="275" spans="6:8" ht="12.75" x14ac:dyDescent="0.2">
      <c r="F275" s="72"/>
      <c r="G275" s="88"/>
      <c r="H275" s="73"/>
    </row>
    <row r="276" spans="6:8" ht="12.75" x14ac:dyDescent="0.2">
      <c r="F276" s="74"/>
      <c r="G276" s="89"/>
      <c r="H276" s="75"/>
    </row>
    <row r="277" spans="6:8" ht="12.75" x14ac:dyDescent="0.2">
      <c r="F277" s="72"/>
      <c r="G277" s="88"/>
      <c r="H277" s="73"/>
    </row>
    <row r="278" spans="6:8" ht="12.75" x14ac:dyDescent="0.2">
      <c r="F278" s="74"/>
      <c r="G278" s="89"/>
      <c r="H278" s="75"/>
    </row>
    <row r="279" spans="6:8" ht="12.75" x14ac:dyDescent="0.2">
      <c r="F279" s="72"/>
      <c r="G279" s="88"/>
      <c r="H279" s="73"/>
    </row>
    <row r="280" spans="6:8" ht="12.75" x14ac:dyDescent="0.2">
      <c r="F280" s="74"/>
      <c r="G280" s="89"/>
      <c r="H280" s="75"/>
    </row>
    <row r="281" spans="6:8" ht="12.75" x14ac:dyDescent="0.2">
      <c r="F281" s="72"/>
      <c r="G281" s="88"/>
      <c r="H281" s="73"/>
    </row>
    <row r="282" spans="6:8" ht="12.75" x14ac:dyDescent="0.2">
      <c r="F282" s="74"/>
      <c r="G282" s="89"/>
      <c r="H282" s="75"/>
    </row>
    <row r="283" spans="6:8" ht="12.75" x14ac:dyDescent="0.2">
      <c r="F283" s="72"/>
      <c r="G283" s="88"/>
      <c r="H283" s="73"/>
    </row>
    <row r="284" spans="6:8" ht="12.75" x14ac:dyDescent="0.2">
      <c r="F284" s="74"/>
      <c r="G284" s="89"/>
      <c r="H284" s="75"/>
    </row>
    <row r="285" spans="6:8" ht="12.75" x14ac:dyDescent="0.2">
      <c r="F285" s="72"/>
      <c r="G285" s="88"/>
      <c r="H285" s="73"/>
    </row>
    <row r="286" spans="6:8" ht="12.75" x14ac:dyDescent="0.2">
      <c r="F286" s="74"/>
      <c r="G286" s="89"/>
      <c r="H286" s="75"/>
    </row>
    <row r="287" spans="6:8" ht="12.75" x14ac:dyDescent="0.2">
      <c r="F287" s="72"/>
      <c r="G287" s="88"/>
      <c r="H287" s="73"/>
    </row>
    <row r="288" spans="6:8" ht="12.75" x14ac:dyDescent="0.2">
      <c r="F288" s="74"/>
      <c r="G288" s="89"/>
      <c r="H288" s="75"/>
    </row>
    <row r="289" spans="6:8" ht="12.75" x14ac:dyDescent="0.2">
      <c r="F289" s="72"/>
      <c r="G289" s="88"/>
      <c r="H289" s="73"/>
    </row>
    <row r="290" spans="6:8" ht="12.75" x14ac:dyDescent="0.2">
      <c r="F290" s="74"/>
      <c r="G290" s="89"/>
      <c r="H290" s="75"/>
    </row>
    <row r="291" spans="6:8" ht="12.75" x14ac:dyDescent="0.2">
      <c r="F291" s="72"/>
      <c r="G291" s="88"/>
      <c r="H291" s="73"/>
    </row>
    <row r="292" spans="6:8" ht="12.75" x14ac:dyDescent="0.2">
      <c r="F292" s="74"/>
      <c r="G292" s="89"/>
      <c r="H292" s="75"/>
    </row>
    <row r="293" spans="6:8" ht="12.75" x14ac:dyDescent="0.2">
      <c r="F293" s="72"/>
      <c r="G293" s="88"/>
      <c r="H293" s="73"/>
    </row>
    <row r="294" spans="6:8" ht="12.75" x14ac:dyDescent="0.2">
      <c r="F294" s="74"/>
      <c r="G294" s="89"/>
      <c r="H294" s="75"/>
    </row>
    <row r="295" spans="6:8" ht="12.75" x14ac:dyDescent="0.2">
      <c r="F295" s="72"/>
      <c r="G295" s="88"/>
      <c r="H295" s="73"/>
    </row>
    <row r="296" spans="6:8" ht="12.75" x14ac:dyDescent="0.2">
      <c r="F296" s="74"/>
      <c r="G296" s="89"/>
      <c r="H296" s="75"/>
    </row>
    <row r="297" spans="6:8" ht="12.75" x14ac:dyDescent="0.2">
      <c r="F297" s="72"/>
      <c r="G297" s="88"/>
      <c r="H297" s="73"/>
    </row>
    <row r="298" spans="6:8" ht="12.75" x14ac:dyDescent="0.2">
      <c r="F298" s="74"/>
      <c r="G298" s="89"/>
      <c r="H298" s="75"/>
    </row>
    <row r="299" spans="6:8" ht="12.75" x14ac:dyDescent="0.2">
      <c r="F299" s="72"/>
      <c r="G299" s="88"/>
      <c r="H299" s="73"/>
    </row>
    <row r="300" spans="6:8" ht="12.75" x14ac:dyDescent="0.2">
      <c r="F300" s="74"/>
      <c r="G300" s="89"/>
      <c r="H300" s="75"/>
    </row>
    <row r="301" spans="6:8" ht="12.75" x14ac:dyDescent="0.2">
      <c r="F301" s="72"/>
      <c r="G301" s="88"/>
      <c r="H301" s="73"/>
    </row>
    <row r="302" spans="6:8" ht="12.75" x14ac:dyDescent="0.2">
      <c r="F302" s="74"/>
      <c r="G302" s="89"/>
      <c r="H302" s="75"/>
    </row>
    <row r="303" spans="6:8" ht="12.75" x14ac:dyDescent="0.2">
      <c r="F303" s="72"/>
      <c r="G303" s="88"/>
      <c r="H303" s="73"/>
    </row>
    <row r="304" spans="6:8" ht="12.75" x14ac:dyDescent="0.2">
      <c r="F304" s="74"/>
      <c r="G304" s="89"/>
      <c r="H304" s="75"/>
    </row>
    <row r="305" spans="1:8" ht="12.75" x14ac:dyDescent="0.2">
      <c r="F305" s="72"/>
      <c r="G305" s="88"/>
      <c r="H305" s="73"/>
    </row>
    <row r="306" spans="1:8" ht="12.75" x14ac:dyDescent="0.2">
      <c r="F306" s="74"/>
      <c r="G306" s="89"/>
      <c r="H306" s="75"/>
    </row>
    <row r="307" spans="1:8" ht="12.75" x14ac:dyDescent="0.2">
      <c r="F307" s="72"/>
      <c r="G307" s="88"/>
      <c r="H307" s="73"/>
    </row>
    <row r="308" spans="1:8" ht="12.75" x14ac:dyDescent="0.2">
      <c r="F308" s="74"/>
      <c r="G308" s="89"/>
      <c r="H308" s="75"/>
    </row>
    <row r="309" spans="1:8" ht="12.75" x14ac:dyDescent="0.2">
      <c r="A309" s="71" t="s">
        <v>0</v>
      </c>
      <c r="B309" s="16"/>
      <c r="C309" s="16"/>
      <c r="D309" s="16"/>
      <c r="E309" s="16" t="s">
        <v>4</v>
      </c>
      <c r="F309" s="72"/>
      <c r="G309" s="88"/>
      <c r="H309" s="73"/>
    </row>
    <row r="310" spans="1:8" ht="12.75" x14ac:dyDescent="0.2">
      <c r="A310" s="76">
        <v>45646.436911446755</v>
      </c>
      <c r="B310" s="10"/>
      <c r="C310" s="10"/>
      <c r="D310" s="10"/>
      <c r="E310" s="10" t="s">
        <v>10</v>
      </c>
      <c r="F310" s="74"/>
      <c r="G310" s="89"/>
      <c r="H310" s="75"/>
    </row>
    <row r="311" spans="1:8" ht="12.75" x14ac:dyDescent="0.2">
      <c r="A311" s="77">
        <v>45646.437318692129</v>
      </c>
      <c r="B311" s="16"/>
      <c r="C311" s="16"/>
      <c r="D311" s="16"/>
      <c r="E311" s="16" t="s">
        <v>13</v>
      </c>
      <c r="F311" s="72"/>
      <c r="G311" s="88"/>
      <c r="H311" s="73"/>
    </row>
    <row r="312" spans="1:8" ht="12.75" x14ac:dyDescent="0.2">
      <c r="F312" s="74"/>
      <c r="G312" s="89"/>
      <c r="H312" s="75"/>
    </row>
    <row r="313" spans="1:8" ht="12.75" x14ac:dyDescent="0.2">
      <c r="F313" s="72"/>
      <c r="G313" s="88"/>
      <c r="H313" s="73"/>
    </row>
    <row r="314" spans="1:8" ht="12.75" x14ac:dyDescent="0.2">
      <c r="F314" s="74"/>
      <c r="G314" s="89"/>
      <c r="H314" s="75"/>
    </row>
    <row r="315" spans="1:8" ht="12.75" x14ac:dyDescent="0.2">
      <c r="F315" s="72"/>
      <c r="G315" s="88"/>
      <c r="H315" s="73"/>
    </row>
    <row r="316" spans="1:8" ht="12.75" x14ac:dyDescent="0.2">
      <c r="F316" s="74"/>
      <c r="G316" s="89"/>
      <c r="H316" s="75"/>
    </row>
    <row r="317" spans="1:8" ht="12.75" x14ac:dyDescent="0.2">
      <c r="F317" s="72"/>
      <c r="G317" s="88"/>
      <c r="H317" s="73"/>
    </row>
    <row r="318" spans="1:8" ht="12.75" x14ac:dyDescent="0.2">
      <c r="F318" s="74"/>
      <c r="G318" s="89"/>
      <c r="H318" s="75"/>
    </row>
    <row r="319" spans="1:8" ht="12.75" x14ac:dyDescent="0.2">
      <c r="F319" s="72"/>
      <c r="G319" s="88"/>
      <c r="H319" s="73"/>
    </row>
    <row r="320" spans="1:8" ht="12.75" x14ac:dyDescent="0.2">
      <c r="F320" s="74"/>
      <c r="G320" s="89"/>
      <c r="H320" s="75"/>
    </row>
    <row r="321" spans="6:8" ht="12.75" x14ac:dyDescent="0.2">
      <c r="F321" s="72"/>
      <c r="G321" s="88"/>
      <c r="H321" s="73"/>
    </row>
    <row r="322" spans="6:8" ht="12.75" x14ac:dyDescent="0.2">
      <c r="F322" s="74"/>
      <c r="G322" s="89"/>
      <c r="H322" s="75"/>
    </row>
    <row r="323" spans="6:8" ht="12.75" x14ac:dyDescent="0.2">
      <c r="F323" s="72"/>
      <c r="G323" s="88"/>
      <c r="H323" s="73"/>
    </row>
    <row r="324" spans="6:8" ht="12.75" x14ac:dyDescent="0.2">
      <c r="F324" s="74"/>
      <c r="G324" s="89"/>
      <c r="H324" s="75"/>
    </row>
    <row r="325" spans="6:8" ht="12.75" x14ac:dyDescent="0.2">
      <c r="F325" s="72"/>
      <c r="G325" s="88"/>
      <c r="H325" s="73"/>
    </row>
    <row r="326" spans="6:8" ht="12.75" x14ac:dyDescent="0.2">
      <c r="F326" s="74"/>
      <c r="G326" s="89"/>
      <c r="H326" s="75"/>
    </row>
    <row r="327" spans="6:8" ht="12.75" x14ac:dyDescent="0.2">
      <c r="F327" s="72"/>
      <c r="G327" s="88"/>
      <c r="H327" s="73"/>
    </row>
    <row r="328" spans="6:8" ht="12.75" x14ac:dyDescent="0.2">
      <c r="F328" s="74"/>
      <c r="G328" s="89"/>
      <c r="H328" s="75"/>
    </row>
    <row r="329" spans="6:8" ht="12.75" x14ac:dyDescent="0.2">
      <c r="F329" s="72"/>
      <c r="G329" s="88"/>
      <c r="H329" s="73"/>
    </row>
    <row r="330" spans="6:8" ht="12.75" x14ac:dyDescent="0.2">
      <c r="F330" s="74"/>
      <c r="G330" s="89"/>
      <c r="H330" s="75"/>
    </row>
    <row r="331" spans="6:8" ht="12.75" x14ac:dyDescent="0.2">
      <c r="F331" s="72"/>
      <c r="G331" s="88"/>
      <c r="H331" s="73"/>
    </row>
    <row r="332" spans="6:8" ht="12.75" x14ac:dyDescent="0.2">
      <c r="F332" s="74"/>
      <c r="G332" s="89"/>
      <c r="H332" s="75"/>
    </row>
    <row r="333" spans="6:8" ht="12.75" x14ac:dyDescent="0.2">
      <c r="F333" s="72"/>
      <c r="G333" s="88"/>
      <c r="H333" s="73"/>
    </row>
    <row r="334" spans="6:8" ht="12.75" x14ac:dyDescent="0.2">
      <c r="F334" s="74"/>
      <c r="G334" s="89"/>
      <c r="H334" s="75"/>
    </row>
    <row r="335" spans="6:8" ht="12.75" x14ac:dyDescent="0.2">
      <c r="F335" s="72"/>
      <c r="G335" s="88"/>
      <c r="H335" s="73"/>
    </row>
    <row r="336" spans="6:8" ht="12.75" x14ac:dyDescent="0.2">
      <c r="F336" s="74"/>
      <c r="G336" s="89"/>
      <c r="H336" s="75"/>
    </row>
    <row r="337" spans="6:8" ht="12.75" x14ac:dyDescent="0.2">
      <c r="F337" s="72"/>
      <c r="G337" s="88"/>
      <c r="H337" s="73"/>
    </row>
    <row r="338" spans="6:8" ht="12.75" x14ac:dyDescent="0.2">
      <c r="F338" s="74"/>
      <c r="G338" s="89"/>
      <c r="H338" s="75"/>
    </row>
    <row r="339" spans="6:8" ht="12.75" x14ac:dyDescent="0.2">
      <c r="F339" s="72"/>
      <c r="G339" s="88"/>
      <c r="H339" s="73"/>
    </row>
    <row r="340" spans="6:8" ht="12.75" x14ac:dyDescent="0.2">
      <c r="F340" s="74"/>
      <c r="G340" s="89"/>
      <c r="H340" s="75"/>
    </row>
    <row r="341" spans="6:8" ht="12.75" x14ac:dyDescent="0.2">
      <c r="F341" s="72"/>
      <c r="G341" s="88"/>
      <c r="H341" s="73"/>
    </row>
    <row r="342" spans="6:8" ht="12.75" x14ac:dyDescent="0.2">
      <c r="F342" s="74"/>
      <c r="G342" s="89"/>
      <c r="H342" s="75"/>
    </row>
    <row r="343" spans="6:8" ht="12.75" x14ac:dyDescent="0.2">
      <c r="F343" s="72"/>
      <c r="G343" s="88"/>
      <c r="H343" s="73"/>
    </row>
    <row r="344" spans="6:8" ht="12.75" x14ac:dyDescent="0.2">
      <c r="F344" s="74"/>
      <c r="G344" s="89"/>
      <c r="H344" s="75"/>
    </row>
    <row r="345" spans="6:8" ht="12.75" x14ac:dyDescent="0.2">
      <c r="F345" s="72"/>
      <c r="G345" s="88"/>
      <c r="H345" s="73"/>
    </row>
    <row r="346" spans="6:8" ht="12.75" x14ac:dyDescent="0.2">
      <c r="F346" s="74"/>
      <c r="G346" s="89"/>
      <c r="H346" s="75"/>
    </row>
    <row r="347" spans="6:8" ht="12.75" x14ac:dyDescent="0.2">
      <c r="F347" s="72"/>
      <c r="G347" s="88"/>
      <c r="H347" s="73"/>
    </row>
    <row r="348" spans="6:8" ht="12.75" x14ac:dyDescent="0.2">
      <c r="F348" s="74"/>
      <c r="G348" s="89"/>
      <c r="H348" s="75"/>
    </row>
    <row r="349" spans="6:8" ht="12.75" x14ac:dyDescent="0.2">
      <c r="F349" s="72"/>
      <c r="G349" s="88"/>
      <c r="H349" s="73"/>
    </row>
    <row r="350" spans="6:8" ht="12.75" x14ac:dyDescent="0.2">
      <c r="F350" s="74"/>
      <c r="G350" s="89"/>
      <c r="H350" s="75"/>
    </row>
    <row r="351" spans="6:8" ht="12.75" x14ac:dyDescent="0.2">
      <c r="F351" s="72"/>
      <c r="G351" s="88"/>
      <c r="H351" s="73"/>
    </row>
    <row r="352" spans="6:8" ht="12.75" x14ac:dyDescent="0.2">
      <c r="F352" s="74"/>
      <c r="G352" s="89"/>
      <c r="H352" s="75"/>
    </row>
    <row r="353" spans="6:8" ht="12.75" x14ac:dyDescent="0.2">
      <c r="F353" s="72"/>
      <c r="G353" s="88"/>
      <c r="H353" s="73"/>
    </row>
    <row r="354" spans="6:8" ht="12.75" x14ac:dyDescent="0.2">
      <c r="F354" s="74"/>
      <c r="G354" s="89"/>
      <c r="H354" s="75"/>
    </row>
    <row r="355" spans="6:8" ht="12.75" x14ac:dyDescent="0.2">
      <c r="F355" s="72"/>
      <c r="G355" s="88"/>
      <c r="H355" s="73"/>
    </row>
    <row r="356" spans="6:8" ht="12.75" x14ac:dyDescent="0.2">
      <c r="F356" s="74"/>
      <c r="G356" s="89"/>
      <c r="H356" s="75"/>
    </row>
    <row r="357" spans="6:8" ht="12.75" x14ac:dyDescent="0.2">
      <c r="F357" s="72"/>
      <c r="G357" s="88"/>
      <c r="H357" s="73"/>
    </row>
    <row r="358" spans="6:8" ht="12.75" x14ac:dyDescent="0.2">
      <c r="F358" s="74"/>
      <c r="G358" s="89"/>
      <c r="H358" s="75"/>
    </row>
    <row r="359" spans="6:8" ht="12.75" x14ac:dyDescent="0.2">
      <c r="F359" s="72"/>
      <c r="G359" s="88"/>
      <c r="H359" s="73"/>
    </row>
    <row r="360" spans="6:8" ht="12.75" x14ac:dyDescent="0.2">
      <c r="F360" s="74"/>
      <c r="G360" s="89"/>
      <c r="H360" s="75"/>
    </row>
    <row r="361" spans="6:8" ht="12.75" x14ac:dyDescent="0.2">
      <c r="F361" s="72"/>
      <c r="G361" s="88"/>
      <c r="H361" s="73"/>
    </row>
    <row r="362" spans="6:8" ht="12.75" x14ac:dyDescent="0.2">
      <c r="F362" s="74"/>
      <c r="G362" s="89"/>
      <c r="H362" s="75"/>
    </row>
    <row r="363" spans="6:8" ht="12.75" x14ac:dyDescent="0.2">
      <c r="F363" s="72"/>
      <c r="G363" s="88"/>
      <c r="H363" s="73"/>
    </row>
    <row r="364" spans="6:8" ht="12.75" x14ac:dyDescent="0.2">
      <c r="F364" s="74"/>
      <c r="G364" s="89"/>
      <c r="H364" s="75"/>
    </row>
    <row r="365" spans="6:8" ht="12.75" x14ac:dyDescent="0.2">
      <c r="F365" s="72"/>
      <c r="G365" s="88"/>
      <c r="H365" s="73"/>
    </row>
    <row r="366" spans="6:8" ht="12.75" x14ac:dyDescent="0.2">
      <c r="F366" s="74"/>
      <c r="G366" s="89"/>
      <c r="H366" s="75"/>
    </row>
    <row r="367" spans="6:8" ht="12.75" x14ac:dyDescent="0.2">
      <c r="F367" s="72"/>
      <c r="G367" s="88"/>
      <c r="H367" s="73"/>
    </row>
    <row r="368" spans="6:8" ht="12.75" x14ac:dyDescent="0.2">
      <c r="F368" s="74"/>
      <c r="G368" s="89"/>
      <c r="H368" s="75"/>
    </row>
    <row r="369" spans="6:8" ht="12.75" x14ac:dyDescent="0.2">
      <c r="F369" s="72"/>
      <c r="G369" s="88"/>
      <c r="H369" s="73"/>
    </row>
    <row r="370" spans="6:8" ht="12.75" x14ac:dyDescent="0.2">
      <c r="F370" s="74"/>
      <c r="G370" s="89"/>
      <c r="H370" s="75"/>
    </row>
    <row r="371" spans="6:8" ht="12.75" x14ac:dyDescent="0.2">
      <c r="F371" s="72"/>
      <c r="G371" s="88"/>
      <c r="H371" s="73"/>
    </row>
    <row r="372" spans="6:8" ht="12.75" x14ac:dyDescent="0.2">
      <c r="F372" s="74"/>
      <c r="G372" s="89"/>
      <c r="H372" s="75"/>
    </row>
    <row r="373" spans="6:8" ht="12.75" x14ac:dyDescent="0.2">
      <c r="F373" s="72"/>
      <c r="G373" s="88"/>
      <c r="H373" s="73"/>
    </row>
    <row r="374" spans="6:8" ht="12.75" x14ac:dyDescent="0.2">
      <c r="F374" s="74"/>
      <c r="G374" s="89"/>
      <c r="H374" s="75"/>
    </row>
    <row r="375" spans="6:8" ht="12.75" x14ac:dyDescent="0.2">
      <c r="F375" s="72"/>
      <c r="G375" s="88"/>
      <c r="H375" s="73"/>
    </row>
    <row r="376" spans="6:8" ht="12.75" x14ac:dyDescent="0.2">
      <c r="F376" s="74"/>
      <c r="G376" s="89"/>
      <c r="H376" s="75"/>
    </row>
    <row r="377" spans="6:8" ht="12.75" x14ac:dyDescent="0.2">
      <c r="F377" s="72"/>
      <c r="G377" s="88"/>
      <c r="H377" s="73"/>
    </row>
    <row r="378" spans="6:8" ht="12.75" x14ac:dyDescent="0.2">
      <c r="F378" s="74"/>
      <c r="G378" s="89"/>
      <c r="H378" s="75"/>
    </row>
    <row r="379" spans="6:8" ht="12.75" x14ac:dyDescent="0.2">
      <c r="F379" s="72"/>
      <c r="G379" s="88"/>
      <c r="H379" s="73"/>
    </row>
    <row r="380" spans="6:8" ht="12.75" x14ac:dyDescent="0.2">
      <c r="F380" s="74"/>
      <c r="G380" s="89"/>
      <c r="H380" s="75"/>
    </row>
    <row r="381" spans="6:8" ht="12.75" x14ac:dyDescent="0.2">
      <c r="F381" s="72"/>
      <c r="G381" s="88"/>
      <c r="H381" s="73"/>
    </row>
    <row r="382" spans="6:8" ht="12.75" x14ac:dyDescent="0.2">
      <c r="F382" s="74"/>
      <c r="G382" s="89"/>
      <c r="H382" s="75"/>
    </row>
    <row r="383" spans="6:8" ht="12.75" x14ac:dyDescent="0.2">
      <c r="F383" s="72"/>
      <c r="G383" s="88"/>
      <c r="H383" s="73"/>
    </row>
    <row r="384" spans="6:8" ht="12.75" x14ac:dyDescent="0.2">
      <c r="F384" s="74"/>
      <c r="G384" s="89"/>
      <c r="H384" s="75"/>
    </row>
    <row r="385" spans="6:8" ht="12.75" x14ac:dyDescent="0.2">
      <c r="F385" s="72"/>
      <c r="G385" s="88"/>
      <c r="H385" s="73"/>
    </row>
    <row r="386" spans="6:8" ht="12.75" x14ac:dyDescent="0.2">
      <c r="F386" s="74"/>
      <c r="G386" s="89"/>
      <c r="H386" s="75"/>
    </row>
    <row r="387" spans="6:8" ht="12.75" x14ac:dyDescent="0.2">
      <c r="F387" s="72"/>
      <c r="G387" s="88"/>
      <c r="H387" s="73"/>
    </row>
    <row r="388" spans="6:8" ht="12.75" x14ac:dyDescent="0.2">
      <c r="F388" s="74"/>
      <c r="G388" s="89"/>
      <c r="H388" s="75"/>
    </row>
    <row r="389" spans="6:8" ht="12.75" x14ac:dyDescent="0.2">
      <c r="F389" s="72"/>
      <c r="G389" s="88"/>
      <c r="H389" s="73"/>
    </row>
    <row r="390" spans="6:8" ht="12.75" x14ac:dyDescent="0.2">
      <c r="F390" s="74"/>
      <c r="G390" s="89"/>
      <c r="H390" s="75"/>
    </row>
    <row r="391" spans="6:8" ht="12.75" x14ac:dyDescent="0.2">
      <c r="F391" s="72"/>
      <c r="G391" s="88"/>
      <c r="H391" s="73"/>
    </row>
    <row r="392" spans="6:8" ht="12.75" x14ac:dyDescent="0.2">
      <c r="F392" s="74"/>
      <c r="G392" s="89"/>
      <c r="H392" s="75"/>
    </row>
    <row r="393" spans="6:8" ht="12.75" x14ac:dyDescent="0.2">
      <c r="F393" s="72"/>
      <c r="G393" s="88"/>
      <c r="H393" s="73"/>
    </row>
    <row r="394" spans="6:8" ht="12.75" x14ac:dyDescent="0.2">
      <c r="F394" s="74"/>
      <c r="G394" s="89"/>
      <c r="H394" s="75"/>
    </row>
    <row r="395" spans="6:8" ht="12.75" x14ac:dyDescent="0.2">
      <c r="F395" s="72"/>
      <c r="G395" s="88"/>
      <c r="H395" s="73"/>
    </row>
    <row r="396" spans="6:8" ht="12.75" x14ac:dyDescent="0.2">
      <c r="F396" s="74"/>
      <c r="G396" s="89"/>
      <c r="H396" s="75"/>
    </row>
    <row r="397" spans="6:8" ht="12.75" x14ac:dyDescent="0.2">
      <c r="F397" s="72"/>
      <c r="G397" s="88"/>
      <c r="H397" s="73"/>
    </row>
    <row r="398" spans="6:8" ht="12.75" x14ac:dyDescent="0.2">
      <c r="F398" s="74"/>
      <c r="G398" s="89"/>
      <c r="H398" s="75"/>
    </row>
    <row r="399" spans="6:8" ht="12.75" x14ac:dyDescent="0.2">
      <c r="F399" s="72"/>
      <c r="G399" s="88"/>
      <c r="H399" s="73"/>
    </row>
    <row r="400" spans="6:8" ht="12.75" x14ac:dyDescent="0.2">
      <c r="F400" s="74"/>
      <c r="G400" s="89"/>
      <c r="H400" s="75"/>
    </row>
    <row r="401" spans="1:8" ht="12.75" x14ac:dyDescent="0.2">
      <c r="F401" s="72"/>
      <c r="G401" s="88"/>
      <c r="H401" s="73"/>
    </row>
    <row r="402" spans="1:8" ht="12.75" x14ac:dyDescent="0.2">
      <c r="F402" s="74"/>
      <c r="G402" s="89"/>
      <c r="H402" s="75"/>
    </row>
    <row r="403" spans="1:8" ht="12.75" x14ac:dyDescent="0.2">
      <c r="F403" s="72"/>
      <c r="G403" s="88"/>
      <c r="H403" s="73"/>
    </row>
    <row r="404" spans="1:8" ht="12.75" x14ac:dyDescent="0.2">
      <c r="F404" s="74"/>
      <c r="G404" s="89"/>
      <c r="H404" s="75"/>
    </row>
    <row r="405" spans="1:8" ht="12.75" x14ac:dyDescent="0.2">
      <c r="F405" s="72"/>
      <c r="G405" s="88"/>
      <c r="H405" s="73"/>
    </row>
    <row r="406" spans="1:8" ht="12.75" x14ac:dyDescent="0.2">
      <c r="F406" s="74"/>
      <c r="G406" s="89"/>
      <c r="H406" s="75"/>
    </row>
    <row r="407" spans="1:8" ht="12.75" x14ac:dyDescent="0.2">
      <c r="F407" s="72"/>
      <c r="G407" s="88"/>
      <c r="H407" s="73"/>
    </row>
    <row r="408" spans="1:8" ht="12.75" x14ac:dyDescent="0.2">
      <c r="F408" s="74"/>
      <c r="G408" s="89"/>
      <c r="H408" s="75"/>
    </row>
    <row r="409" spans="1:8" ht="12.75" x14ac:dyDescent="0.2">
      <c r="F409" s="72"/>
      <c r="G409" s="88"/>
      <c r="H409" s="73"/>
    </row>
    <row r="410" spans="1:8" ht="12.75" x14ac:dyDescent="0.2">
      <c r="F410" s="74"/>
      <c r="G410" s="89"/>
      <c r="H410" s="75"/>
    </row>
    <row r="411" spans="1:8" ht="12.75" x14ac:dyDescent="0.2">
      <c r="F411" s="72"/>
      <c r="G411" s="88"/>
      <c r="H411" s="73"/>
    </row>
    <row r="412" spans="1:8" ht="12.75" x14ac:dyDescent="0.2">
      <c r="A412" s="78" t="s">
        <v>0</v>
      </c>
      <c r="B412" s="10"/>
      <c r="C412" s="10"/>
      <c r="D412" s="10"/>
      <c r="E412" s="10" t="s">
        <v>4</v>
      </c>
      <c r="F412" s="74"/>
      <c r="G412" s="89"/>
      <c r="H412" s="75"/>
    </row>
    <row r="413" spans="1:8" ht="12.75" x14ac:dyDescent="0.2">
      <c r="A413" s="77">
        <v>45646.436911446755</v>
      </c>
      <c r="B413" s="16"/>
      <c r="C413" s="16"/>
      <c r="D413" s="16"/>
      <c r="E413" s="16" t="s">
        <v>10</v>
      </c>
      <c r="F413" s="72"/>
      <c r="G413" s="88"/>
      <c r="H413" s="73"/>
    </row>
    <row r="414" spans="1:8" ht="12.75" x14ac:dyDescent="0.2">
      <c r="A414" s="76">
        <v>45646.437318692129</v>
      </c>
      <c r="B414" s="10"/>
      <c r="C414" s="10"/>
      <c r="D414" s="10"/>
      <c r="E414" s="10" t="s">
        <v>13</v>
      </c>
      <c r="F414" s="74"/>
      <c r="G414" s="89"/>
      <c r="H414" s="75"/>
    </row>
    <row r="415" spans="1:8" ht="12.75" x14ac:dyDescent="0.2">
      <c r="F415" s="72"/>
      <c r="G415" s="88"/>
      <c r="H415" s="73"/>
    </row>
    <row r="416" spans="1:8" ht="12.75" x14ac:dyDescent="0.2">
      <c r="F416" s="74"/>
      <c r="G416" s="89"/>
      <c r="H416" s="75"/>
    </row>
    <row r="417" spans="6:8" ht="12.75" x14ac:dyDescent="0.2">
      <c r="F417" s="72"/>
      <c r="G417" s="88"/>
      <c r="H417" s="73"/>
    </row>
    <row r="418" spans="6:8" ht="12.75" x14ac:dyDescent="0.2">
      <c r="F418" s="74"/>
      <c r="G418" s="89"/>
      <c r="H418" s="75"/>
    </row>
    <row r="419" spans="6:8" ht="12.75" x14ac:dyDescent="0.2">
      <c r="F419" s="72"/>
      <c r="G419" s="88"/>
      <c r="H419" s="73"/>
    </row>
    <row r="420" spans="6:8" ht="12.75" x14ac:dyDescent="0.2">
      <c r="F420" s="74"/>
      <c r="G420" s="89"/>
      <c r="H420" s="75"/>
    </row>
    <row r="421" spans="6:8" ht="12.75" x14ac:dyDescent="0.2">
      <c r="F421" s="72"/>
      <c r="G421" s="88"/>
      <c r="H421" s="73"/>
    </row>
    <row r="422" spans="6:8" ht="12.75" x14ac:dyDescent="0.2">
      <c r="F422" s="74"/>
      <c r="G422" s="89"/>
      <c r="H422" s="75"/>
    </row>
    <row r="423" spans="6:8" ht="12.75" x14ac:dyDescent="0.2">
      <c r="F423" s="72"/>
      <c r="G423" s="88"/>
      <c r="H423" s="73"/>
    </row>
    <row r="424" spans="6:8" ht="12.75" x14ac:dyDescent="0.2">
      <c r="F424" s="74"/>
      <c r="G424" s="89"/>
      <c r="H424" s="75"/>
    </row>
    <row r="425" spans="6:8" ht="12.75" x14ac:dyDescent="0.2">
      <c r="F425" s="72"/>
      <c r="G425" s="88"/>
      <c r="H425" s="73"/>
    </row>
    <row r="426" spans="6:8" ht="12.75" x14ac:dyDescent="0.2">
      <c r="F426" s="74"/>
      <c r="G426" s="89"/>
      <c r="H426" s="75"/>
    </row>
    <row r="427" spans="6:8" ht="12.75" x14ac:dyDescent="0.2">
      <c r="F427" s="72"/>
      <c r="G427" s="88"/>
      <c r="H427" s="73"/>
    </row>
    <row r="428" spans="6:8" ht="12.75" x14ac:dyDescent="0.2">
      <c r="F428" s="74"/>
      <c r="G428" s="89"/>
      <c r="H428" s="75"/>
    </row>
    <row r="429" spans="6:8" ht="12.75" x14ac:dyDescent="0.2">
      <c r="F429" s="72"/>
      <c r="G429" s="88"/>
      <c r="H429" s="73"/>
    </row>
    <row r="430" spans="6:8" ht="12.75" x14ac:dyDescent="0.2">
      <c r="F430" s="74"/>
      <c r="G430" s="89"/>
      <c r="H430" s="75"/>
    </row>
    <row r="431" spans="6:8" ht="12.75" x14ac:dyDescent="0.2">
      <c r="F431" s="72"/>
      <c r="G431" s="88"/>
      <c r="H431" s="73"/>
    </row>
    <row r="432" spans="6:8" ht="12.75" x14ac:dyDescent="0.2">
      <c r="F432" s="74"/>
      <c r="G432" s="89"/>
      <c r="H432" s="75"/>
    </row>
    <row r="433" spans="6:8" ht="12.75" x14ac:dyDescent="0.2">
      <c r="F433" s="72"/>
      <c r="G433" s="88"/>
      <c r="H433" s="73"/>
    </row>
    <row r="434" spans="6:8" ht="12.75" x14ac:dyDescent="0.2">
      <c r="F434" s="74"/>
      <c r="G434" s="89"/>
      <c r="H434" s="75"/>
    </row>
    <row r="435" spans="6:8" ht="12.75" x14ac:dyDescent="0.2">
      <c r="F435" s="72"/>
      <c r="G435" s="88"/>
      <c r="H435" s="73"/>
    </row>
    <row r="436" spans="6:8" ht="12.75" x14ac:dyDescent="0.2">
      <c r="F436" s="74"/>
      <c r="G436" s="89"/>
      <c r="H436" s="75"/>
    </row>
    <row r="437" spans="6:8" ht="12.75" x14ac:dyDescent="0.2">
      <c r="F437" s="72"/>
      <c r="G437" s="88"/>
      <c r="H437" s="73"/>
    </row>
    <row r="438" spans="6:8" ht="12.75" x14ac:dyDescent="0.2">
      <c r="F438" s="74"/>
      <c r="G438" s="89"/>
      <c r="H438" s="75"/>
    </row>
    <row r="439" spans="6:8" ht="12.75" x14ac:dyDescent="0.2">
      <c r="F439" s="72"/>
      <c r="G439" s="88"/>
      <c r="H439" s="73"/>
    </row>
    <row r="440" spans="6:8" ht="12.75" x14ac:dyDescent="0.2">
      <c r="F440" s="74"/>
      <c r="G440" s="89"/>
      <c r="H440" s="75"/>
    </row>
    <row r="441" spans="6:8" ht="12.75" x14ac:dyDescent="0.2">
      <c r="F441" s="72"/>
      <c r="G441" s="88"/>
      <c r="H441" s="73"/>
    </row>
    <row r="442" spans="6:8" ht="12.75" x14ac:dyDescent="0.2">
      <c r="F442" s="74"/>
      <c r="G442" s="89"/>
      <c r="H442" s="75"/>
    </row>
    <row r="443" spans="6:8" ht="12.75" x14ac:dyDescent="0.2">
      <c r="F443" s="72"/>
      <c r="G443" s="88"/>
      <c r="H443" s="73"/>
    </row>
    <row r="444" spans="6:8" ht="12.75" x14ac:dyDescent="0.2">
      <c r="F444" s="74"/>
      <c r="G444" s="89"/>
      <c r="H444" s="75"/>
    </row>
    <row r="445" spans="6:8" ht="12.75" x14ac:dyDescent="0.2">
      <c r="F445" s="72"/>
      <c r="G445" s="88"/>
      <c r="H445" s="73"/>
    </row>
    <row r="446" spans="6:8" ht="12.75" x14ac:dyDescent="0.2">
      <c r="F446" s="74"/>
      <c r="G446" s="89"/>
      <c r="H446" s="75"/>
    </row>
    <row r="447" spans="6:8" ht="12.75" x14ac:dyDescent="0.2">
      <c r="F447" s="72"/>
      <c r="G447" s="88"/>
      <c r="H447" s="73"/>
    </row>
    <row r="448" spans="6:8" ht="12.75" x14ac:dyDescent="0.2">
      <c r="F448" s="74"/>
      <c r="G448" s="89"/>
      <c r="H448" s="75"/>
    </row>
    <row r="449" spans="6:8" ht="12.75" x14ac:dyDescent="0.2">
      <c r="F449" s="72"/>
      <c r="G449" s="88"/>
      <c r="H449" s="73"/>
    </row>
    <row r="450" spans="6:8" ht="12.75" x14ac:dyDescent="0.2">
      <c r="F450" s="74"/>
      <c r="G450" s="89"/>
      <c r="H450" s="75"/>
    </row>
    <row r="451" spans="6:8" ht="12.75" x14ac:dyDescent="0.2">
      <c r="F451" s="72"/>
      <c r="G451" s="88"/>
      <c r="H451" s="73"/>
    </row>
    <row r="452" spans="6:8" ht="12.75" x14ac:dyDescent="0.2">
      <c r="F452" s="74"/>
      <c r="G452" s="89"/>
      <c r="H452" s="75"/>
    </row>
    <row r="453" spans="6:8" ht="12.75" x14ac:dyDescent="0.2">
      <c r="F453" s="72"/>
      <c r="G453" s="88"/>
      <c r="H453" s="73"/>
    </row>
    <row r="454" spans="6:8" ht="12.75" x14ac:dyDescent="0.2">
      <c r="F454" s="74"/>
      <c r="G454" s="89"/>
      <c r="H454" s="75"/>
    </row>
    <row r="455" spans="6:8" ht="12.75" x14ac:dyDescent="0.2">
      <c r="F455" s="72"/>
      <c r="G455" s="88"/>
      <c r="H455" s="73"/>
    </row>
    <row r="456" spans="6:8" ht="12.75" x14ac:dyDescent="0.2">
      <c r="F456" s="74"/>
      <c r="G456" s="89"/>
      <c r="H456" s="75"/>
    </row>
    <row r="457" spans="6:8" ht="12.75" x14ac:dyDescent="0.2">
      <c r="F457" s="72"/>
      <c r="G457" s="88"/>
      <c r="H457" s="73"/>
    </row>
    <row r="458" spans="6:8" ht="12.75" x14ac:dyDescent="0.2">
      <c r="F458" s="74"/>
      <c r="G458" s="89"/>
      <c r="H458" s="75"/>
    </row>
    <row r="459" spans="6:8" ht="12.75" x14ac:dyDescent="0.2">
      <c r="F459" s="72"/>
      <c r="G459" s="88"/>
      <c r="H459" s="73"/>
    </row>
    <row r="460" spans="6:8" ht="12.75" x14ac:dyDescent="0.2">
      <c r="F460" s="74"/>
      <c r="G460" s="89"/>
      <c r="H460" s="75"/>
    </row>
    <row r="461" spans="6:8" ht="12.75" x14ac:dyDescent="0.2">
      <c r="F461" s="72"/>
      <c r="G461" s="88"/>
      <c r="H461" s="73"/>
    </row>
    <row r="462" spans="6:8" ht="12.75" x14ac:dyDescent="0.2">
      <c r="F462" s="74"/>
      <c r="G462" s="89"/>
      <c r="H462" s="75"/>
    </row>
    <row r="463" spans="6:8" ht="12.75" x14ac:dyDescent="0.2">
      <c r="F463" s="72"/>
      <c r="G463" s="88"/>
      <c r="H463" s="73"/>
    </row>
    <row r="464" spans="6:8" ht="12.75" x14ac:dyDescent="0.2">
      <c r="F464" s="74"/>
      <c r="G464" s="89"/>
      <c r="H464" s="75"/>
    </row>
    <row r="465" spans="6:8" ht="12.75" x14ac:dyDescent="0.2">
      <c r="F465" s="72"/>
      <c r="G465" s="88"/>
      <c r="H465" s="73"/>
    </row>
    <row r="466" spans="6:8" ht="12.75" x14ac:dyDescent="0.2">
      <c r="F466" s="74"/>
      <c r="G466" s="89"/>
      <c r="H466" s="75"/>
    </row>
    <row r="467" spans="6:8" ht="12.75" x14ac:dyDescent="0.2">
      <c r="F467" s="72"/>
      <c r="G467" s="88"/>
      <c r="H467" s="73"/>
    </row>
    <row r="468" spans="6:8" ht="12.75" x14ac:dyDescent="0.2">
      <c r="F468" s="74"/>
      <c r="G468" s="89"/>
      <c r="H468" s="75"/>
    </row>
    <row r="469" spans="6:8" ht="12.75" x14ac:dyDescent="0.2">
      <c r="F469" s="72"/>
      <c r="G469" s="88"/>
      <c r="H469" s="73"/>
    </row>
    <row r="470" spans="6:8" ht="12.75" x14ac:dyDescent="0.2">
      <c r="F470" s="74"/>
      <c r="G470" s="89"/>
      <c r="H470" s="75"/>
    </row>
    <row r="471" spans="6:8" ht="12.75" x14ac:dyDescent="0.2">
      <c r="F471" s="72"/>
      <c r="G471" s="88"/>
      <c r="H471" s="73"/>
    </row>
    <row r="472" spans="6:8" ht="12.75" x14ac:dyDescent="0.2">
      <c r="F472" s="74"/>
      <c r="G472" s="89"/>
      <c r="H472" s="75"/>
    </row>
    <row r="473" spans="6:8" ht="12.75" x14ac:dyDescent="0.2">
      <c r="F473" s="72"/>
      <c r="G473" s="88"/>
      <c r="H473" s="73"/>
    </row>
    <row r="474" spans="6:8" ht="12.75" x14ac:dyDescent="0.2">
      <c r="F474" s="74"/>
      <c r="G474" s="89"/>
      <c r="H474" s="75"/>
    </row>
    <row r="475" spans="6:8" ht="12.75" x14ac:dyDescent="0.2">
      <c r="F475" s="72"/>
      <c r="G475" s="88"/>
      <c r="H475" s="73"/>
    </row>
    <row r="476" spans="6:8" ht="12.75" x14ac:dyDescent="0.2">
      <c r="F476" s="74"/>
      <c r="G476" s="89"/>
      <c r="H476" s="75"/>
    </row>
    <row r="477" spans="6:8" ht="12.75" x14ac:dyDescent="0.2">
      <c r="F477" s="72"/>
      <c r="G477" s="88"/>
      <c r="H477" s="73"/>
    </row>
    <row r="478" spans="6:8" ht="12.75" x14ac:dyDescent="0.2">
      <c r="F478" s="74"/>
      <c r="G478" s="89"/>
      <c r="H478" s="75"/>
    </row>
    <row r="479" spans="6:8" ht="12.75" x14ac:dyDescent="0.2">
      <c r="F479" s="72"/>
      <c r="G479" s="88"/>
      <c r="H479" s="73"/>
    </row>
    <row r="480" spans="6:8" ht="12.75" x14ac:dyDescent="0.2">
      <c r="F480" s="74"/>
      <c r="G480" s="89"/>
      <c r="H480" s="75"/>
    </row>
    <row r="481" spans="6:8" ht="12.75" x14ac:dyDescent="0.2">
      <c r="F481" s="72"/>
      <c r="G481" s="88"/>
      <c r="H481" s="73"/>
    </row>
    <row r="482" spans="6:8" ht="12.75" x14ac:dyDescent="0.2">
      <c r="F482" s="74"/>
      <c r="G482" s="89"/>
      <c r="H482" s="75"/>
    </row>
    <row r="483" spans="6:8" ht="12.75" x14ac:dyDescent="0.2">
      <c r="F483" s="72"/>
      <c r="G483" s="88"/>
      <c r="H483" s="73"/>
    </row>
    <row r="484" spans="6:8" ht="12.75" x14ac:dyDescent="0.2">
      <c r="F484" s="74"/>
      <c r="G484" s="89"/>
      <c r="H484" s="75"/>
    </row>
    <row r="485" spans="6:8" ht="12.75" x14ac:dyDescent="0.2">
      <c r="F485" s="72"/>
      <c r="G485" s="88"/>
      <c r="H485" s="73"/>
    </row>
    <row r="486" spans="6:8" ht="12.75" x14ac:dyDescent="0.2">
      <c r="F486" s="74"/>
      <c r="G486" s="89"/>
      <c r="H486" s="75"/>
    </row>
    <row r="487" spans="6:8" ht="12.75" x14ac:dyDescent="0.2">
      <c r="F487" s="72"/>
      <c r="G487" s="88"/>
      <c r="H487" s="73"/>
    </row>
    <row r="488" spans="6:8" ht="12.75" x14ac:dyDescent="0.2">
      <c r="F488" s="74"/>
      <c r="G488" s="89"/>
      <c r="H488" s="75"/>
    </row>
    <row r="489" spans="6:8" ht="12.75" x14ac:dyDescent="0.2">
      <c r="F489" s="72"/>
      <c r="G489" s="88"/>
      <c r="H489" s="73"/>
    </row>
    <row r="490" spans="6:8" ht="12.75" x14ac:dyDescent="0.2">
      <c r="F490" s="74"/>
      <c r="G490" s="89"/>
      <c r="H490" s="75"/>
    </row>
    <row r="491" spans="6:8" ht="12.75" x14ac:dyDescent="0.2">
      <c r="F491" s="72"/>
      <c r="G491" s="88"/>
      <c r="H491" s="73"/>
    </row>
    <row r="492" spans="6:8" ht="12.75" x14ac:dyDescent="0.2">
      <c r="F492" s="74"/>
      <c r="G492" s="89"/>
      <c r="H492" s="75"/>
    </row>
    <row r="493" spans="6:8" ht="12.75" x14ac:dyDescent="0.2">
      <c r="F493" s="72"/>
      <c r="G493" s="88"/>
      <c r="H493" s="73"/>
    </row>
    <row r="494" spans="6:8" ht="12.75" x14ac:dyDescent="0.2">
      <c r="F494" s="74"/>
      <c r="G494" s="89"/>
      <c r="H494" s="75"/>
    </row>
    <row r="495" spans="6:8" ht="12.75" x14ac:dyDescent="0.2">
      <c r="F495" s="72"/>
      <c r="G495" s="88"/>
      <c r="H495" s="73"/>
    </row>
    <row r="496" spans="6:8" ht="12.75" x14ac:dyDescent="0.2">
      <c r="F496" s="74"/>
      <c r="G496" s="89"/>
      <c r="H496" s="75"/>
    </row>
    <row r="497" spans="6:8" ht="12.75" x14ac:dyDescent="0.2">
      <c r="F497" s="72"/>
      <c r="G497" s="88"/>
      <c r="H497" s="73"/>
    </row>
    <row r="498" spans="6:8" ht="12.75" x14ac:dyDescent="0.2">
      <c r="F498" s="74"/>
      <c r="G498" s="89"/>
      <c r="H498" s="75"/>
    </row>
    <row r="499" spans="6:8" ht="12.75" x14ac:dyDescent="0.2">
      <c r="F499" s="72"/>
      <c r="G499" s="88"/>
      <c r="H499" s="73"/>
    </row>
    <row r="500" spans="6:8" ht="12.75" x14ac:dyDescent="0.2">
      <c r="F500" s="74"/>
      <c r="G500" s="89"/>
      <c r="H500" s="75"/>
    </row>
    <row r="501" spans="6:8" ht="12.75" x14ac:dyDescent="0.2">
      <c r="F501" s="72"/>
      <c r="G501" s="88"/>
      <c r="H501" s="73"/>
    </row>
    <row r="502" spans="6:8" ht="12.75" x14ac:dyDescent="0.2">
      <c r="F502" s="74"/>
      <c r="G502" s="89"/>
      <c r="H502" s="75"/>
    </row>
    <row r="503" spans="6:8" ht="12.75" x14ac:dyDescent="0.2">
      <c r="F503" s="72"/>
      <c r="G503" s="88"/>
      <c r="H503" s="73"/>
    </row>
    <row r="504" spans="6:8" ht="12.75" x14ac:dyDescent="0.2">
      <c r="F504" s="74"/>
      <c r="G504" s="89"/>
      <c r="H504" s="75"/>
    </row>
    <row r="505" spans="6:8" ht="12.75" x14ac:dyDescent="0.2">
      <c r="F505" s="72"/>
      <c r="G505" s="88"/>
      <c r="H505" s="73"/>
    </row>
    <row r="506" spans="6:8" ht="12.75" x14ac:dyDescent="0.2">
      <c r="F506" s="74"/>
      <c r="G506" s="89"/>
      <c r="H506" s="75"/>
    </row>
    <row r="507" spans="6:8" ht="12.75" x14ac:dyDescent="0.2">
      <c r="F507" s="72"/>
      <c r="G507" s="88"/>
      <c r="H507" s="73"/>
    </row>
    <row r="508" spans="6:8" ht="12.75" x14ac:dyDescent="0.2">
      <c r="F508" s="74"/>
      <c r="G508" s="89"/>
      <c r="H508" s="75"/>
    </row>
    <row r="509" spans="6:8" ht="12.75" x14ac:dyDescent="0.2">
      <c r="F509" s="72"/>
      <c r="G509" s="88"/>
      <c r="H509" s="73"/>
    </row>
    <row r="510" spans="6:8" ht="12.75" x14ac:dyDescent="0.2">
      <c r="F510" s="74"/>
      <c r="G510" s="89"/>
      <c r="H510" s="75"/>
    </row>
    <row r="511" spans="6:8" ht="12.75" x14ac:dyDescent="0.2">
      <c r="F511" s="72"/>
      <c r="G511" s="88"/>
      <c r="H511" s="73"/>
    </row>
    <row r="512" spans="6:8" ht="12.75" x14ac:dyDescent="0.2">
      <c r="F512" s="74"/>
      <c r="G512" s="89"/>
      <c r="H512" s="75"/>
    </row>
    <row r="513" spans="1:8" ht="12.75" x14ac:dyDescent="0.2">
      <c r="F513" s="72"/>
      <c r="G513" s="88"/>
      <c r="H513" s="73"/>
    </row>
    <row r="514" spans="1:8" ht="12.75" x14ac:dyDescent="0.2">
      <c r="F514" s="74"/>
      <c r="G514" s="89"/>
      <c r="H514" s="75"/>
    </row>
    <row r="515" spans="1:8" ht="12.75" x14ac:dyDescent="0.2">
      <c r="A515" s="71" t="s">
        <v>0</v>
      </c>
      <c r="B515" s="16"/>
      <c r="C515" s="16"/>
      <c r="D515" s="16"/>
      <c r="E515" s="16" t="s">
        <v>4</v>
      </c>
      <c r="F515" s="72"/>
      <c r="G515" s="88"/>
      <c r="H515" s="73"/>
    </row>
    <row r="516" spans="1:8" ht="12.75" x14ac:dyDescent="0.2">
      <c r="A516" s="76">
        <v>45646.436911446755</v>
      </c>
      <c r="B516" s="10"/>
      <c r="C516" s="10"/>
      <c r="D516" s="10"/>
      <c r="E516" s="10" t="s">
        <v>10</v>
      </c>
      <c r="F516" s="74"/>
      <c r="G516" s="89"/>
      <c r="H516" s="75"/>
    </row>
    <row r="517" spans="1:8" ht="12.75" x14ac:dyDescent="0.2">
      <c r="A517" s="77">
        <v>45646.437318692129</v>
      </c>
      <c r="B517" s="16"/>
      <c r="C517" s="16"/>
      <c r="D517" s="16"/>
      <c r="E517" s="16" t="s">
        <v>13</v>
      </c>
      <c r="F517" s="72"/>
      <c r="G517" s="88"/>
      <c r="H517" s="73"/>
    </row>
    <row r="518" spans="1:8" ht="12.75" x14ac:dyDescent="0.2">
      <c r="F518" s="74"/>
      <c r="G518" s="89"/>
      <c r="H518" s="75"/>
    </row>
    <row r="519" spans="1:8" ht="12.75" x14ac:dyDescent="0.2">
      <c r="F519" s="72"/>
      <c r="G519" s="88"/>
      <c r="H519" s="73"/>
    </row>
    <row r="520" spans="1:8" ht="12.75" x14ac:dyDescent="0.2">
      <c r="F520" s="74"/>
      <c r="G520" s="89"/>
      <c r="H520" s="75"/>
    </row>
    <row r="521" spans="1:8" ht="12.75" x14ac:dyDescent="0.2">
      <c r="F521" s="72"/>
      <c r="G521" s="88"/>
      <c r="H521" s="73"/>
    </row>
    <row r="522" spans="1:8" ht="12.75" x14ac:dyDescent="0.2">
      <c r="F522" s="74"/>
      <c r="G522" s="89"/>
      <c r="H522" s="75"/>
    </row>
    <row r="523" spans="1:8" ht="12.75" x14ac:dyDescent="0.2">
      <c r="F523" s="72"/>
      <c r="G523" s="88"/>
      <c r="H523" s="73"/>
    </row>
    <row r="524" spans="1:8" ht="12.75" x14ac:dyDescent="0.2">
      <c r="F524" s="74"/>
      <c r="G524" s="89"/>
      <c r="H524" s="75"/>
    </row>
    <row r="525" spans="1:8" ht="12.75" x14ac:dyDescent="0.2">
      <c r="F525" s="72"/>
      <c r="G525" s="88"/>
      <c r="H525" s="73"/>
    </row>
    <row r="526" spans="1:8" ht="12.75" x14ac:dyDescent="0.2">
      <c r="F526" s="74"/>
      <c r="G526" s="89"/>
      <c r="H526" s="75"/>
    </row>
    <row r="527" spans="1:8" ht="12.75" x14ac:dyDescent="0.2">
      <c r="F527" s="72"/>
      <c r="G527" s="88"/>
      <c r="H527" s="73"/>
    </row>
    <row r="528" spans="1:8" ht="12.75" x14ac:dyDescent="0.2">
      <c r="F528" s="74"/>
      <c r="G528" s="89"/>
      <c r="H528" s="75"/>
    </row>
    <row r="529" spans="6:8" ht="12.75" x14ac:dyDescent="0.2">
      <c r="F529" s="72"/>
      <c r="G529" s="88"/>
      <c r="H529" s="73"/>
    </row>
    <row r="530" spans="6:8" ht="12.75" x14ac:dyDescent="0.2">
      <c r="F530" s="74"/>
      <c r="G530" s="89"/>
      <c r="H530" s="75"/>
    </row>
    <row r="531" spans="6:8" ht="12.75" x14ac:dyDescent="0.2">
      <c r="F531" s="72"/>
      <c r="G531" s="88"/>
      <c r="H531" s="73"/>
    </row>
    <row r="532" spans="6:8" ht="12.75" x14ac:dyDescent="0.2">
      <c r="F532" s="74"/>
      <c r="G532" s="89"/>
      <c r="H532" s="75"/>
    </row>
    <row r="533" spans="6:8" ht="12.75" x14ac:dyDescent="0.2">
      <c r="F533" s="72"/>
      <c r="G533" s="88"/>
      <c r="H533" s="73"/>
    </row>
    <row r="534" spans="6:8" ht="12.75" x14ac:dyDescent="0.2">
      <c r="F534" s="74"/>
      <c r="G534" s="89"/>
      <c r="H534" s="75"/>
    </row>
    <row r="535" spans="6:8" ht="12.75" x14ac:dyDescent="0.2">
      <c r="F535" s="72"/>
      <c r="G535" s="88"/>
      <c r="H535" s="73"/>
    </row>
    <row r="536" spans="6:8" ht="12.75" x14ac:dyDescent="0.2">
      <c r="F536" s="74"/>
      <c r="G536" s="89"/>
      <c r="H536" s="75"/>
    </row>
    <row r="537" spans="6:8" ht="12.75" x14ac:dyDescent="0.2">
      <c r="F537" s="72"/>
      <c r="G537" s="88"/>
      <c r="H537" s="73"/>
    </row>
    <row r="538" spans="6:8" ht="12.75" x14ac:dyDescent="0.2">
      <c r="F538" s="74"/>
      <c r="G538" s="89"/>
      <c r="H538" s="75"/>
    </row>
    <row r="539" spans="6:8" ht="12.75" x14ac:dyDescent="0.2">
      <c r="F539" s="72"/>
      <c r="G539" s="88"/>
      <c r="H539" s="73"/>
    </row>
    <row r="540" spans="6:8" ht="12.75" x14ac:dyDescent="0.2">
      <c r="F540" s="74"/>
      <c r="G540" s="89"/>
      <c r="H540" s="75"/>
    </row>
    <row r="541" spans="6:8" ht="12.75" x14ac:dyDescent="0.2">
      <c r="F541" s="72"/>
      <c r="G541" s="88"/>
      <c r="H541" s="73"/>
    </row>
    <row r="542" spans="6:8" ht="12.75" x14ac:dyDescent="0.2">
      <c r="F542" s="74"/>
      <c r="G542" s="89"/>
      <c r="H542" s="75"/>
    </row>
    <row r="543" spans="6:8" ht="12.75" x14ac:dyDescent="0.2">
      <c r="F543" s="72"/>
      <c r="G543" s="88"/>
      <c r="H543" s="73"/>
    </row>
    <row r="544" spans="6:8" ht="12.75" x14ac:dyDescent="0.2">
      <c r="F544" s="74"/>
      <c r="G544" s="89"/>
      <c r="H544" s="75"/>
    </row>
    <row r="545" spans="6:8" ht="12.75" x14ac:dyDescent="0.2">
      <c r="F545" s="72"/>
      <c r="G545" s="88"/>
      <c r="H545" s="73"/>
    </row>
    <row r="546" spans="6:8" ht="12.75" x14ac:dyDescent="0.2">
      <c r="F546" s="74"/>
      <c r="G546" s="89"/>
      <c r="H546" s="75"/>
    </row>
    <row r="547" spans="6:8" ht="12.75" x14ac:dyDescent="0.2">
      <c r="F547" s="72"/>
      <c r="G547" s="88"/>
      <c r="H547" s="73"/>
    </row>
    <row r="548" spans="6:8" ht="12.75" x14ac:dyDescent="0.2">
      <c r="F548" s="74"/>
      <c r="G548" s="89"/>
      <c r="H548" s="75"/>
    </row>
    <row r="549" spans="6:8" ht="12.75" x14ac:dyDescent="0.2">
      <c r="F549" s="72"/>
      <c r="G549" s="88"/>
      <c r="H549" s="73"/>
    </row>
    <row r="550" spans="6:8" ht="12.75" x14ac:dyDescent="0.2">
      <c r="F550" s="74"/>
      <c r="G550" s="89"/>
      <c r="H550" s="75"/>
    </row>
    <row r="551" spans="6:8" ht="12.75" x14ac:dyDescent="0.2">
      <c r="F551" s="72"/>
      <c r="G551" s="88"/>
      <c r="H551" s="73"/>
    </row>
    <row r="552" spans="6:8" ht="12.75" x14ac:dyDescent="0.2">
      <c r="F552" s="74"/>
      <c r="G552" s="89"/>
      <c r="H552" s="75"/>
    </row>
    <row r="553" spans="6:8" ht="12.75" x14ac:dyDescent="0.2">
      <c r="F553" s="72"/>
      <c r="G553" s="88"/>
      <c r="H553" s="73"/>
    </row>
    <row r="554" spans="6:8" ht="12.75" x14ac:dyDescent="0.2">
      <c r="F554" s="74"/>
      <c r="G554" s="89"/>
      <c r="H554" s="75"/>
    </row>
    <row r="555" spans="6:8" ht="12.75" x14ac:dyDescent="0.2">
      <c r="F555" s="72"/>
      <c r="G555" s="88"/>
      <c r="H555" s="73"/>
    </row>
    <row r="556" spans="6:8" ht="12.75" x14ac:dyDescent="0.2">
      <c r="F556" s="74"/>
      <c r="G556" s="89"/>
      <c r="H556" s="75"/>
    </row>
    <row r="557" spans="6:8" ht="12.75" x14ac:dyDescent="0.2">
      <c r="F557" s="72"/>
      <c r="G557" s="88"/>
      <c r="H557" s="73"/>
    </row>
    <row r="558" spans="6:8" ht="12.75" x14ac:dyDescent="0.2">
      <c r="F558" s="74"/>
      <c r="G558" s="89"/>
      <c r="H558" s="75"/>
    </row>
    <row r="559" spans="6:8" ht="12.75" x14ac:dyDescent="0.2">
      <c r="F559" s="72"/>
      <c r="G559" s="88"/>
      <c r="H559" s="73"/>
    </row>
    <row r="560" spans="6:8" ht="12.75" x14ac:dyDescent="0.2">
      <c r="F560" s="74"/>
      <c r="G560" s="89"/>
      <c r="H560" s="75"/>
    </row>
    <row r="561" spans="6:8" ht="12.75" x14ac:dyDescent="0.2">
      <c r="F561" s="72"/>
      <c r="G561" s="88"/>
      <c r="H561" s="73"/>
    </row>
    <row r="562" spans="6:8" ht="12.75" x14ac:dyDescent="0.2">
      <c r="F562" s="74"/>
      <c r="G562" s="89"/>
      <c r="H562" s="75"/>
    </row>
    <row r="563" spans="6:8" ht="12.75" x14ac:dyDescent="0.2">
      <c r="F563" s="72"/>
      <c r="G563" s="88"/>
      <c r="H563" s="73"/>
    </row>
    <row r="564" spans="6:8" ht="12.75" x14ac:dyDescent="0.2">
      <c r="F564" s="74"/>
      <c r="G564" s="89"/>
      <c r="H564" s="75"/>
    </row>
    <row r="565" spans="6:8" ht="12.75" x14ac:dyDescent="0.2">
      <c r="F565" s="72"/>
      <c r="G565" s="88"/>
      <c r="H565" s="73"/>
    </row>
    <row r="566" spans="6:8" ht="12.75" x14ac:dyDescent="0.2">
      <c r="F566" s="74"/>
      <c r="G566" s="89"/>
      <c r="H566" s="75"/>
    </row>
    <row r="567" spans="6:8" ht="12.75" x14ac:dyDescent="0.2">
      <c r="F567" s="72"/>
      <c r="G567" s="88"/>
      <c r="H567" s="73"/>
    </row>
    <row r="568" spans="6:8" ht="12.75" x14ac:dyDescent="0.2">
      <c r="F568" s="74"/>
      <c r="G568" s="89"/>
      <c r="H568" s="75"/>
    </row>
    <row r="569" spans="6:8" ht="12.75" x14ac:dyDescent="0.2">
      <c r="F569" s="72"/>
      <c r="G569" s="88"/>
      <c r="H569" s="73"/>
    </row>
    <row r="570" spans="6:8" ht="12.75" x14ac:dyDescent="0.2">
      <c r="F570" s="74"/>
      <c r="G570" s="89"/>
      <c r="H570" s="75"/>
    </row>
    <row r="571" spans="6:8" ht="12.75" x14ac:dyDescent="0.2">
      <c r="F571" s="72"/>
      <c r="G571" s="88"/>
      <c r="H571" s="73"/>
    </row>
    <row r="572" spans="6:8" ht="12.75" x14ac:dyDescent="0.2">
      <c r="F572" s="74"/>
      <c r="G572" s="89"/>
      <c r="H572" s="75"/>
    </row>
    <row r="573" spans="6:8" ht="12.75" x14ac:dyDescent="0.2">
      <c r="F573" s="72"/>
      <c r="G573" s="88"/>
      <c r="H573" s="73"/>
    </row>
    <row r="574" spans="6:8" ht="12.75" x14ac:dyDescent="0.2">
      <c r="F574" s="74"/>
      <c r="G574" s="89"/>
      <c r="H574" s="75"/>
    </row>
    <row r="575" spans="6:8" ht="12.75" x14ac:dyDescent="0.2">
      <c r="F575" s="72"/>
      <c r="G575" s="88"/>
      <c r="H575" s="73"/>
    </row>
    <row r="576" spans="6:8" ht="12.75" x14ac:dyDescent="0.2">
      <c r="F576" s="74"/>
      <c r="G576" s="89"/>
      <c r="H576" s="75"/>
    </row>
    <row r="577" spans="6:8" ht="12.75" x14ac:dyDescent="0.2">
      <c r="F577" s="72"/>
      <c r="G577" s="88"/>
      <c r="H577" s="73"/>
    </row>
    <row r="578" spans="6:8" ht="12.75" x14ac:dyDescent="0.2">
      <c r="F578" s="74"/>
      <c r="G578" s="89"/>
      <c r="H578" s="75"/>
    </row>
    <row r="579" spans="6:8" ht="12.75" x14ac:dyDescent="0.2">
      <c r="F579" s="72"/>
      <c r="G579" s="88"/>
      <c r="H579" s="73"/>
    </row>
    <row r="580" spans="6:8" ht="12.75" x14ac:dyDescent="0.2">
      <c r="F580" s="74"/>
      <c r="G580" s="89"/>
      <c r="H580" s="75"/>
    </row>
    <row r="581" spans="6:8" ht="12.75" x14ac:dyDescent="0.2">
      <c r="F581" s="72"/>
      <c r="G581" s="88"/>
      <c r="H581" s="73"/>
    </row>
    <row r="582" spans="6:8" ht="12.75" x14ac:dyDescent="0.2">
      <c r="F582" s="74"/>
      <c r="G582" s="89"/>
      <c r="H582" s="75"/>
    </row>
    <row r="583" spans="6:8" ht="12.75" x14ac:dyDescent="0.2">
      <c r="F583" s="72"/>
      <c r="G583" s="88"/>
      <c r="H583" s="73"/>
    </row>
    <row r="584" spans="6:8" ht="12.75" x14ac:dyDescent="0.2">
      <c r="F584" s="74"/>
      <c r="G584" s="89"/>
      <c r="H584" s="75"/>
    </row>
    <row r="585" spans="6:8" ht="12.75" x14ac:dyDescent="0.2">
      <c r="F585" s="72"/>
      <c r="G585" s="88"/>
      <c r="H585" s="73"/>
    </row>
    <row r="586" spans="6:8" ht="12.75" x14ac:dyDescent="0.2">
      <c r="F586" s="74"/>
      <c r="G586" s="89"/>
      <c r="H586" s="75"/>
    </row>
    <row r="587" spans="6:8" ht="12.75" x14ac:dyDescent="0.2">
      <c r="F587" s="72"/>
      <c r="G587" s="88"/>
      <c r="H587" s="73"/>
    </row>
    <row r="588" spans="6:8" ht="12.75" x14ac:dyDescent="0.2">
      <c r="F588" s="74"/>
      <c r="G588" s="89"/>
      <c r="H588" s="75"/>
    </row>
    <row r="589" spans="6:8" ht="12.75" x14ac:dyDescent="0.2">
      <c r="F589" s="72"/>
      <c r="G589" s="88"/>
      <c r="H589" s="73"/>
    </row>
    <row r="590" spans="6:8" ht="12.75" x14ac:dyDescent="0.2">
      <c r="F590" s="74"/>
      <c r="G590" s="89"/>
      <c r="H590" s="75"/>
    </row>
    <row r="591" spans="6:8" ht="12.75" x14ac:dyDescent="0.2">
      <c r="F591" s="72"/>
      <c r="G591" s="88"/>
      <c r="H591" s="73"/>
    </row>
    <row r="592" spans="6:8" ht="12.75" x14ac:dyDescent="0.2">
      <c r="F592" s="74"/>
      <c r="G592" s="89"/>
      <c r="H592" s="75"/>
    </row>
    <row r="593" spans="6:8" ht="12.75" x14ac:dyDescent="0.2">
      <c r="F593" s="72"/>
      <c r="G593" s="88"/>
      <c r="H593" s="73"/>
    </row>
    <row r="594" spans="6:8" ht="12.75" x14ac:dyDescent="0.2">
      <c r="F594" s="74"/>
      <c r="G594" s="89"/>
      <c r="H594" s="75"/>
    </row>
    <row r="595" spans="6:8" ht="12.75" x14ac:dyDescent="0.2">
      <c r="F595" s="72"/>
      <c r="G595" s="88"/>
      <c r="H595" s="73"/>
    </row>
    <row r="596" spans="6:8" ht="12.75" x14ac:dyDescent="0.2">
      <c r="F596" s="74"/>
      <c r="G596" s="89"/>
      <c r="H596" s="75"/>
    </row>
    <row r="597" spans="6:8" ht="12.75" x14ac:dyDescent="0.2">
      <c r="F597" s="72"/>
      <c r="G597" s="88"/>
      <c r="H597" s="73"/>
    </row>
    <row r="598" spans="6:8" ht="12.75" x14ac:dyDescent="0.2">
      <c r="F598" s="74"/>
      <c r="G598" s="89"/>
      <c r="H598" s="75"/>
    </row>
    <row r="599" spans="6:8" ht="12.75" x14ac:dyDescent="0.2">
      <c r="F599" s="72"/>
      <c r="G599" s="88"/>
      <c r="H599" s="73"/>
    </row>
    <row r="600" spans="6:8" ht="12.75" x14ac:dyDescent="0.2">
      <c r="F600" s="74"/>
      <c r="G600" s="89"/>
      <c r="H600" s="75"/>
    </row>
    <row r="601" spans="6:8" ht="12.75" x14ac:dyDescent="0.2">
      <c r="F601" s="72"/>
      <c r="G601" s="88"/>
      <c r="H601" s="73"/>
    </row>
    <row r="602" spans="6:8" ht="12.75" x14ac:dyDescent="0.2">
      <c r="F602" s="74"/>
      <c r="G602" s="89"/>
      <c r="H602" s="75"/>
    </row>
    <row r="603" spans="6:8" ht="12.75" x14ac:dyDescent="0.2">
      <c r="F603" s="72"/>
      <c r="G603" s="88"/>
      <c r="H603" s="73"/>
    </row>
    <row r="604" spans="6:8" ht="12.75" x14ac:dyDescent="0.2">
      <c r="F604" s="74"/>
      <c r="G604" s="89"/>
      <c r="H604" s="75"/>
    </row>
    <row r="605" spans="6:8" ht="12.75" x14ac:dyDescent="0.2">
      <c r="F605" s="72"/>
      <c r="G605" s="88"/>
      <c r="H605" s="73"/>
    </row>
    <row r="606" spans="6:8" ht="12.75" x14ac:dyDescent="0.2">
      <c r="F606" s="74"/>
      <c r="G606" s="89"/>
      <c r="H606" s="75"/>
    </row>
    <row r="607" spans="6:8" ht="12.75" x14ac:dyDescent="0.2">
      <c r="F607" s="72"/>
      <c r="G607" s="88"/>
      <c r="H607" s="73"/>
    </row>
    <row r="608" spans="6:8" ht="12.75" x14ac:dyDescent="0.2">
      <c r="F608" s="74"/>
      <c r="G608" s="89"/>
      <c r="H608" s="75"/>
    </row>
    <row r="609" spans="1:8" ht="12.75" x14ac:dyDescent="0.2">
      <c r="F609" s="72"/>
      <c r="G609" s="88"/>
      <c r="H609" s="73"/>
    </row>
    <row r="610" spans="1:8" ht="12.75" x14ac:dyDescent="0.2">
      <c r="F610" s="74"/>
      <c r="G610" s="89"/>
      <c r="H610" s="75"/>
    </row>
    <row r="611" spans="1:8" ht="12.75" x14ac:dyDescent="0.2">
      <c r="F611" s="72"/>
      <c r="G611" s="88"/>
      <c r="H611" s="73"/>
    </row>
    <row r="612" spans="1:8" ht="12.75" x14ac:dyDescent="0.2">
      <c r="F612" s="74"/>
      <c r="G612" s="89"/>
      <c r="H612" s="75"/>
    </row>
    <row r="613" spans="1:8" ht="12.75" x14ac:dyDescent="0.2">
      <c r="F613" s="72"/>
      <c r="G613" s="88"/>
      <c r="H613" s="73"/>
    </row>
    <row r="614" spans="1:8" ht="12.75" x14ac:dyDescent="0.2">
      <c r="F614" s="74"/>
      <c r="G614" s="89"/>
      <c r="H614" s="75"/>
    </row>
    <row r="615" spans="1:8" ht="12.75" x14ac:dyDescent="0.2">
      <c r="F615" s="72"/>
      <c r="G615" s="88"/>
      <c r="H615" s="73"/>
    </row>
    <row r="616" spans="1:8" ht="12.75" x14ac:dyDescent="0.2">
      <c r="F616" s="74"/>
      <c r="G616" s="89"/>
      <c r="H616" s="75"/>
    </row>
    <row r="617" spans="1:8" ht="12.75" x14ac:dyDescent="0.2">
      <c r="F617" s="72"/>
      <c r="G617" s="88"/>
      <c r="H617" s="73"/>
    </row>
    <row r="618" spans="1:8" ht="12.75" x14ac:dyDescent="0.2">
      <c r="A618" s="78" t="s">
        <v>0</v>
      </c>
      <c r="B618" s="10"/>
      <c r="C618" s="10"/>
      <c r="D618" s="10"/>
      <c r="E618" s="10" t="s">
        <v>4</v>
      </c>
      <c r="F618" s="74"/>
      <c r="G618" s="89"/>
      <c r="H618" s="75"/>
    </row>
    <row r="619" spans="1:8" ht="12.75" x14ac:dyDescent="0.2">
      <c r="A619" s="77">
        <v>45646.436911446755</v>
      </c>
      <c r="B619" s="16"/>
      <c r="C619" s="16"/>
      <c r="D619" s="16"/>
      <c r="E619" s="16" t="s">
        <v>10</v>
      </c>
      <c r="F619" s="72"/>
      <c r="G619" s="88"/>
      <c r="H619" s="73"/>
    </row>
    <row r="620" spans="1:8" ht="12.75" x14ac:dyDescent="0.2">
      <c r="A620" s="76">
        <v>45646.437318692129</v>
      </c>
      <c r="B620" s="10"/>
      <c r="C620" s="10"/>
      <c r="D620" s="10"/>
      <c r="E620" s="10" t="s">
        <v>13</v>
      </c>
      <c r="F620" s="74"/>
      <c r="G620" s="89"/>
      <c r="H620" s="75"/>
    </row>
    <row r="621" spans="1:8" ht="12.75" x14ac:dyDescent="0.2">
      <c r="F621" s="72"/>
      <c r="G621" s="88"/>
      <c r="H621" s="73"/>
    </row>
    <row r="622" spans="1:8" ht="12.75" x14ac:dyDescent="0.2">
      <c r="F622" s="74"/>
      <c r="G622" s="89"/>
      <c r="H622" s="75"/>
    </row>
    <row r="623" spans="1:8" ht="12.75" x14ac:dyDescent="0.2">
      <c r="F623" s="72"/>
      <c r="G623" s="88"/>
      <c r="H623" s="73"/>
    </row>
    <row r="624" spans="1:8" ht="12.75" x14ac:dyDescent="0.2">
      <c r="F624" s="74"/>
      <c r="G624" s="89"/>
      <c r="H624" s="75"/>
    </row>
    <row r="625" spans="6:8" ht="12.75" x14ac:dyDescent="0.2">
      <c r="F625" s="72"/>
      <c r="G625" s="88"/>
      <c r="H625" s="73"/>
    </row>
    <row r="626" spans="6:8" ht="12.75" x14ac:dyDescent="0.2">
      <c r="F626" s="74"/>
      <c r="G626" s="89"/>
      <c r="H626" s="75"/>
    </row>
    <row r="627" spans="6:8" ht="12.75" x14ac:dyDescent="0.2">
      <c r="F627" s="72"/>
      <c r="G627" s="88"/>
      <c r="H627" s="73"/>
    </row>
    <row r="628" spans="6:8" ht="12.75" x14ac:dyDescent="0.2">
      <c r="F628" s="74"/>
      <c r="G628" s="89"/>
      <c r="H628" s="75"/>
    </row>
    <row r="629" spans="6:8" ht="12.75" x14ac:dyDescent="0.2">
      <c r="F629" s="72"/>
      <c r="G629" s="88"/>
      <c r="H629" s="73"/>
    </row>
    <row r="630" spans="6:8" ht="12.75" x14ac:dyDescent="0.2">
      <c r="F630" s="74"/>
      <c r="G630" s="89"/>
      <c r="H630" s="75"/>
    </row>
    <row r="631" spans="6:8" ht="12.75" x14ac:dyDescent="0.2">
      <c r="F631" s="72"/>
      <c r="G631" s="88"/>
      <c r="H631" s="73"/>
    </row>
    <row r="632" spans="6:8" ht="12.75" x14ac:dyDescent="0.2">
      <c r="F632" s="74"/>
      <c r="G632" s="89"/>
      <c r="H632" s="75"/>
    </row>
    <row r="633" spans="6:8" ht="12.75" x14ac:dyDescent="0.2">
      <c r="F633" s="72"/>
      <c r="G633" s="88"/>
      <c r="H633" s="73"/>
    </row>
    <row r="634" spans="6:8" ht="12.75" x14ac:dyDescent="0.2">
      <c r="F634" s="74"/>
      <c r="G634" s="89"/>
      <c r="H634" s="75"/>
    </row>
    <row r="635" spans="6:8" ht="12.75" x14ac:dyDescent="0.2">
      <c r="F635" s="72"/>
      <c r="G635" s="88"/>
      <c r="H635" s="73"/>
    </row>
    <row r="636" spans="6:8" ht="12.75" x14ac:dyDescent="0.2">
      <c r="F636" s="74"/>
      <c r="G636" s="89"/>
      <c r="H636" s="75"/>
    </row>
    <row r="637" spans="6:8" ht="12.75" x14ac:dyDescent="0.2">
      <c r="F637" s="72"/>
      <c r="G637" s="88"/>
      <c r="H637" s="73"/>
    </row>
    <row r="638" spans="6:8" ht="12.75" x14ac:dyDescent="0.2">
      <c r="F638" s="74"/>
      <c r="G638" s="89"/>
      <c r="H638" s="75"/>
    </row>
    <row r="639" spans="6:8" ht="12.75" x14ac:dyDescent="0.2">
      <c r="F639" s="72"/>
      <c r="G639" s="88"/>
      <c r="H639" s="73"/>
    </row>
    <row r="640" spans="6:8" ht="12.75" x14ac:dyDescent="0.2">
      <c r="F640" s="74"/>
      <c r="G640" s="89"/>
      <c r="H640" s="75"/>
    </row>
    <row r="641" spans="6:8" ht="12.75" x14ac:dyDescent="0.2">
      <c r="F641" s="72"/>
      <c r="G641" s="88"/>
      <c r="H641" s="73"/>
    </row>
    <row r="642" spans="6:8" ht="12.75" x14ac:dyDescent="0.2">
      <c r="F642" s="74"/>
      <c r="G642" s="89"/>
      <c r="H642" s="75"/>
    </row>
    <row r="643" spans="6:8" ht="12.75" x14ac:dyDescent="0.2">
      <c r="F643" s="72"/>
      <c r="G643" s="88"/>
      <c r="H643" s="73"/>
    </row>
    <row r="644" spans="6:8" ht="12.75" x14ac:dyDescent="0.2">
      <c r="F644" s="74"/>
      <c r="G644" s="89"/>
      <c r="H644" s="75"/>
    </row>
    <row r="645" spans="6:8" ht="12.75" x14ac:dyDescent="0.2">
      <c r="F645" s="72"/>
      <c r="G645" s="88"/>
      <c r="H645" s="73"/>
    </row>
    <row r="646" spans="6:8" ht="12.75" x14ac:dyDescent="0.2">
      <c r="F646" s="74"/>
      <c r="G646" s="89"/>
      <c r="H646" s="75"/>
    </row>
    <row r="647" spans="6:8" ht="12.75" x14ac:dyDescent="0.2">
      <c r="F647" s="72"/>
      <c r="G647" s="88"/>
      <c r="H647" s="73"/>
    </row>
    <row r="648" spans="6:8" ht="12.75" x14ac:dyDescent="0.2">
      <c r="F648" s="74"/>
      <c r="G648" s="89"/>
      <c r="H648" s="75"/>
    </row>
    <row r="649" spans="6:8" ht="12.75" x14ac:dyDescent="0.2">
      <c r="F649" s="72"/>
      <c r="G649" s="88"/>
      <c r="H649" s="73"/>
    </row>
    <row r="650" spans="6:8" ht="12.75" x14ac:dyDescent="0.2">
      <c r="F650" s="74"/>
      <c r="G650" s="89"/>
      <c r="H650" s="75"/>
    </row>
    <row r="651" spans="6:8" ht="12.75" x14ac:dyDescent="0.2">
      <c r="F651" s="72"/>
      <c r="G651" s="88"/>
      <c r="H651" s="73"/>
    </row>
    <row r="652" spans="6:8" ht="12.75" x14ac:dyDescent="0.2">
      <c r="F652" s="74"/>
      <c r="G652" s="89"/>
      <c r="H652" s="75"/>
    </row>
    <row r="653" spans="6:8" ht="12.75" x14ac:dyDescent="0.2">
      <c r="F653" s="72"/>
      <c r="G653" s="88"/>
      <c r="H653" s="73"/>
    </row>
    <row r="654" spans="6:8" ht="12.75" x14ac:dyDescent="0.2">
      <c r="F654" s="74"/>
      <c r="G654" s="89"/>
      <c r="H654" s="75"/>
    </row>
    <row r="655" spans="6:8" ht="12.75" x14ac:dyDescent="0.2">
      <c r="F655" s="72"/>
      <c r="G655" s="88"/>
      <c r="H655" s="73"/>
    </row>
    <row r="656" spans="6:8" ht="12.75" x14ac:dyDescent="0.2">
      <c r="F656" s="74"/>
      <c r="G656" s="89"/>
      <c r="H656" s="75"/>
    </row>
    <row r="657" spans="6:8" ht="12.75" x14ac:dyDescent="0.2">
      <c r="F657" s="72"/>
      <c r="G657" s="88"/>
      <c r="H657" s="73"/>
    </row>
    <row r="658" spans="6:8" ht="12.75" x14ac:dyDescent="0.2">
      <c r="F658" s="74"/>
      <c r="G658" s="89"/>
      <c r="H658" s="75"/>
    </row>
    <row r="659" spans="6:8" ht="12.75" x14ac:dyDescent="0.2">
      <c r="F659" s="72"/>
      <c r="G659" s="88"/>
      <c r="H659" s="73"/>
    </row>
    <row r="660" spans="6:8" ht="12.75" x14ac:dyDescent="0.2">
      <c r="F660" s="74"/>
      <c r="G660" s="89"/>
      <c r="H660" s="75"/>
    </row>
    <row r="661" spans="6:8" ht="12.75" x14ac:dyDescent="0.2">
      <c r="F661" s="72"/>
      <c r="G661" s="88"/>
      <c r="H661" s="73"/>
    </row>
    <row r="662" spans="6:8" ht="12.75" x14ac:dyDescent="0.2">
      <c r="F662" s="74"/>
      <c r="G662" s="89"/>
      <c r="H662" s="75"/>
    </row>
    <row r="663" spans="6:8" ht="12.75" x14ac:dyDescent="0.2">
      <c r="F663" s="72"/>
      <c r="G663" s="88"/>
      <c r="H663" s="73"/>
    </row>
    <row r="664" spans="6:8" ht="12.75" x14ac:dyDescent="0.2">
      <c r="F664" s="74"/>
      <c r="G664" s="89"/>
      <c r="H664" s="75"/>
    </row>
    <row r="665" spans="6:8" ht="12.75" x14ac:dyDescent="0.2">
      <c r="F665" s="72"/>
      <c r="G665" s="88"/>
      <c r="H665" s="73"/>
    </row>
    <row r="666" spans="6:8" ht="12.75" x14ac:dyDescent="0.2">
      <c r="F666" s="74"/>
      <c r="G666" s="89"/>
      <c r="H666" s="75"/>
    </row>
    <row r="667" spans="6:8" ht="12.75" x14ac:dyDescent="0.2">
      <c r="F667" s="72"/>
      <c r="G667" s="88"/>
      <c r="H667" s="73"/>
    </row>
    <row r="668" spans="6:8" ht="12.75" x14ac:dyDescent="0.2">
      <c r="F668" s="74"/>
      <c r="G668" s="89"/>
      <c r="H668" s="75"/>
    </row>
    <row r="669" spans="6:8" ht="12.75" x14ac:dyDescent="0.2">
      <c r="F669" s="72"/>
      <c r="G669" s="88"/>
      <c r="H669" s="73"/>
    </row>
    <row r="670" spans="6:8" ht="12.75" x14ac:dyDescent="0.2">
      <c r="F670" s="74"/>
      <c r="G670" s="89"/>
      <c r="H670" s="75"/>
    </row>
    <row r="671" spans="6:8" ht="12.75" x14ac:dyDescent="0.2">
      <c r="F671" s="72"/>
      <c r="G671" s="88"/>
      <c r="H671" s="73"/>
    </row>
    <row r="672" spans="6:8" ht="12.75" x14ac:dyDescent="0.2">
      <c r="F672" s="74"/>
      <c r="G672" s="89"/>
      <c r="H672" s="75"/>
    </row>
    <row r="673" spans="6:8" ht="12.75" x14ac:dyDescent="0.2">
      <c r="F673" s="72"/>
      <c r="G673" s="88"/>
      <c r="H673" s="73"/>
    </row>
    <row r="674" spans="6:8" ht="12.75" x14ac:dyDescent="0.2">
      <c r="F674" s="74"/>
      <c r="G674" s="89"/>
      <c r="H674" s="75"/>
    </row>
    <row r="675" spans="6:8" ht="12.75" x14ac:dyDescent="0.2">
      <c r="F675" s="72"/>
      <c r="G675" s="88"/>
      <c r="H675" s="73"/>
    </row>
    <row r="676" spans="6:8" ht="12.75" x14ac:dyDescent="0.2">
      <c r="F676" s="74"/>
      <c r="G676" s="89"/>
      <c r="H676" s="75"/>
    </row>
    <row r="677" spans="6:8" ht="12.75" x14ac:dyDescent="0.2">
      <c r="F677" s="72"/>
      <c r="G677" s="88"/>
      <c r="H677" s="73"/>
    </row>
    <row r="678" spans="6:8" ht="12.75" x14ac:dyDescent="0.2">
      <c r="F678" s="74"/>
      <c r="G678" s="89"/>
      <c r="H678" s="75"/>
    </row>
    <row r="679" spans="6:8" ht="12.75" x14ac:dyDescent="0.2">
      <c r="F679" s="72"/>
      <c r="G679" s="88"/>
      <c r="H679" s="73"/>
    </row>
    <row r="680" spans="6:8" ht="12.75" x14ac:dyDescent="0.2">
      <c r="F680" s="74"/>
      <c r="G680" s="89"/>
      <c r="H680" s="75"/>
    </row>
    <row r="681" spans="6:8" ht="12.75" x14ac:dyDescent="0.2">
      <c r="F681" s="72"/>
      <c r="G681" s="88"/>
      <c r="H681" s="73"/>
    </row>
    <row r="682" spans="6:8" ht="12.75" x14ac:dyDescent="0.2">
      <c r="F682" s="74"/>
      <c r="G682" s="89"/>
      <c r="H682" s="75"/>
    </row>
    <row r="683" spans="6:8" ht="12.75" x14ac:dyDescent="0.2">
      <c r="F683" s="72"/>
      <c r="G683" s="88"/>
      <c r="H683" s="73"/>
    </row>
    <row r="684" spans="6:8" ht="12.75" x14ac:dyDescent="0.2">
      <c r="F684" s="74"/>
      <c r="G684" s="89"/>
      <c r="H684" s="75"/>
    </row>
    <row r="685" spans="6:8" ht="12.75" x14ac:dyDescent="0.2">
      <c r="F685" s="72"/>
      <c r="G685" s="88"/>
      <c r="H685" s="73"/>
    </row>
    <row r="686" spans="6:8" ht="12.75" x14ac:dyDescent="0.2">
      <c r="F686" s="74"/>
      <c r="G686" s="89"/>
      <c r="H686" s="75"/>
    </row>
    <row r="687" spans="6:8" ht="12.75" x14ac:dyDescent="0.2">
      <c r="F687" s="72"/>
      <c r="G687" s="88"/>
      <c r="H687" s="73"/>
    </row>
    <row r="688" spans="6:8" ht="12.75" x14ac:dyDescent="0.2">
      <c r="F688" s="74"/>
      <c r="G688" s="89"/>
      <c r="H688" s="75"/>
    </row>
    <row r="689" spans="6:8" ht="12.75" x14ac:dyDescent="0.2">
      <c r="F689" s="72"/>
      <c r="G689" s="88"/>
      <c r="H689" s="73"/>
    </row>
    <row r="690" spans="6:8" ht="12.75" x14ac:dyDescent="0.2">
      <c r="F690" s="74"/>
      <c r="G690" s="89"/>
      <c r="H690" s="75"/>
    </row>
    <row r="691" spans="6:8" ht="12.75" x14ac:dyDescent="0.2">
      <c r="F691" s="72"/>
      <c r="G691" s="88"/>
      <c r="H691" s="73"/>
    </row>
    <row r="692" spans="6:8" ht="12.75" x14ac:dyDescent="0.2">
      <c r="F692" s="74"/>
      <c r="G692" s="89"/>
      <c r="H692" s="75"/>
    </row>
    <row r="693" spans="6:8" ht="12.75" x14ac:dyDescent="0.2">
      <c r="F693" s="72"/>
      <c r="G693" s="88"/>
      <c r="H693" s="73"/>
    </row>
    <row r="694" spans="6:8" ht="12.75" x14ac:dyDescent="0.2">
      <c r="F694" s="74"/>
      <c r="G694" s="89"/>
      <c r="H694" s="75"/>
    </row>
    <row r="695" spans="6:8" ht="12.75" x14ac:dyDescent="0.2">
      <c r="F695" s="72"/>
      <c r="G695" s="88"/>
      <c r="H695" s="73"/>
    </row>
    <row r="696" spans="6:8" ht="12.75" x14ac:dyDescent="0.2">
      <c r="F696" s="74"/>
      <c r="G696" s="89"/>
      <c r="H696" s="75"/>
    </row>
    <row r="697" spans="6:8" ht="12.75" x14ac:dyDescent="0.2">
      <c r="F697" s="72"/>
      <c r="G697" s="88"/>
      <c r="H697" s="73"/>
    </row>
    <row r="698" spans="6:8" ht="12.75" x14ac:dyDescent="0.2">
      <c r="F698" s="74"/>
      <c r="G698" s="89"/>
      <c r="H698" s="75"/>
    </row>
    <row r="699" spans="6:8" ht="12.75" x14ac:dyDescent="0.2">
      <c r="F699" s="72"/>
      <c r="G699" s="88"/>
      <c r="H699" s="73"/>
    </row>
    <row r="700" spans="6:8" ht="12.75" x14ac:dyDescent="0.2">
      <c r="F700" s="74"/>
      <c r="G700" s="89"/>
      <c r="H700" s="75"/>
    </row>
    <row r="701" spans="6:8" ht="12.75" x14ac:dyDescent="0.2">
      <c r="F701" s="72"/>
      <c r="G701" s="88"/>
      <c r="H701" s="73"/>
    </row>
    <row r="702" spans="6:8" ht="12.75" x14ac:dyDescent="0.2">
      <c r="F702" s="74"/>
      <c r="G702" s="89"/>
      <c r="H702" s="75"/>
    </row>
    <row r="703" spans="6:8" ht="12.75" x14ac:dyDescent="0.2">
      <c r="F703" s="72"/>
      <c r="G703" s="88"/>
      <c r="H703" s="73"/>
    </row>
    <row r="704" spans="6:8" ht="12.75" x14ac:dyDescent="0.2">
      <c r="F704" s="74"/>
      <c r="G704" s="89"/>
      <c r="H704" s="75"/>
    </row>
    <row r="705" spans="6:8" ht="12.75" x14ac:dyDescent="0.2">
      <c r="F705" s="72"/>
      <c r="G705" s="88"/>
      <c r="H705" s="73"/>
    </row>
    <row r="706" spans="6:8" ht="12.75" x14ac:dyDescent="0.2">
      <c r="F706" s="74"/>
      <c r="G706" s="89"/>
      <c r="H706" s="75"/>
    </row>
    <row r="707" spans="6:8" ht="12.75" x14ac:dyDescent="0.2">
      <c r="F707" s="72"/>
      <c r="G707" s="88"/>
      <c r="H707" s="73"/>
    </row>
    <row r="708" spans="6:8" ht="12.75" x14ac:dyDescent="0.2">
      <c r="F708" s="74"/>
      <c r="G708" s="89"/>
      <c r="H708" s="75"/>
    </row>
    <row r="709" spans="6:8" ht="12.75" x14ac:dyDescent="0.2">
      <c r="F709" s="72"/>
      <c r="G709" s="88"/>
      <c r="H709" s="73"/>
    </row>
    <row r="710" spans="6:8" ht="12.75" x14ac:dyDescent="0.2">
      <c r="F710" s="74"/>
      <c r="G710" s="89"/>
      <c r="H710" s="75"/>
    </row>
    <row r="711" spans="6:8" ht="12.75" x14ac:dyDescent="0.2">
      <c r="F711" s="72"/>
      <c r="G711" s="88"/>
      <c r="H711" s="73"/>
    </row>
    <row r="712" spans="6:8" ht="12.75" x14ac:dyDescent="0.2">
      <c r="F712" s="74"/>
      <c r="G712" s="89"/>
      <c r="H712" s="75"/>
    </row>
    <row r="713" spans="6:8" ht="12.75" x14ac:dyDescent="0.2">
      <c r="F713" s="72"/>
      <c r="G713" s="88"/>
      <c r="H713" s="73"/>
    </row>
    <row r="714" spans="6:8" ht="12.75" x14ac:dyDescent="0.2">
      <c r="F714" s="74"/>
      <c r="G714" s="89"/>
      <c r="H714" s="75"/>
    </row>
    <row r="715" spans="6:8" ht="12.75" x14ac:dyDescent="0.2">
      <c r="F715" s="72"/>
      <c r="G715" s="88"/>
      <c r="H715" s="73"/>
    </row>
    <row r="716" spans="6:8" ht="12.75" x14ac:dyDescent="0.2">
      <c r="F716" s="74"/>
      <c r="G716" s="89"/>
      <c r="H716" s="75"/>
    </row>
    <row r="717" spans="6:8" ht="12.75" x14ac:dyDescent="0.2">
      <c r="F717" s="72"/>
      <c r="G717" s="88"/>
      <c r="H717" s="73"/>
    </row>
    <row r="718" spans="6:8" ht="12.75" x14ac:dyDescent="0.2">
      <c r="F718" s="74"/>
      <c r="G718" s="89"/>
      <c r="H718" s="75"/>
    </row>
    <row r="719" spans="6:8" ht="12.75" x14ac:dyDescent="0.2">
      <c r="F719" s="72"/>
      <c r="G719" s="88"/>
      <c r="H719" s="73"/>
    </row>
    <row r="720" spans="6:8" ht="12.75" x14ac:dyDescent="0.2">
      <c r="F720" s="74"/>
      <c r="G720" s="89"/>
      <c r="H720" s="75"/>
    </row>
    <row r="721" spans="1:8" ht="12.75" x14ac:dyDescent="0.2">
      <c r="A721" s="71" t="s">
        <v>0</v>
      </c>
      <c r="B721" s="16"/>
      <c r="C721" s="16"/>
      <c r="D721" s="16"/>
      <c r="E721" s="16" t="s">
        <v>4</v>
      </c>
      <c r="F721" s="72"/>
      <c r="G721" s="88"/>
      <c r="H721" s="73"/>
    </row>
    <row r="722" spans="1:8" ht="12.75" x14ac:dyDescent="0.2">
      <c r="A722" s="76">
        <v>45646.436911446755</v>
      </c>
      <c r="B722" s="10"/>
      <c r="C722" s="10"/>
      <c r="D722" s="10"/>
      <c r="E722" s="10" t="s">
        <v>10</v>
      </c>
      <c r="F722" s="74"/>
      <c r="G722" s="89"/>
      <c r="H722" s="75"/>
    </row>
    <row r="723" spans="1:8" ht="12.75" x14ac:dyDescent="0.2">
      <c r="A723" s="77">
        <v>45646.437318692129</v>
      </c>
      <c r="B723" s="16"/>
      <c r="C723" s="16"/>
      <c r="D723" s="16"/>
      <c r="E723" s="16" t="s">
        <v>13</v>
      </c>
      <c r="F723" s="72"/>
      <c r="G723" s="88"/>
      <c r="H723" s="73"/>
    </row>
    <row r="724" spans="1:8" ht="12.75" x14ac:dyDescent="0.2">
      <c r="F724" s="74"/>
      <c r="G724" s="89"/>
      <c r="H724" s="75"/>
    </row>
    <row r="725" spans="1:8" ht="12.75" x14ac:dyDescent="0.2">
      <c r="F725" s="72"/>
      <c r="G725" s="88"/>
      <c r="H725" s="73"/>
    </row>
    <row r="726" spans="1:8" ht="12.75" x14ac:dyDescent="0.2">
      <c r="F726" s="74"/>
      <c r="G726" s="89"/>
      <c r="H726" s="75"/>
    </row>
    <row r="727" spans="1:8" ht="12.75" x14ac:dyDescent="0.2">
      <c r="F727" s="72"/>
      <c r="G727" s="88"/>
      <c r="H727" s="73"/>
    </row>
    <row r="728" spans="1:8" ht="12.75" x14ac:dyDescent="0.2">
      <c r="F728" s="74"/>
      <c r="G728" s="89"/>
      <c r="H728" s="75"/>
    </row>
    <row r="729" spans="1:8" ht="12.75" x14ac:dyDescent="0.2">
      <c r="F729" s="72"/>
      <c r="G729" s="88"/>
      <c r="H729" s="73"/>
    </row>
    <row r="730" spans="1:8" ht="12.75" x14ac:dyDescent="0.2">
      <c r="F730" s="74"/>
      <c r="G730" s="89"/>
      <c r="H730" s="75"/>
    </row>
    <row r="731" spans="1:8" ht="12.75" x14ac:dyDescent="0.2">
      <c r="F731" s="72"/>
      <c r="G731" s="88"/>
      <c r="H731" s="73"/>
    </row>
    <row r="732" spans="1:8" ht="12.75" x14ac:dyDescent="0.2">
      <c r="F732" s="74"/>
      <c r="G732" s="89"/>
      <c r="H732" s="75"/>
    </row>
    <row r="733" spans="1:8" ht="12.75" x14ac:dyDescent="0.2">
      <c r="F733" s="72"/>
      <c r="G733" s="88"/>
      <c r="H733" s="73"/>
    </row>
    <row r="734" spans="1:8" ht="12.75" x14ac:dyDescent="0.2">
      <c r="F734" s="74"/>
      <c r="G734" s="89"/>
      <c r="H734" s="75"/>
    </row>
    <row r="735" spans="1:8" ht="12.75" x14ac:dyDescent="0.2">
      <c r="F735" s="72"/>
      <c r="G735" s="88"/>
      <c r="H735" s="73"/>
    </row>
    <row r="736" spans="1:8" ht="12.75" x14ac:dyDescent="0.2">
      <c r="F736" s="74"/>
      <c r="G736" s="89"/>
      <c r="H736" s="75"/>
    </row>
    <row r="737" spans="6:8" ht="12.75" x14ac:dyDescent="0.2">
      <c r="F737" s="72"/>
      <c r="G737" s="88"/>
      <c r="H737" s="73"/>
    </row>
    <row r="738" spans="6:8" ht="12.75" x14ac:dyDescent="0.2">
      <c r="F738" s="74"/>
      <c r="G738" s="89"/>
      <c r="H738" s="75"/>
    </row>
    <row r="739" spans="6:8" ht="12.75" x14ac:dyDescent="0.2">
      <c r="F739" s="72"/>
      <c r="G739" s="88"/>
      <c r="H739" s="73"/>
    </row>
    <row r="740" spans="6:8" ht="12.75" x14ac:dyDescent="0.2">
      <c r="F740" s="74"/>
      <c r="G740" s="89"/>
      <c r="H740" s="75"/>
    </row>
    <row r="741" spans="6:8" ht="12.75" x14ac:dyDescent="0.2">
      <c r="F741" s="72"/>
      <c r="G741" s="88"/>
      <c r="H741" s="73"/>
    </row>
    <row r="742" spans="6:8" ht="12.75" x14ac:dyDescent="0.2">
      <c r="F742" s="74"/>
      <c r="G742" s="89"/>
      <c r="H742" s="75"/>
    </row>
    <row r="743" spans="6:8" ht="12.75" x14ac:dyDescent="0.2">
      <c r="F743" s="72"/>
      <c r="G743" s="88"/>
      <c r="H743" s="73"/>
    </row>
    <row r="744" spans="6:8" ht="12.75" x14ac:dyDescent="0.2">
      <c r="F744" s="74"/>
      <c r="G744" s="89"/>
      <c r="H744" s="75"/>
    </row>
    <row r="745" spans="6:8" ht="12.75" x14ac:dyDescent="0.2">
      <c r="F745" s="72"/>
      <c r="G745" s="88"/>
      <c r="H745" s="73"/>
    </row>
    <row r="746" spans="6:8" ht="12.75" x14ac:dyDescent="0.2">
      <c r="F746" s="74"/>
      <c r="G746" s="89"/>
      <c r="H746" s="75"/>
    </row>
    <row r="747" spans="6:8" ht="12.75" x14ac:dyDescent="0.2">
      <c r="F747" s="72"/>
      <c r="G747" s="88"/>
      <c r="H747" s="73"/>
    </row>
    <row r="748" spans="6:8" ht="12.75" x14ac:dyDescent="0.2">
      <c r="F748" s="74"/>
      <c r="G748" s="89"/>
      <c r="H748" s="75"/>
    </row>
    <row r="749" spans="6:8" ht="12.75" x14ac:dyDescent="0.2">
      <c r="F749" s="72"/>
      <c r="G749" s="88"/>
      <c r="H749" s="73"/>
    </row>
    <row r="750" spans="6:8" ht="12.75" x14ac:dyDescent="0.2">
      <c r="F750" s="74"/>
      <c r="G750" s="89"/>
      <c r="H750" s="75"/>
    </row>
    <row r="751" spans="6:8" ht="12.75" x14ac:dyDescent="0.2">
      <c r="F751" s="72"/>
      <c r="G751" s="88"/>
      <c r="H751" s="73"/>
    </row>
    <row r="752" spans="6:8" ht="12.75" x14ac:dyDescent="0.2">
      <c r="F752" s="74"/>
      <c r="G752" s="89"/>
      <c r="H752" s="75"/>
    </row>
    <row r="753" spans="6:8" ht="12.75" x14ac:dyDescent="0.2">
      <c r="F753" s="72"/>
      <c r="G753" s="88"/>
      <c r="H753" s="73"/>
    </row>
    <row r="754" spans="6:8" ht="12.75" x14ac:dyDescent="0.2">
      <c r="F754" s="74"/>
      <c r="G754" s="89"/>
      <c r="H754" s="75"/>
    </row>
    <row r="755" spans="6:8" ht="12.75" x14ac:dyDescent="0.2">
      <c r="F755" s="72"/>
      <c r="G755" s="88"/>
      <c r="H755" s="73"/>
    </row>
    <row r="756" spans="6:8" ht="12.75" x14ac:dyDescent="0.2">
      <c r="F756" s="74"/>
      <c r="G756" s="89"/>
      <c r="H756" s="75"/>
    </row>
    <row r="757" spans="6:8" ht="12.75" x14ac:dyDescent="0.2">
      <c r="F757" s="72"/>
      <c r="G757" s="88"/>
      <c r="H757" s="73"/>
    </row>
    <row r="758" spans="6:8" ht="12.75" x14ac:dyDescent="0.2">
      <c r="F758" s="74"/>
      <c r="G758" s="89"/>
      <c r="H758" s="75"/>
    </row>
    <row r="759" spans="6:8" ht="12.75" x14ac:dyDescent="0.2">
      <c r="F759" s="72"/>
      <c r="G759" s="88"/>
      <c r="H759" s="73"/>
    </row>
    <row r="760" spans="6:8" ht="12.75" x14ac:dyDescent="0.2">
      <c r="F760" s="74"/>
      <c r="G760" s="89"/>
      <c r="H760" s="75"/>
    </row>
    <row r="761" spans="6:8" ht="12.75" x14ac:dyDescent="0.2">
      <c r="F761" s="72"/>
      <c r="G761" s="88"/>
      <c r="H761" s="73"/>
    </row>
    <row r="762" spans="6:8" ht="12.75" x14ac:dyDescent="0.2">
      <c r="F762" s="74"/>
      <c r="G762" s="89"/>
      <c r="H762" s="75"/>
    </row>
    <row r="763" spans="6:8" ht="12.75" x14ac:dyDescent="0.2">
      <c r="F763" s="72"/>
      <c r="G763" s="88"/>
      <c r="H763" s="73"/>
    </row>
    <row r="764" spans="6:8" ht="12.75" x14ac:dyDescent="0.2">
      <c r="F764" s="74"/>
      <c r="G764" s="89"/>
      <c r="H764" s="75"/>
    </row>
    <row r="765" spans="6:8" ht="12.75" x14ac:dyDescent="0.2">
      <c r="F765" s="72"/>
      <c r="G765" s="88"/>
      <c r="H765" s="73"/>
    </row>
    <row r="766" spans="6:8" ht="12.75" x14ac:dyDescent="0.2">
      <c r="F766" s="74"/>
      <c r="G766" s="89"/>
      <c r="H766" s="75"/>
    </row>
    <row r="767" spans="6:8" ht="12.75" x14ac:dyDescent="0.2">
      <c r="F767" s="72"/>
      <c r="G767" s="88"/>
      <c r="H767" s="73"/>
    </row>
    <row r="768" spans="6:8" ht="12.75" x14ac:dyDescent="0.2">
      <c r="F768" s="74"/>
      <c r="G768" s="89"/>
      <c r="H768" s="75"/>
    </row>
    <row r="769" spans="6:8" ht="12.75" x14ac:dyDescent="0.2">
      <c r="F769" s="72"/>
      <c r="G769" s="88"/>
      <c r="H769" s="73"/>
    </row>
    <row r="770" spans="6:8" ht="12.75" x14ac:dyDescent="0.2">
      <c r="F770" s="74"/>
      <c r="G770" s="89"/>
      <c r="H770" s="75"/>
    </row>
    <row r="771" spans="6:8" ht="12.75" x14ac:dyDescent="0.2">
      <c r="F771" s="72"/>
      <c r="G771" s="88"/>
      <c r="H771" s="73"/>
    </row>
    <row r="772" spans="6:8" ht="12.75" x14ac:dyDescent="0.2">
      <c r="F772" s="74"/>
      <c r="G772" s="89"/>
      <c r="H772" s="75"/>
    </row>
    <row r="773" spans="6:8" ht="12.75" x14ac:dyDescent="0.2">
      <c r="F773" s="72"/>
      <c r="G773" s="88"/>
      <c r="H773" s="73"/>
    </row>
    <row r="774" spans="6:8" ht="12.75" x14ac:dyDescent="0.2">
      <c r="F774" s="74"/>
      <c r="G774" s="89"/>
      <c r="H774" s="75"/>
    </row>
    <row r="775" spans="6:8" ht="12.75" x14ac:dyDescent="0.2">
      <c r="F775" s="72"/>
      <c r="G775" s="88"/>
      <c r="H775" s="73"/>
    </row>
    <row r="776" spans="6:8" ht="12.75" x14ac:dyDescent="0.2">
      <c r="F776" s="74"/>
      <c r="G776" s="89"/>
      <c r="H776" s="75"/>
    </row>
    <row r="777" spans="6:8" ht="12.75" x14ac:dyDescent="0.2">
      <c r="F777" s="72"/>
      <c r="G777" s="88"/>
      <c r="H777" s="73"/>
    </row>
    <row r="778" spans="6:8" ht="12.75" x14ac:dyDescent="0.2">
      <c r="F778" s="74"/>
      <c r="G778" s="89"/>
      <c r="H778" s="75"/>
    </row>
    <row r="779" spans="6:8" ht="12.75" x14ac:dyDescent="0.2">
      <c r="F779" s="72"/>
      <c r="G779" s="88"/>
      <c r="H779" s="73"/>
    </row>
    <row r="780" spans="6:8" ht="12.75" x14ac:dyDescent="0.2">
      <c r="F780" s="74"/>
      <c r="G780" s="89"/>
      <c r="H780" s="75"/>
    </row>
    <row r="781" spans="6:8" ht="12.75" x14ac:dyDescent="0.2">
      <c r="F781" s="72"/>
      <c r="G781" s="88"/>
      <c r="H781" s="73"/>
    </row>
    <row r="782" spans="6:8" ht="12.75" x14ac:dyDescent="0.2">
      <c r="F782" s="74"/>
      <c r="G782" s="89"/>
      <c r="H782" s="75"/>
    </row>
    <row r="783" spans="6:8" ht="12.75" x14ac:dyDescent="0.2">
      <c r="F783" s="72"/>
      <c r="G783" s="88"/>
      <c r="H783" s="73"/>
    </row>
    <row r="784" spans="6:8" ht="12.75" x14ac:dyDescent="0.2">
      <c r="F784" s="74"/>
      <c r="G784" s="89"/>
      <c r="H784" s="75"/>
    </row>
    <row r="785" spans="6:8" ht="12.75" x14ac:dyDescent="0.2">
      <c r="F785" s="72"/>
      <c r="G785" s="88"/>
      <c r="H785" s="73"/>
    </row>
    <row r="786" spans="6:8" ht="12.75" x14ac:dyDescent="0.2">
      <c r="F786" s="74"/>
      <c r="G786" s="89"/>
      <c r="H786" s="75"/>
    </row>
    <row r="787" spans="6:8" ht="12.75" x14ac:dyDescent="0.2">
      <c r="F787" s="72"/>
      <c r="G787" s="88"/>
      <c r="H787" s="73"/>
    </row>
    <row r="788" spans="6:8" ht="12.75" x14ac:dyDescent="0.2">
      <c r="F788" s="74"/>
      <c r="G788" s="89"/>
      <c r="H788" s="75"/>
    </row>
    <row r="789" spans="6:8" ht="12.75" x14ac:dyDescent="0.2">
      <c r="F789" s="72"/>
      <c r="G789" s="88"/>
      <c r="H789" s="73"/>
    </row>
    <row r="790" spans="6:8" ht="12.75" x14ac:dyDescent="0.2">
      <c r="F790" s="74"/>
      <c r="G790" s="89"/>
      <c r="H790" s="75"/>
    </row>
    <row r="791" spans="6:8" ht="12.75" x14ac:dyDescent="0.2">
      <c r="F791" s="72"/>
      <c r="G791" s="88"/>
      <c r="H791" s="73"/>
    </row>
    <row r="792" spans="6:8" ht="12.75" x14ac:dyDescent="0.2">
      <c r="F792" s="74"/>
      <c r="G792" s="89"/>
      <c r="H792" s="75"/>
    </row>
    <row r="793" spans="6:8" ht="12.75" x14ac:dyDescent="0.2">
      <c r="F793" s="72"/>
      <c r="G793" s="88"/>
      <c r="H793" s="73"/>
    </row>
    <row r="794" spans="6:8" ht="12.75" x14ac:dyDescent="0.2">
      <c r="F794" s="74"/>
      <c r="G794" s="89"/>
      <c r="H794" s="75"/>
    </row>
    <row r="795" spans="6:8" ht="12.75" x14ac:dyDescent="0.2">
      <c r="F795" s="72"/>
      <c r="G795" s="88"/>
      <c r="H795" s="73"/>
    </row>
    <row r="796" spans="6:8" ht="12.75" x14ac:dyDescent="0.2">
      <c r="F796" s="74"/>
      <c r="G796" s="89"/>
      <c r="H796" s="75"/>
    </row>
    <row r="797" spans="6:8" ht="12.75" x14ac:dyDescent="0.2">
      <c r="F797" s="72"/>
      <c r="G797" s="88"/>
      <c r="H797" s="73"/>
    </row>
    <row r="798" spans="6:8" ht="12.75" x14ac:dyDescent="0.2">
      <c r="F798" s="74"/>
      <c r="G798" s="89"/>
      <c r="H798" s="75"/>
    </row>
    <row r="799" spans="6:8" ht="12.75" x14ac:dyDescent="0.2">
      <c r="F799" s="72"/>
      <c r="G799" s="88"/>
      <c r="H799" s="73"/>
    </row>
    <row r="800" spans="6:8" ht="12.75" x14ac:dyDescent="0.2">
      <c r="F800" s="74"/>
      <c r="G800" s="89"/>
      <c r="H800" s="75"/>
    </row>
    <row r="801" spans="6:8" ht="12.75" x14ac:dyDescent="0.2">
      <c r="F801" s="72"/>
      <c r="G801" s="88"/>
      <c r="H801" s="73"/>
    </row>
    <row r="802" spans="6:8" ht="12.75" x14ac:dyDescent="0.2">
      <c r="F802" s="74"/>
      <c r="G802" s="89"/>
      <c r="H802" s="75"/>
    </row>
    <row r="803" spans="6:8" ht="12.75" x14ac:dyDescent="0.2">
      <c r="F803" s="72"/>
      <c r="G803" s="88"/>
      <c r="H803" s="73"/>
    </row>
    <row r="804" spans="6:8" ht="12.75" x14ac:dyDescent="0.2">
      <c r="F804" s="74"/>
      <c r="G804" s="89"/>
      <c r="H804" s="75"/>
    </row>
    <row r="805" spans="6:8" ht="12.75" x14ac:dyDescent="0.2">
      <c r="F805" s="72"/>
      <c r="G805" s="88"/>
      <c r="H805" s="73"/>
    </row>
    <row r="806" spans="6:8" ht="12.75" x14ac:dyDescent="0.2">
      <c r="F806" s="74"/>
      <c r="G806" s="89"/>
      <c r="H806" s="75"/>
    </row>
    <row r="807" spans="6:8" ht="12.75" x14ac:dyDescent="0.2">
      <c r="F807" s="72"/>
      <c r="G807" s="88"/>
      <c r="H807" s="73"/>
    </row>
    <row r="808" spans="6:8" ht="12.75" x14ac:dyDescent="0.2">
      <c r="F808" s="74"/>
      <c r="G808" s="89"/>
      <c r="H808" s="75"/>
    </row>
    <row r="809" spans="6:8" ht="12.75" x14ac:dyDescent="0.2">
      <c r="F809" s="72"/>
      <c r="G809" s="88"/>
      <c r="H809" s="73"/>
    </row>
    <row r="810" spans="6:8" ht="12.75" x14ac:dyDescent="0.2">
      <c r="F810" s="74"/>
      <c r="G810" s="89"/>
      <c r="H810" s="75"/>
    </row>
    <row r="811" spans="6:8" ht="12.75" x14ac:dyDescent="0.2">
      <c r="F811" s="72"/>
      <c r="G811" s="88"/>
      <c r="H811" s="73"/>
    </row>
    <row r="812" spans="6:8" ht="12.75" x14ac:dyDescent="0.2">
      <c r="F812" s="74"/>
      <c r="G812" s="89"/>
      <c r="H812" s="75"/>
    </row>
    <row r="813" spans="6:8" ht="12.75" x14ac:dyDescent="0.2">
      <c r="F813" s="72"/>
      <c r="G813" s="88"/>
      <c r="H813" s="73"/>
    </row>
    <row r="814" spans="6:8" ht="12.75" x14ac:dyDescent="0.2">
      <c r="F814" s="74"/>
      <c r="G814" s="89"/>
      <c r="H814" s="75"/>
    </row>
    <row r="815" spans="6:8" ht="12.75" x14ac:dyDescent="0.2">
      <c r="F815" s="72"/>
      <c r="G815" s="88"/>
      <c r="H815" s="73"/>
    </row>
    <row r="816" spans="6:8" ht="12.75" x14ac:dyDescent="0.2">
      <c r="F816" s="74"/>
      <c r="G816" s="89"/>
      <c r="H816" s="75"/>
    </row>
    <row r="817" spans="1:8" ht="12.75" x14ac:dyDescent="0.2">
      <c r="F817" s="72"/>
      <c r="G817" s="88"/>
      <c r="H817" s="73"/>
    </row>
    <row r="818" spans="1:8" ht="12.75" x14ac:dyDescent="0.2">
      <c r="F818" s="74"/>
      <c r="G818" s="89"/>
      <c r="H818" s="75"/>
    </row>
    <row r="819" spans="1:8" ht="12.75" x14ac:dyDescent="0.2">
      <c r="F819" s="72"/>
      <c r="G819" s="88"/>
      <c r="H819" s="73"/>
    </row>
    <row r="820" spans="1:8" ht="12.75" x14ac:dyDescent="0.2">
      <c r="F820" s="74"/>
      <c r="G820" s="89"/>
      <c r="H820" s="75"/>
    </row>
    <row r="821" spans="1:8" ht="12.75" x14ac:dyDescent="0.2">
      <c r="F821" s="72"/>
      <c r="G821" s="88"/>
      <c r="H821" s="73"/>
    </row>
    <row r="822" spans="1:8" ht="12.75" x14ac:dyDescent="0.2">
      <c r="F822" s="74"/>
      <c r="G822" s="89"/>
      <c r="H822" s="75"/>
    </row>
    <row r="823" spans="1:8" ht="12.75" x14ac:dyDescent="0.2">
      <c r="F823" s="72"/>
      <c r="G823" s="88"/>
      <c r="H823" s="73"/>
    </row>
    <row r="824" spans="1:8" ht="12.75" x14ac:dyDescent="0.2">
      <c r="A824" s="78" t="s">
        <v>0</v>
      </c>
      <c r="B824" s="10"/>
      <c r="C824" s="10"/>
      <c r="D824" s="10"/>
      <c r="E824" s="10" t="s">
        <v>4</v>
      </c>
      <c r="F824" s="74"/>
      <c r="G824" s="89"/>
      <c r="H824" s="75"/>
    </row>
    <row r="825" spans="1:8" ht="12.75" x14ac:dyDescent="0.2">
      <c r="A825" s="77">
        <v>45646.436911446755</v>
      </c>
      <c r="B825" s="16"/>
      <c r="C825" s="16"/>
      <c r="D825" s="16"/>
      <c r="E825" s="16" t="s">
        <v>10</v>
      </c>
      <c r="F825" s="72"/>
      <c r="G825" s="88"/>
      <c r="H825" s="73"/>
    </row>
    <row r="826" spans="1:8" ht="12.75" x14ac:dyDescent="0.2">
      <c r="A826" s="76">
        <v>45646.437318692129</v>
      </c>
      <c r="B826" s="10"/>
      <c r="C826" s="10"/>
      <c r="D826" s="10"/>
      <c r="E826" s="10" t="s">
        <v>13</v>
      </c>
      <c r="F826" s="74"/>
      <c r="G826" s="89"/>
      <c r="H826" s="75"/>
    </row>
    <row r="827" spans="1:8" ht="12.75" x14ac:dyDescent="0.2">
      <c r="F827" s="72"/>
      <c r="G827" s="88"/>
      <c r="H827" s="73"/>
    </row>
    <row r="828" spans="1:8" ht="12.75" x14ac:dyDescent="0.2">
      <c r="F828" s="74"/>
      <c r="G828" s="89"/>
      <c r="H828" s="75"/>
    </row>
    <row r="829" spans="1:8" ht="12.75" x14ac:dyDescent="0.2">
      <c r="F829" s="72"/>
      <c r="G829" s="88"/>
      <c r="H829" s="73"/>
    </row>
    <row r="830" spans="1:8" ht="12.75" x14ac:dyDescent="0.2">
      <c r="F830" s="74"/>
      <c r="G830" s="89"/>
      <c r="H830" s="75"/>
    </row>
    <row r="831" spans="1:8" ht="12.75" x14ac:dyDescent="0.2">
      <c r="F831" s="72"/>
      <c r="G831" s="88"/>
      <c r="H831" s="73"/>
    </row>
    <row r="832" spans="1:8" ht="12.75" x14ac:dyDescent="0.2">
      <c r="F832" s="74"/>
      <c r="G832" s="89"/>
      <c r="H832" s="75"/>
    </row>
    <row r="833" spans="6:8" ht="12.75" x14ac:dyDescent="0.2">
      <c r="F833" s="72"/>
      <c r="G833" s="88"/>
      <c r="H833" s="73"/>
    </row>
    <row r="834" spans="6:8" ht="12.75" x14ac:dyDescent="0.2">
      <c r="F834" s="74"/>
      <c r="G834" s="89"/>
      <c r="H834" s="75"/>
    </row>
    <row r="835" spans="6:8" ht="12.75" x14ac:dyDescent="0.2">
      <c r="F835" s="72"/>
      <c r="G835" s="88"/>
      <c r="H835" s="73"/>
    </row>
    <row r="836" spans="6:8" ht="12.75" x14ac:dyDescent="0.2">
      <c r="F836" s="74"/>
      <c r="G836" s="89"/>
      <c r="H836" s="75"/>
    </row>
    <row r="837" spans="6:8" ht="12.75" x14ac:dyDescent="0.2">
      <c r="F837" s="72"/>
      <c r="G837" s="88"/>
      <c r="H837" s="73"/>
    </row>
    <row r="838" spans="6:8" ht="12.75" x14ac:dyDescent="0.2">
      <c r="F838" s="74"/>
      <c r="G838" s="89"/>
      <c r="H838" s="75"/>
    </row>
    <row r="839" spans="6:8" ht="12.75" x14ac:dyDescent="0.2">
      <c r="F839" s="72"/>
      <c r="G839" s="88"/>
      <c r="H839" s="73"/>
    </row>
    <row r="840" spans="6:8" ht="12.75" x14ac:dyDescent="0.2">
      <c r="F840" s="74"/>
      <c r="G840" s="89"/>
      <c r="H840" s="75"/>
    </row>
    <row r="841" spans="6:8" ht="12.75" x14ac:dyDescent="0.2">
      <c r="F841" s="72"/>
      <c r="G841" s="88"/>
      <c r="H841" s="73"/>
    </row>
    <row r="842" spans="6:8" ht="12.75" x14ac:dyDescent="0.2">
      <c r="F842" s="74"/>
      <c r="G842" s="89"/>
      <c r="H842" s="75"/>
    </row>
    <row r="843" spans="6:8" ht="12.75" x14ac:dyDescent="0.2">
      <c r="F843" s="72"/>
      <c r="G843" s="88"/>
      <c r="H843" s="73"/>
    </row>
    <row r="844" spans="6:8" ht="12.75" x14ac:dyDescent="0.2">
      <c r="F844" s="74"/>
      <c r="G844" s="89"/>
      <c r="H844" s="75"/>
    </row>
    <row r="845" spans="6:8" ht="12.75" x14ac:dyDescent="0.2">
      <c r="F845" s="72"/>
      <c r="G845" s="88"/>
      <c r="H845" s="73"/>
    </row>
    <row r="846" spans="6:8" ht="12.75" x14ac:dyDescent="0.2">
      <c r="F846" s="74"/>
      <c r="G846" s="89"/>
      <c r="H846" s="75"/>
    </row>
    <row r="847" spans="6:8" ht="12.75" x14ac:dyDescent="0.2">
      <c r="F847" s="72"/>
      <c r="G847" s="88"/>
      <c r="H847" s="73"/>
    </row>
    <row r="848" spans="6:8" ht="12.75" x14ac:dyDescent="0.2">
      <c r="F848" s="74"/>
      <c r="G848" s="89"/>
      <c r="H848" s="75"/>
    </row>
    <row r="849" spans="6:8" ht="12.75" x14ac:dyDescent="0.2">
      <c r="F849" s="72"/>
      <c r="G849" s="88"/>
      <c r="H849" s="73"/>
    </row>
    <row r="850" spans="6:8" ht="12.75" x14ac:dyDescent="0.2">
      <c r="F850" s="74"/>
      <c r="G850" s="89"/>
      <c r="H850" s="75"/>
    </row>
    <row r="851" spans="6:8" ht="12.75" x14ac:dyDescent="0.2">
      <c r="F851" s="72"/>
      <c r="G851" s="88"/>
      <c r="H851" s="73"/>
    </row>
    <row r="852" spans="6:8" ht="12.75" x14ac:dyDescent="0.2">
      <c r="F852" s="74"/>
      <c r="G852" s="89"/>
      <c r="H852" s="75"/>
    </row>
    <row r="853" spans="6:8" ht="12.75" x14ac:dyDescent="0.2">
      <c r="F853" s="72"/>
      <c r="G853" s="88"/>
      <c r="H853" s="73"/>
    </row>
    <row r="854" spans="6:8" ht="12.75" x14ac:dyDescent="0.2">
      <c r="F854" s="74"/>
      <c r="G854" s="89"/>
      <c r="H854" s="75"/>
    </row>
    <row r="855" spans="6:8" ht="12.75" x14ac:dyDescent="0.2">
      <c r="F855" s="72"/>
      <c r="G855" s="88"/>
      <c r="H855" s="73"/>
    </row>
    <row r="856" spans="6:8" ht="12.75" x14ac:dyDescent="0.2">
      <c r="F856" s="74"/>
      <c r="G856" s="89"/>
      <c r="H856" s="75"/>
    </row>
    <row r="857" spans="6:8" ht="12.75" x14ac:dyDescent="0.2">
      <c r="F857" s="72"/>
      <c r="G857" s="88"/>
      <c r="H857" s="73"/>
    </row>
    <row r="858" spans="6:8" ht="12.75" x14ac:dyDescent="0.2">
      <c r="F858" s="74"/>
      <c r="G858" s="89"/>
      <c r="H858" s="75"/>
    </row>
    <row r="859" spans="6:8" ht="12.75" x14ac:dyDescent="0.2">
      <c r="F859" s="72"/>
      <c r="G859" s="88"/>
      <c r="H859" s="73"/>
    </row>
    <row r="860" spans="6:8" ht="12.75" x14ac:dyDescent="0.2">
      <c r="F860" s="74"/>
      <c r="G860" s="89"/>
      <c r="H860" s="75"/>
    </row>
    <row r="861" spans="6:8" ht="12.75" x14ac:dyDescent="0.2">
      <c r="F861" s="72"/>
      <c r="G861" s="88"/>
      <c r="H861" s="73"/>
    </row>
    <row r="862" spans="6:8" ht="12.75" x14ac:dyDescent="0.2">
      <c r="F862" s="74"/>
      <c r="G862" s="89"/>
      <c r="H862" s="75"/>
    </row>
    <row r="863" spans="6:8" ht="12.75" x14ac:dyDescent="0.2">
      <c r="F863" s="72"/>
      <c r="G863" s="88"/>
      <c r="H863" s="73"/>
    </row>
    <row r="864" spans="6:8" ht="12.75" x14ac:dyDescent="0.2">
      <c r="F864" s="74"/>
      <c r="G864" s="89"/>
      <c r="H864" s="75"/>
    </row>
    <row r="865" spans="6:8" ht="12.75" x14ac:dyDescent="0.2">
      <c r="F865" s="72"/>
      <c r="G865" s="88"/>
      <c r="H865" s="73"/>
    </row>
    <row r="866" spans="6:8" ht="12.75" x14ac:dyDescent="0.2">
      <c r="F866" s="74"/>
      <c r="G866" s="89"/>
      <c r="H866" s="75"/>
    </row>
    <row r="867" spans="6:8" ht="12.75" x14ac:dyDescent="0.2">
      <c r="F867" s="72"/>
      <c r="G867" s="88"/>
      <c r="H867" s="73"/>
    </row>
    <row r="868" spans="6:8" ht="12.75" x14ac:dyDescent="0.2">
      <c r="F868" s="74"/>
      <c r="G868" s="89"/>
      <c r="H868" s="75"/>
    </row>
    <row r="869" spans="6:8" ht="12.75" x14ac:dyDescent="0.2">
      <c r="F869" s="72"/>
      <c r="G869" s="88"/>
      <c r="H869" s="73"/>
    </row>
    <row r="870" spans="6:8" ht="12.75" x14ac:dyDescent="0.2">
      <c r="F870" s="74"/>
      <c r="G870" s="89"/>
      <c r="H870" s="75"/>
    </row>
    <row r="871" spans="6:8" ht="12.75" x14ac:dyDescent="0.2">
      <c r="F871" s="72"/>
      <c r="G871" s="88"/>
      <c r="H871" s="73"/>
    </row>
    <row r="872" spans="6:8" ht="12.75" x14ac:dyDescent="0.2">
      <c r="F872" s="74"/>
      <c r="G872" s="89"/>
      <c r="H872" s="75"/>
    </row>
    <row r="873" spans="6:8" ht="12.75" x14ac:dyDescent="0.2">
      <c r="F873" s="72"/>
      <c r="G873" s="88"/>
      <c r="H873" s="73"/>
    </row>
    <row r="874" spans="6:8" ht="12.75" x14ac:dyDescent="0.2">
      <c r="F874" s="74"/>
      <c r="G874" s="89"/>
      <c r="H874" s="75"/>
    </row>
    <row r="875" spans="6:8" ht="12.75" x14ac:dyDescent="0.2">
      <c r="F875" s="72"/>
      <c r="G875" s="88"/>
      <c r="H875" s="73"/>
    </row>
    <row r="876" spans="6:8" ht="12.75" x14ac:dyDescent="0.2">
      <c r="F876" s="74"/>
      <c r="G876" s="89"/>
      <c r="H876" s="75"/>
    </row>
    <row r="877" spans="6:8" ht="12.75" x14ac:dyDescent="0.2">
      <c r="F877" s="72"/>
      <c r="G877" s="88"/>
      <c r="H877" s="73"/>
    </row>
    <row r="878" spans="6:8" ht="12.75" x14ac:dyDescent="0.2">
      <c r="F878" s="74"/>
      <c r="G878" s="89"/>
      <c r="H878" s="75"/>
    </row>
    <row r="879" spans="6:8" ht="12.75" x14ac:dyDescent="0.2">
      <c r="F879" s="72"/>
      <c r="G879" s="88"/>
      <c r="H879" s="73"/>
    </row>
    <row r="880" spans="6:8" ht="12.75" x14ac:dyDescent="0.2">
      <c r="F880" s="74"/>
      <c r="G880" s="89"/>
      <c r="H880" s="75"/>
    </row>
    <row r="881" spans="6:8" ht="12.75" x14ac:dyDescent="0.2">
      <c r="F881" s="72"/>
      <c r="G881" s="88"/>
      <c r="H881" s="73"/>
    </row>
    <row r="882" spans="6:8" ht="12.75" x14ac:dyDescent="0.2">
      <c r="F882" s="74"/>
      <c r="G882" s="89"/>
      <c r="H882" s="75"/>
    </row>
    <row r="883" spans="6:8" ht="12.75" x14ac:dyDescent="0.2">
      <c r="F883" s="72"/>
      <c r="G883" s="88"/>
      <c r="H883" s="73"/>
    </row>
    <row r="884" spans="6:8" ht="12.75" x14ac:dyDescent="0.2">
      <c r="F884" s="74"/>
      <c r="G884" s="89"/>
      <c r="H884" s="75"/>
    </row>
    <row r="885" spans="6:8" ht="12.75" x14ac:dyDescent="0.2">
      <c r="F885" s="72"/>
      <c r="G885" s="88"/>
      <c r="H885" s="73"/>
    </row>
    <row r="886" spans="6:8" ht="12.75" x14ac:dyDescent="0.2">
      <c r="F886" s="74"/>
      <c r="G886" s="89"/>
      <c r="H886" s="75"/>
    </row>
    <row r="887" spans="6:8" ht="12.75" x14ac:dyDescent="0.2">
      <c r="F887" s="72"/>
      <c r="G887" s="88"/>
      <c r="H887" s="73"/>
    </row>
    <row r="888" spans="6:8" ht="12.75" x14ac:dyDescent="0.2">
      <c r="F888" s="74"/>
      <c r="G888" s="89"/>
      <c r="H888" s="75"/>
    </row>
    <row r="889" spans="6:8" ht="12.75" x14ac:dyDescent="0.2">
      <c r="F889" s="72"/>
      <c r="G889" s="88"/>
      <c r="H889" s="73"/>
    </row>
    <row r="890" spans="6:8" ht="12.75" x14ac:dyDescent="0.2">
      <c r="F890" s="74"/>
      <c r="G890" s="89"/>
      <c r="H890" s="75"/>
    </row>
    <row r="891" spans="6:8" ht="12.75" x14ac:dyDescent="0.2">
      <c r="F891" s="72"/>
      <c r="G891" s="88"/>
      <c r="H891" s="73"/>
    </row>
    <row r="892" spans="6:8" ht="12.75" x14ac:dyDescent="0.2">
      <c r="F892" s="74"/>
      <c r="G892" s="89"/>
      <c r="H892" s="75"/>
    </row>
    <row r="893" spans="6:8" ht="12.75" x14ac:dyDescent="0.2">
      <c r="F893" s="72"/>
      <c r="G893" s="88"/>
      <c r="H893" s="73"/>
    </row>
    <row r="894" spans="6:8" ht="12.75" x14ac:dyDescent="0.2">
      <c r="F894" s="74"/>
      <c r="G894" s="89"/>
      <c r="H894" s="75"/>
    </row>
    <row r="895" spans="6:8" ht="12.75" x14ac:dyDescent="0.2">
      <c r="F895" s="72"/>
      <c r="G895" s="88"/>
      <c r="H895" s="73"/>
    </row>
    <row r="896" spans="6:8" ht="12.75" x14ac:dyDescent="0.2">
      <c r="F896" s="74"/>
      <c r="G896" s="89"/>
      <c r="H896" s="75"/>
    </row>
    <row r="897" spans="6:8" ht="12.75" x14ac:dyDescent="0.2">
      <c r="F897" s="72"/>
      <c r="G897" s="88"/>
      <c r="H897" s="73"/>
    </row>
    <row r="898" spans="6:8" ht="12.75" x14ac:dyDescent="0.2">
      <c r="F898" s="74"/>
      <c r="G898" s="89"/>
      <c r="H898" s="75"/>
    </row>
    <row r="899" spans="6:8" ht="12.75" x14ac:dyDescent="0.2">
      <c r="F899" s="72"/>
      <c r="G899" s="88"/>
      <c r="H899" s="73"/>
    </row>
    <row r="900" spans="6:8" ht="12.75" x14ac:dyDescent="0.2">
      <c r="F900" s="74"/>
      <c r="G900" s="89"/>
      <c r="H900" s="75"/>
    </row>
    <row r="901" spans="6:8" ht="12.75" x14ac:dyDescent="0.2">
      <c r="F901" s="72"/>
      <c r="G901" s="88"/>
      <c r="H901" s="73"/>
    </row>
    <row r="902" spans="6:8" ht="12.75" x14ac:dyDescent="0.2">
      <c r="F902" s="74"/>
      <c r="G902" s="89"/>
      <c r="H902" s="75"/>
    </row>
    <row r="903" spans="6:8" ht="12.75" x14ac:dyDescent="0.2">
      <c r="F903" s="72"/>
      <c r="G903" s="88"/>
      <c r="H903" s="73"/>
    </row>
    <row r="904" spans="6:8" ht="12.75" x14ac:dyDescent="0.2">
      <c r="F904" s="74"/>
      <c r="G904" s="89"/>
      <c r="H904" s="75"/>
    </row>
    <row r="905" spans="6:8" ht="12.75" x14ac:dyDescent="0.2">
      <c r="F905" s="72"/>
      <c r="G905" s="88"/>
      <c r="H905" s="73"/>
    </row>
    <row r="906" spans="6:8" ht="12.75" x14ac:dyDescent="0.2">
      <c r="F906" s="74"/>
      <c r="G906" s="89"/>
      <c r="H906" s="75"/>
    </row>
    <row r="907" spans="6:8" ht="12.75" x14ac:dyDescent="0.2">
      <c r="F907" s="72"/>
      <c r="G907" s="88"/>
      <c r="H907" s="73"/>
    </row>
    <row r="908" spans="6:8" ht="12.75" x14ac:dyDescent="0.2">
      <c r="F908" s="74"/>
      <c r="G908" s="89"/>
      <c r="H908" s="75"/>
    </row>
    <row r="909" spans="6:8" ht="12.75" x14ac:dyDescent="0.2">
      <c r="F909" s="72"/>
      <c r="G909" s="88"/>
      <c r="H909" s="73"/>
    </row>
    <row r="910" spans="6:8" ht="12.75" x14ac:dyDescent="0.2">
      <c r="F910" s="74"/>
      <c r="G910" s="89"/>
      <c r="H910" s="75"/>
    </row>
    <row r="911" spans="6:8" ht="12.75" x14ac:dyDescent="0.2">
      <c r="F911" s="72"/>
      <c r="G911" s="88"/>
      <c r="H911" s="73"/>
    </row>
    <row r="912" spans="6:8" ht="12.75" x14ac:dyDescent="0.2">
      <c r="F912" s="74"/>
      <c r="G912" s="89"/>
      <c r="H912" s="75"/>
    </row>
    <row r="913" spans="1:8" ht="12.75" x14ac:dyDescent="0.2">
      <c r="F913" s="72"/>
      <c r="G913" s="88"/>
      <c r="H913" s="73"/>
    </row>
    <row r="914" spans="1:8" ht="12.75" x14ac:dyDescent="0.2">
      <c r="F914" s="74"/>
      <c r="G914" s="89"/>
      <c r="H914" s="75"/>
    </row>
    <row r="915" spans="1:8" ht="12.75" x14ac:dyDescent="0.2">
      <c r="F915" s="72"/>
      <c r="G915" s="88"/>
      <c r="H915" s="73"/>
    </row>
    <row r="916" spans="1:8" ht="12.75" x14ac:dyDescent="0.2">
      <c r="F916" s="74"/>
      <c r="G916" s="89"/>
      <c r="H916" s="75"/>
    </row>
    <row r="917" spans="1:8" ht="12.75" x14ac:dyDescent="0.2">
      <c r="F917" s="72"/>
      <c r="G917" s="88"/>
      <c r="H917" s="73"/>
    </row>
    <row r="918" spans="1:8" ht="12.75" x14ac:dyDescent="0.2">
      <c r="F918" s="74"/>
      <c r="G918" s="89"/>
      <c r="H918" s="75"/>
    </row>
    <row r="919" spans="1:8" ht="12.75" x14ac:dyDescent="0.2">
      <c r="F919" s="72"/>
      <c r="G919" s="88"/>
      <c r="H919" s="73"/>
    </row>
    <row r="920" spans="1:8" ht="12.75" x14ac:dyDescent="0.2">
      <c r="F920" s="74"/>
      <c r="G920" s="89"/>
      <c r="H920" s="75"/>
    </row>
    <row r="921" spans="1:8" ht="12.75" x14ac:dyDescent="0.2">
      <c r="F921" s="72"/>
      <c r="G921" s="88"/>
      <c r="H921" s="73"/>
    </row>
    <row r="922" spans="1:8" ht="12.75" x14ac:dyDescent="0.2">
      <c r="F922" s="74"/>
      <c r="G922" s="89"/>
      <c r="H922" s="75"/>
    </row>
    <row r="923" spans="1:8" ht="12.75" x14ac:dyDescent="0.2">
      <c r="F923" s="72"/>
      <c r="G923" s="88"/>
      <c r="H923" s="73"/>
    </row>
    <row r="924" spans="1:8" ht="12.75" x14ac:dyDescent="0.2">
      <c r="F924" s="74"/>
      <c r="G924" s="89"/>
      <c r="H924" s="75"/>
    </row>
    <row r="925" spans="1:8" ht="12.75" x14ac:dyDescent="0.2">
      <c r="F925" s="72"/>
      <c r="G925" s="88"/>
      <c r="H925" s="73"/>
    </row>
    <row r="926" spans="1:8" ht="12.75" x14ac:dyDescent="0.2">
      <c r="F926" s="74"/>
      <c r="G926" s="89"/>
      <c r="H926" s="75"/>
    </row>
    <row r="927" spans="1:8" ht="12.75" x14ac:dyDescent="0.2">
      <c r="A927" s="71"/>
      <c r="B927" s="16"/>
      <c r="C927" s="16"/>
      <c r="D927" s="16"/>
      <c r="E927" s="16"/>
      <c r="F927" s="72"/>
      <c r="G927" s="88"/>
      <c r="H927" s="73"/>
    </row>
    <row r="928" spans="1:8" ht="12.75" x14ac:dyDescent="0.2">
      <c r="A928" s="78"/>
      <c r="B928" s="10"/>
      <c r="C928" s="10"/>
      <c r="D928" s="10"/>
      <c r="E928" s="10"/>
      <c r="F928" s="74"/>
      <c r="G928" s="89"/>
      <c r="H928" s="75"/>
    </row>
    <row r="929" spans="1:8" ht="12.75" x14ac:dyDescent="0.2">
      <c r="A929" s="71"/>
      <c r="B929" s="16"/>
      <c r="C929" s="16"/>
      <c r="D929" s="16"/>
      <c r="E929" s="16"/>
      <c r="F929" s="72"/>
      <c r="G929" s="88"/>
      <c r="H929" s="73"/>
    </row>
    <row r="930" spans="1:8" ht="12.75" x14ac:dyDescent="0.2">
      <c r="A930" s="78"/>
      <c r="B930" s="10"/>
      <c r="C930" s="10"/>
      <c r="D930" s="10"/>
      <c r="E930" s="10"/>
      <c r="F930" s="74"/>
      <c r="G930" s="89"/>
      <c r="H930" s="75"/>
    </row>
    <row r="931" spans="1:8" ht="12.75" x14ac:dyDescent="0.2">
      <c r="A931" s="71"/>
      <c r="B931" s="16"/>
      <c r="C931" s="16"/>
      <c r="D931" s="16"/>
      <c r="E931" s="16"/>
      <c r="F931" s="72"/>
      <c r="G931" s="88"/>
      <c r="H931" s="73"/>
    </row>
    <row r="932" spans="1:8" ht="12.75" x14ac:dyDescent="0.2">
      <c r="A932" s="78"/>
      <c r="B932" s="10"/>
      <c r="C932" s="10"/>
      <c r="D932" s="10"/>
      <c r="E932" s="10"/>
      <c r="F932" s="74"/>
      <c r="G932" s="89"/>
      <c r="H932" s="75"/>
    </row>
    <row r="933" spans="1:8" ht="12.75" x14ac:dyDescent="0.2">
      <c r="A933" s="71"/>
      <c r="B933" s="16"/>
      <c r="C933" s="16"/>
      <c r="D933" s="16"/>
      <c r="E933" s="16"/>
      <c r="F933" s="72"/>
      <c r="G933" s="88"/>
      <c r="H933" s="73"/>
    </row>
    <row r="934" spans="1:8" ht="12.75" x14ac:dyDescent="0.2">
      <c r="A934" s="78"/>
      <c r="B934" s="10"/>
      <c r="C934" s="10"/>
      <c r="D934" s="10"/>
      <c r="E934" s="10"/>
      <c r="F934" s="74"/>
      <c r="G934" s="89"/>
      <c r="H934" s="75"/>
    </row>
    <row r="935" spans="1:8" ht="12.75" x14ac:dyDescent="0.2">
      <c r="A935" s="71"/>
      <c r="B935" s="16"/>
      <c r="C935" s="16"/>
      <c r="D935" s="16"/>
      <c r="E935" s="16"/>
      <c r="F935" s="72"/>
      <c r="G935" s="88"/>
      <c r="H935" s="73"/>
    </row>
    <row r="936" spans="1:8" ht="12.75" x14ac:dyDescent="0.2">
      <c r="A936" s="78"/>
      <c r="B936" s="10"/>
      <c r="C936" s="10"/>
      <c r="D936" s="10"/>
      <c r="E936" s="10"/>
      <c r="F936" s="74"/>
      <c r="G936" s="89"/>
      <c r="H936" s="75"/>
    </row>
    <row r="937" spans="1:8" ht="12.75" x14ac:dyDescent="0.2">
      <c r="A937" s="71"/>
      <c r="B937" s="16"/>
      <c r="C937" s="16"/>
      <c r="D937" s="16"/>
      <c r="E937" s="16"/>
      <c r="F937" s="72"/>
      <c r="G937" s="88"/>
      <c r="H937" s="73"/>
    </row>
    <row r="938" spans="1:8" ht="12.75" x14ac:dyDescent="0.2">
      <c r="A938" s="78"/>
      <c r="B938" s="10"/>
      <c r="C938" s="10"/>
      <c r="D938" s="10"/>
      <c r="E938" s="10"/>
      <c r="F938" s="74"/>
      <c r="G938" s="89"/>
      <c r="H938" s="75"/>
    </row>
    <row r="939" spans="1:8" ht="12.75" x14ac:dyDescent="0.2">
      <c r="A939" s="71"/>
      <c r="B939" s="16"/>
      <c r="C939" s="16"/>
      <c r="D939" s="16"/>
      <c r="E939" s="16"/>
      <c r="F939" s="72"/>
      <c r="G939" s="88"/>
      <c r="H939" s="73"/>
    </row>
    <row r="940" spans="1:8" ht="12.75" x14ac:dyDescent="0.2">
      <c r="A940" s="78"/>
      <c r="B940" s="10"/>
      <c r="C940" s="10"/>
      <c r="D940" s="10"/>
      <c r="E940" s="10"/>
      <c r="F940" s="74"/>
      <c r="G940" s="89"/>
      <c r="H940" s="75"/>
    </row>
    <row r="941" spans="1:8" ht="12.75" x14ac:dyDescent="0.2">
      <c r="A941" s="71"/>
      <c r="B941" s="16"/>
      <c r="C941" s="16"/>
      <c r="D941" s="16"/>
      <c r="E941" s="16"/>
      <c r="F941" s="72"/>
      <c r="G941" s="88"/>
      <c r="H941" s="73"/>
    </row>
    <row r="942" spans="1:8" ht="12.75" x14ac:dyDescent="0.2">
      <c r="A942" s="78"/>
      <c r="B942" s="10"/>
      <c r="C942" s="10"/>
      <c r="D942" s="10"/>
      <c r="E942" s="10"/>
      <c r="F942" s="74"/>
      <c r="G942" s="89"/>
      <c r="H942" s="75"/>
    </row>
    <row r="943" spans="1:8" ht="12.75" x14ac:dyDescent="0.2">
      <c r="A943" s="71"/>
      <c r="B943" s="16"/>
      <c r="C943" s="16"/>
      <c r="D943" s="16"/>
      <c r="E943" s="16"/>
      <c r="F943" s="72"/>
      <c r="G943" s="88"/>
      <c r="H943" s="73"/>
    </row>
    <row r="944" spans="1:8" ht="12.75" x14ac:dyDescent="0.2">
      <c r="A944" s="78"/>
      <c r="B944" s="10"/>
      <c r="C944" s="10"/>
      <c r="D944" s="10"/>
      <c r="E944" s="10"/>
      <c r="F944" s="74"/>
      <c r="G944" s="89"/>
      <c r="H944" s="75"/>
    </row>
    <row r="945" spans="1:8" ht="12.75" x14ac:dyDescent="0.2">
      <c r="A945" s="71"/>
      <c r="B945" s="16"/>
      <c r="C945" s="16"/>
      <c r="D945" s="16"/>
      <c r="E945" s="16"/>
      <c r="F945" s="72"/>
      <c r="G945" s="88"/>
      <c r="H945" s="73"/>
    </row>
    <row r="946" spans="1:8" ht="12.75" x14ac:dyDescent="0.2">
      <c r="A946" s="78"/>
      <c r="B946" s="10"/>
      <c r="C946" s="10"/>
      <c r="D946" s="10"/>
      <c r="E946" s="10"/>
      <c r="F946" s="74"/>
      <c r="G946" s="89"/>
      <c r="H946" s="75"/>
    </row>
    <row r="947" spans="1:8" ht="12.75" x14ac:dyDescent="0.2">
      <c r="A947" s="71"/>
      <c r="B947" s="16"/>
      <c r="C947" s="16"/>
      <c r="D947" s="16"/>
      <c r="E947" s="16"/>
      <c r="F947" s="72"/>
      <c r="G947" s="88"/>
      <c r="H947" s="73"/>
    </row>
    <row r="948" spans="1:8" ht="12.75" x14ac:dyDescent="0.2">
      <c r="A948" s="78"/>
      <c r="B948" s="10"/>
      <c r="C948" s="10"/>
      <c r="D948" s="10"/>
      <c r="E948" s="10"/>
      <c r="F948" s="74"/>
      <c r="G948" s="89"/>
      <c r="H948" s="75"/>
    </row>
    <row r="949" spans="1:8" ht="12.75" x14ac:dyDescent="0.2">
      <c r="A949" s="71"/>
      <c r="B949" s="16"/>
      <c r="C949" s="16"/>
      <c r="D949" s="16"/>
      <c r="E949" s="16"/>
      <c r="F949" s="72"/>
      <c r="G949" s="88"/>
      <c r="H949" s="73"/>
    </row>
    <row r="950" spans="1:8" ht="12.75" x14ac:dyDescent="0.2">
      <c r="A950" s="78"/>
      <c r="B950" s="10"/>
      <c r="C950" s="10"/>
      <c r="D950" s="10"/>
      <c r="E950" s="10"/>
      <c r="F950" s="74"/>
      <c r="G950" s="89"/>
      <c r="H950" s="75"/>
    </row>
    <row r="951" spans="1:8" ht="12.75" x14ac:dyDescent="0.2">
      <c r="A951" s="71"/>
      <c r="B951" s="16"/>
      <c r="C951" s="16"/>
      <c r="D951" s="16"/>
      <c r="E951" s="16"/>
      <c r="F951" s="72"/>
      <c r="G951" s="88"/>
      <c r="H951" s="73"/>
    </row>
    <row r="952" spans="1:8" ht="12.75" x14ac:dyDescent="0.2">
      <c r="A952" s="78"/>
      <c r="B952" s="10"/>
      <c r="C952" s="10"/>
      <c r="D952" s="10"/>
      <c r="E952" s="10"/>
      <c r="F952" s="74"/>
      <c r="G952" s="89"/>
      <c r="H952" s="75"/>
    </row>
    <row r="953" spans="1:8" ht="12.75" x14ac:dyDescent="0.2">
      <c r="A953" s="71"/>
      <c r="B953" s="16"/>
      <c r="C953" s="16"/>
      <c r="D953" s="16"/>
      <c r="E953" s="16"/>
      <c r="F953" s="72"/>
      <c r="G953" s="88"/>
      <c r="H953" s="73"/>
    </row>
    <row r="954" spans="1:8" ht="12.75" x14ac:dyDescent="0.2">
      <c r="A954" s="78"/>
      <c r="B954" s="10"/>
      <c r="C954" s="10"/>
      <c r="D954" s="10"/>
      <c r="E954" s="10"/>
      <c r="F954" s="74"/>
      <c r="G954" s="89"/>
      <c r="H954" s="75"/>
    </row>
    <row r="955" spans="1:8" ht="12.75" x14ac:dyDescent="0.2">
      <c r="A955" s="71"/>
      <c r="B955" s="16"/>
      <c r="C955" s="16"/>
      <c r="D955" s="16"/>
      <c r="E955" s="16"/>
      <c r="F955" s="72"/>
      <c r="G955" s="88"/>
      <c r="H955" s="73"/>
    </row>
    <row r="956" spans="1:8" ht="12.75" x14ac:dyDescent="0.2">
      <c r="A956" s="78"/>
      <c r="B956" s="10"/>
      <c r="C956" s="10"/>
      <c r="D956" s="10"/>
      <c r="E956" s="10"/>
      <c r="F956" s="74"/>
      <c r="G956" s="89"/>
      <c r="H956" s="75"/>
    </row>
    <row r="957" spans="1:8" ht="12.75" x14ac:dyDescent="0.2">
      <c r="A957" s="71"/>
      <c r="B957" s="16"/>
      <c r="C957" s="16"/>
      <c r="D957" s="16"/>
      <c r="E957" s="16"/>
      <c r="F957" s="72"/>
      <c r="G957" s="88"/>
      <c r="H957" s="73"/>
    </row>
    <row r="958" spans="1:8" ht="12.75" x14ac:dyDescent="0.2">
      <c r="A958" s="78"/>
      <c r="B958" s="10"/>
      <c r="C958" s="10"/>
      <c r="D958" s="10"/>
      <c r="E958" s="10"/>
      <c r="F958" s="74"/>
      <c r="G958" s="89"/>
      <c r="H958" s="75"/>
    </row>
    <row r="959" spans="1:8" ht="12.75" x14ac:dyDescent="0.2">
      <c r="A959" s="71"/>
      <c r="B959" s="16"/>
      <c r="C959" s="16"/>
      <c r="D959" s="16"/>
      <c r="E959" s="16"/>
      <c r="F959" s="72"/>
      <c r="G959" s="88"/>
      <c r="H959" s="73"/>
    </row>
    <row r="960" spans="1:8" ht="12.75" x14ac:dyDescent="0.2">
      <c r="A960" s="78"/>
      <c r="B960" s="10"/>
      <c r="C960" s="10"/>
      <c r="D960" s="10"/>
      <c r="E960" s="10"/>
      <c r="F960" s="74"/>
      <c r="G960" s="89"/>
      <c r="H960" s="75"/>
    </row>
    <row r="961" spans="1:8" ht="12.75" x14ac:dyDescent="0.2">
      <c r="A961" s="71"/>
      <c r="B961" s="16"/>
      <c r="C961" s="16"/>
      <c r="D961" s="16"/>
      <c r="E961" s="16"/>
      <c r="F961" s="72"/>
      <c r="G961" s="88"/>
      <c r="H961" s="73"/>
    </row>
    <row r="962" spans="1:8" ht="12.75" x14ac:dyDescent="0.2">
      <c r="A962" s="78"/>
      <c r="B962" s="10"/>
      <c r="C962" s="10"/>
      <c r="D962" s="10"/>
      <c r="E962" s="10"/>
      <c r="F962" s="74"/>
      <c r="G962" s="89"/>
      <c r="H962" s="75"/>
    </row>
    <row r="963" spans="1:8" ht="12.75" x14ac:dyDescent="0.2">
      <c r="A963" s="71"/>
      <c r="B963" s="16"/>
      <c r="C963" s="16"/>
      <c r="D963" s="16"/>
      <c r="E963" s="16"/>
      <c r="F963" s="72"/>
      <c r="G963" s="88"/>
      <c r="H963" s="73"/>
    </row>
    <row r="964" spans="1:8" ht="12.75" x14ac:dyDescent="0.2">
      <c r="A964" s="78"/>
      <c r="B964" s="10"/>
      <c r="C964" s="10"/>
      <c r="D964" s="10"/>
      <c r="E964" s="10"/>
      <c r="F964" s="74"/>
      <c r="G964" s="89"/>
      <c r="H964" s="75"/>
    </row>
    <row r="965" spans="1:8" ht="12.75" x14ac:dyDescent="0.2">
      <c r="A965" s="71"/>
      <c r="B965" s="16"/>
      <c r="C965" s="16"/>
      <c r="D965" s="16"/>
      <c r="E965" s="16"/>
      <c r="F965" s="72"/>
      <c r="G965" s="88"/>
      <c r="H965" s="73"/>
    </row>
    <row r="966" spans="1:8" ht="12.75" x14ac:dyDescent="0.2">
      <c r="A966" s="78"/>
      <c r="B966" s="10"/>
      <c r="C966" s="10"/>
      <c r="D966" s="10"/>
      <c r="E966" s="10"/>
      <c r="F966" s="74"/>
      <c r="G966" s="89"/>
      <c r="H966" s="75"/>
    </row>
    <row r="967" spans="1:8" ht="12.75" x14ac:dyDescent="0.2">
      <c r="A967" s="71"/>
      <c r="B967" s="16"/>
      <c r="C967" s="16"/>
      <c r="D967" s="16"/>
      <c r="E967" s="16"/>
      <c r="F967" s="72"/>
      <c r="G967" s="88"/>
      <c r="H967" s="73"/>
    </row>
    <row r="968" spans="1:8" ht="12.75" x14ac:dyDescent="0.2">
      <c r="A968" s="78"/>
      <c r="B968" s="10"/>
      <c r="C968" s="10"/>
      <c r="D968" s="10"/>
      <c r="E968" s="10"/>
      <c r="F968" s="74"/>
      <c r="G968" s="89"/>
      <c r="H968" s="75"/>
    </row>
    <row r="969" spans="1:8" ht="12.75" x14ac:dyDescent="0.2">
      <c r="A969" s="71"/>
      <c r="B969" s="16"/>
      <c r="C969" s="16"/>
      <c r="D969" s="16"/>
      <c r="E969" s="16"/>
      <c r="F969" s="72"/>
      <c r="G969" s="88"/>
      <c r="H969" s="73"/>
    </row>
    <row r="970" spans="1:8" ht="12.75" x14ac:dyDescent="0.2">
      <c r="A970" s="78"/>
      <c r="B970" s="10"/>
      <c r="C970" s="10"/>
      <c r="D970" s="10"/>
      <c r="E970" s="10"/>
      <c r="F970" s="74"/>
      <c r="G970" s="89"/>
      <c r="H970" s="75"/>
    </row>
    <row r="971" spans="1:8" ht="12.75" x14ac:dyDescent="0.2">
      <c r="A971" s="71"/>
      <c r="B971" s="16"/>
      <c r="C971" s="16"/>
      <c r="D971" s="16"/>
      <c r="E971" s="16"/>
      <c r="F971" s="72"/>
      <c r="G971" s="88"/>
      <c r="H971" s="73"/>
    </row>
    <row r="972" spans="1:8" ht="12.75" x14ac:dyDescent="0.2">
      <c r="A972" s="78"/>
      <c r="B972" s="10"/>
      <c r="C972" s="10"/>
      <c r="D972" s="10"/>
      <c r="E972" s="10"/>
      <c r="F972" s="74"/>
      <c r="G972" s="89"/>
      <c r="H972" s="75"/>
    </row>
    <row r="973" spans="1:8" ht="12.75" x14ac:dyDescent="0.2">
      <c r="A973" s="71"/>
      <c r="B973" s="16"/>
      <c r="C973" s="16"/>
      <c r="D973" s="16"/>
      <c r="E973" s="16"/>
      <c r="F973" s="72"/>
      <c r="G973" s="88"/>
      <c r="H973" s="73"/>
    </row>
    <row r="974" spans="1:8" ht="12.75" x14ac:dyDescent="0.2">
      <c r="A974" s="78"/>
      <c r="B974" s="10"/>
      <c r="C974" s="10"/>
      <c r="D974" s="10"/>
      <c r="E974" s="10"/>
      <c r="F974" s="74"/>
      <c r="G974" s="89"/>
      <c r="H974" s="75"/>
    </row>
    <row r="975" spans="1:8" ht="12.75" x14ac:dyDescent="0.2">
      <c r="A975" s="71"/>
      <c r="B975" s="16"/>
      <c r="C975" s="16"/>
      <c r="D975" s="16"/>
      <c r="E975" s="16"/>
      <c r="F975" s="72"/>
      <c r="G975" s="88"/>
      <c r="H975" s="73"/>
    </row>
    <row r="976" spans="1:8" ht="12.75" x14ac:dyDescent="0.2">
      <c r="A976" s="78"/>
      <c r="B976" s="10"/>
      <c r="C976" s="10"/>
      <c r="D976" s="10"/>
      <c r="E976" s="10"/>
      <c r="F976" s="74"/>
      <c r="G976" s="89"/>
      <c r="H976" s="75"/>
    </row>
    <row r="977" spans="1:8" ht="12.75" x14ac:dyDescent="0.2">
      <c r="A977" s="71"/>
      <c r="B977" s="16"/>
      <c r="C977" s="16"/>
      <c r="D977" s="16"/>
      <c r="E977" s="16"/>
      <c r="F977" s="72"/>
      <c r="G977" s="88"/>
      <c r="H977" s="73"/>
    </row>
    <row r="978" spans="1:8" ht="12.75" x14ac:dyDescent="0.2">
      <c r="A978" s="78"/>
      <c r="B978" s="10"/>
      <c r="C978" s="10"/>
      <c r="D978" s="10"/>
      <c r="E978" s="10"/>
      <c r="F978" s="74"/>
      <c r="G978" s="89"/>
      <c r="H978" s="75"/>
    </row>
    <row r="979" spans="1:8" ht="12.75" x14ac:dyDescent="0.2">
      <c r="A979" s="71"/>
      <c r="B979" s="16"/>
      <c r="C979" s="16"/>
      <c r="D979" s="16"/>
      <c r="E979" s="16"/>
      <c r="F979" s="72"/>
      <c r="G979" s="88"/>
      <c r="H979" s="73"/>
    </row>
    <row r="980" spans="1:8" ht="12.75" x14ac:dyDescent="0.2">
      <c r="A980" s="78"/>
      <c r="B980" s="10"/>
      <c r="C980" s="10"/>
      <c r="D980" s="10"/>
      <c r="E980" s="10"/>
      <c r="F980" s="74"/>
      <c r="G980" s="89"/>
      <c r="H980" s="75"/>
    </row>
    <row r="981" spans="1:8" ht="12.75" x14ac:dyDescent="0.2">
      <c r="A981" s="71"/>
      <c r="B981" s="16"/>
      <c r="C981" s="16"/>
      <c r="D981" s="16"/>
      <c r="E981" s="16"/>
      <c r="F981" s="72"/>
      <c r="G981" s="88"/>
      <c r="H981" s="73"/>
    </row>
    <row r="982" spans="1:8" ht="12.75" x14ac:dyDescent="0.2">
      <c r="A982" s="78"/>
      <c r="B982" s="10"/>
      <c r="C982" s="10"/>
      <c r="D982" s="10"/>
      <c r="E982" s="10"/>
      <c r="F982" s="74"/>
      <c r="G982" s="89"/>
      <c r="H982" s="75"/>
    </row>
    <row r="983" spans="1:8" ht="12.75" x14ac:dyDescent="0.2">
      <c r="A983" s="71"/>
      <c r="B983" s="16"/>
      <c r="C983" s="16"/>
      <c r="D983" s="16"/>
      <c r="E983" s="16"/>
      <c r="F983" s="72"/>
      <c r="G983" s="88"/>
      <c r="H983" s="73"/>
    </row>
    <row r="984" spans="1:8" ht="12.75" x14ac:dyDescent="0.2">
      <c r="A984" s="78"/>
      <c r="B984" s="10"/>
      <c r="C984" s="10"/>
      <c r="D984" s="10"/>
      <c r="E984" s="10"/>
      <c r="F984" s="74"/>
      <c r="G984" s="89"/>
      <c r="H984" s="75"/>
    </row>
    <row r="985" spans="1:8" ht="12.75" x14ac:dyDescent="0.2">
      <c r="A985" s="71"/>
      <c r="B985" s="16"/>
      <c r="C985" s="16"/>
      <c r="D985" s="16"/>
      <c r="E985" s="16"/>
      <c r="F985" s="72"/>
      <c r="G985" s="88"/>
      <c r="H985" s="73"/>
    </row>
    <row r="986" spans="1:8" ht="12.75" x14ac:dyDescent="0.2">
      <c r="A986" s="78"/>
      <c r="B986" s="10"/>
      <c r="C986" s="10"/>
      <c r="D986" s="10"/>
      <c r="E986" s="10"/>
      <c r="F986" s="74"/>
      <c r="G986" s="89"/>
      <c r="H986" s="75"/>
    </row>
    <row r="987" spans="1:8" ht="12.75" x14ac:dyDescent="0.2">
      <c r="A987" s="71"/>
      <c r="B987" s="16"/>
      <c r="C987" s="16"/>
      <c r="D987" s="16"/>
      <c r="E987" s="16"/>
      <c r="F987" s="72"/>
      <c r="G987" s="88"/>
      <c r="H987" s="73"/>
    </row>
    <row r="988" spans="1:8" ht="12.75" x14ac:dyDescent="0.2">
      <c r="A988" s="78"/>
      <c r="B988" s="10"/>
      <c r="C988" s="10"/>
      <c r="D988" s="10"/>
      <c r="E988" s="10"/>
      <c r="F988" s="74"/>
      <c r="G988" s="89"/>
      <c r="H988" s="75"/>
    </row>
    <row r="989" spans="1:8" ht="12.75" x14ac:dyDescent="0.2">
      <c r="A989" s="71"/>
      <c r="B989" s="16"/>
      <c r="C989" s="16"/>
      <c r="D989" s="16"/>
      <c r="E989" s="16"/>
      <c r="F989" s="72"/>
      <c r="G989" s="88"/>
      <c r="H989" s="73"/>
    </row>
    <row r="990" spans="1:8" ht="12.75" x14ac:dyDescent="0.2">
      <c r="A990" s="78"/>
      <c r="B990" s="10"/>
      <c r="C990" s="10"/>
      <c r="D990" s="10"/>
      <c r="E990" s="10"/>
      <c r="F990" s="74"/>
      <c r="G990" s="89"/>
      <c r="H990" s="75"/>
    </row>
    <row r="991" spans="1:8" ht="12.75" x14ac:dyDescent="0.2">
      <c r="A991" s="71"/>
      <c r="B991" s="16"/>
      <c r="C991" s="16"/>
      <c r="D991" s="16"/>
      <c r="E991" s="16"/>
      <c r="F991" s="72"/>
      <c r="G991" s="88"/>
      <c r="H991" s="73"/>
    </row>
    <row r="992" spans="1:8" ht="12.75" x14ac:dyDescent="0.2">
      <c r="A992" s="78"/>
      <c r="B992" s="10"/>
      <c r="C992" s="10"/>
      <c r="D992" s="10"/>
      <c r="E992" s="10"/>
      <c r="F992" s="74"/>
      <c r="G992" s="89"/>
      <c r="H992" s="75"/>
    </row>
    <row r="993" spans="1:8" ht="12.75" x14ac:dyDescent="0.2">
      <c r="A993" s="71"/>
      <c r="B993" s="16"/>
      <c r="C993" s="16"/>
      <c r="D993" s="16"/>
      <c r="E993" s="16"/>
      <c r="F993" s="72"/>
      <c r="G993" s="88"/>
      <c r="H993" s="73"/>
    </row>
    <row r="994" spans="1:8" ht="12.75" x14ac:dyDescent="0.2">
      <c r="A994" s="78"/>
      <c r="B994" s="10"/>
      <c r="C994" s="10"/>
      <c r="D994" s="10"/>
      <c r="E994" s="10"/>
      <c r="F994" s="74"/>
      <c r="G994" s="89"/>
      <c r="H994" s="75"/>
    </row>
    <row r="995" spans="1:8" ht="12.75" x14ac:dyDescent="0.2">
      <c r="A995" s="71"/>
      <c r="B995" s="16"/>
      <c r="C995" s="16"/>
      <c r="D995" s="16"/>
      <c r="E995" s="16"/>
      <c r="F995" s="72"/>
      <c r="G995" s="88"/>
      <c r="H995" s="73"/>
    </row>
    <row r="996" spans="1:8" ht="12.75" x14ac:dyDescent="0.2">
      <c r="A996" s="78"/>
      <c r="B996" s="10"/>
      <c r="C996" s="10"/>
      <c r="D996" s="10"/>
      <c r="E996" s="10"/>
      <c r="F996" s="74"/>
      <c r="G996" s="89"/>
      <c r="H996" s="75"/>
    </row>
    <row r="997" spans="1:8" ht="12.75" x14ac:dyDescent="0.2">
      <c r="A997" s="71"/>
      <c r="B997" s="16"/>
      <c r="C997" s="16"/>
      <c r="D997" s="16"/>
      <c r="E997" s="16"/>
      <c r="F997" s="72"/>
      <c r="G997" s="88"/>
      <c r="H997" s="73"/>
    </row>
    <row r="998" spans="1:8" ht="12.75" x14ac:dyDescent="0.2">
      <c r="A998" s="78"/>
      <c r="B998" s="10"/>
      <c r="C998" s="10"/>
      <c r="D998" s="10"/>
      <c r="E998" s="10"/>
      <c r="F998" s="74"/>
      <c r="G998" s="89"/>
      <c r="H998" s="75"/>
    </row>
    <row r="999" spans="1:8" ht="12.75" x14ac:dyDescent="0.2">
      <c r="A999" s="90"/>
      <c r="B999" s="91"/>
      <c r="C999" s="91"/>
      <c r="D999" s="91"/>
      <c r="E999" s="91"/>
      <c r="F999" s="92"/>
      <c r="G999" s="93"/>
      <c r="H999" s="94"/>
    </row>
  </sheetData>
  <dataValidations count="1">
    <dataValidation type="custom" allowBlank="1" showDropDown="1" sqref="F2:F999 H2:H999" xr:uid="{00000000-0002-0000-0400-000000000000}">
      <formula1>AND(ISNUMBER(F2),(NOT(OR(NOT(ISERROR(DATEVALUE(F2))), AND(ISNUMBER(F2), LEFT(CELL("format", F2))="D")))))</formula1>
    </dataValidation>
  </dataValidations>
  <pageMargins left="0.511811024" right="0.511811024" top="0.78740157499999996" bottom="0.78740157499999996" header="0.31496062000000002" footer="0.31496062000000002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</sheetPr>
  <dimension ref="A1:Q926"/>
  <sheetViews>
    <sheetView workbookViewId="0">
      <selection activeCell="B14" sqref="B14"/>
    </sheetView>
  </sheetViews>
  <sheetFormatPr defaultColWidth="12.5703125" defaultRowHeight="15.75" customHeight="1" x14ac:dyDescent="0.2"/>
  <cols>
    <col min="1" max="1" width="30.28515625" style="82" customWidth="1"/>
    <col min="2" max="5" width="16.42578125" style="82" customWidth="1"/>
    <col min="6" max="6" width="13.42578125" style="82" customWidth="1"/>
    <col min="7" max="7" width="10.140625" style="82" customWidth="1"/>
    <col min="8" max="8" width="24" style="82" customWidth="1"/>
    <col min="9" max="9" width="15.5703125" style="82" customWidth="1"/>
    <col min="10" max="10" width="11.85546875" style="82" customWidth="1"/>
    <col min="11" max="11" width="13.140625" style="82" customWidth="1"/>
    <col min="12" max="12" width="12.85546875" style="82" customWidth="1"/>
    <col min="13" max="14" width="8.42578125" style="82" customWidth="1"/>
    <col min="15" max="15" width="16" style="82" customWidth="1"/>
    <col min="16" max="16" width="15.85546875" style="82" customWidth="1"/>
    <col min="17" max="17" width="17" style="82" customWidth="1"/>
    <col min="18" max="16384" width="12.5703125" style="82"/>
  </cols>
  <sheetData>
    <row r="1" spans="1:17" s="81" customFormat="1" ht="39" customHeight="1" x14ac:dyDescent="0.2">
      <c r="A1" s="30" t="s">
        <v>37</v>
      </c>
      <c r="B1" s="31" t="s">
        <v>27</v>
      </c>
      <c r="C1" s="32" t="s">
        <v>22</v>
      </c>
      <c r="D1" s="32" t="s">
        <v>16</v>
      </c>
      <c r="E1" s="33" t="s">
        <v>7</v>
      </c>
      <c r="F1" s="34" t="s">
        <v>9</v>
      </c>
      <c r="G1" s="35" t="s">
        <v>12</v>
      </c>
      <c r="H1" s="35" t="s">
        <v>30</v>
      </c>
      <c r="I1" s="35" t="s">
        <v>29</v>
      </c>
      <c r="J1" s="35" t="s">
        <v>20</v>
      </c>
      <c r="K1" s="35" t="s">
        <v>15</v>
      </c>
      <c r="L1" s="36" t="s">
        <v>24</v>
      </c>
      <c r="M1" s="37" t="s">
        <v>10</v>
      </c>
      <c r="N1" s="38" t="s">
        <v>13</v>
      </c>
      <c r="O1" s="38" t="s">
        <v>21</v>
      </c>
      <c r="P1" s="39" t="s">
        <v>33</v>
      </c>
      <c r="Q1" s="40" t="s">
        <v>38</v>
      </c>
    </row>
    <row r="2" spans="1:17" ht="12.75" x14ac:dyDescent="0.2">
      <c r="A2" s="41" t="s">
        <v>28</v>
      </c>
      <c r="B2" s="42">
        <f>COUNTIFS(OUVIDORIA!$B:$B,Tabela[[#Headers],[Ouvidoria]],OUVIDORIA!$C:$C,$A2)</f>
        <v>9</v>
      </c>
      <c r="C2" s="43"/>
      <c r="D2" s="43"/>
      <c r="E2" s="43"/>
      <c r="F2" s="42">
        <f>COUNTIFS(OUVIDORIA!$C:$C,$A2,OUVIDORIA!$D:$D,Tabela[[#Headers],[Presencial]])</f>
        <v>5</v>
      </c>
      <c r="G2" s="43">
        <f>COUNTIFS(OUVIDORIA!$C:$C,$A2,OUVIDORIA!$D:$D,Tabela[[#Headers],[E-mail]])</f>
        <v>3</v>
      </c>
      <c r="H2" s="43">
        <f>COUNTIFS(OUVIDORIA!$C:$C,$A2,OUVIDORIA!$D:$D,Tabela[[#Headers],[Fala.Br (Ouvidoria e Acesso à Informação)]])</f>
        <v>3</v>
      </c>
      <c r="I2" s="43">
        <f>COUNTIFS(OUVIDORIA!$C:$C,$A2,OUVIDORIA!$D:$D,Tabela[[#Headers],[OuvidorSUS]])</f>
        <v>3</v>
      </c>
      <c r="J2" s="43">
        <f>COUNTIFS(OUVIDORIA!$C:$C,$A2,OUVIDORIA!$D:$D,Tabela[[#Headers],[Telefone]])</f>
        <v>4</v>
      </c>
      <c r="K2" s="43">
        <f>COUNTIFS(OUVIDORIA!$C:$C,$A2,OUVIDORIA!$D:$D,Tabela[[#Headers],[WhatsApp]])</f>
        <v>3</v>
      </c>
      <c r="L2" s="44">
        <f>COUNTIFS(OUVIDORIA!$C:$C,$A2,OUVIDORIA!$D:$D,Tabela[[#Headers],[Protocolo Virtual]])</f>
        <v>0</v>
      </c>
      <c r="M2" s="43">
        <f>COUNTIFS(OUVIDORIA!$C:$C,$A2,OUVIDORIA!$E:$E,Tabela[[#Headers],[Sim]])</f>
        <v>10</v>
      </c>
      <c r="N2" s="43">
        <f>COUNTIFS(OUVIDORIA!$C:$C,$A2,OUVIDORIA!$E:$E,Tabela[[#Headers],[Não]])</f>
        <v>10</v>
      </c>
      <c r="O2" s="43">
        <f>COUNTIFS(OUVIDORIA!$C:$C,$A2,OUVIDORIA!$E:$E,Tabela[[#Headers],[Parcialmente]])</f>
        <v>1</v>
      </c>
      <c r="P2" s="45">
        <f t="shared" ref="P2:P13" si="0">M2/SUM(M2:O2)</f>
        <v>0.47619047619047616</v>
      </c>
      <c r="Q2" s="46">
        <f>AVERAGEIF(OUVIDORIA!$C:$C,$A2,OUVIDORIA!$F:$F)</f>
        <v>4.4761904761904763</v>
      </c>
    </row>
    <row r="3" spans="1:17" ht="12.75" x14ac:dyDescent="0.2">
      <c r="A3" s="41" t="s">
        <v>27</v>
      </c>
      <c r="B3" s="42">
        <f>COUNTIFS(OUVIDORIA!$B:$B,Tabela[[#Headers],[Ouvidoria]],OUVIDORIA!$C:$C,$A3)</f>
        <v>13</v>
      </c>
      <c r="C3" s="43"/>
      <c r="D3" s="43"/>
      <c r="E3" s="43"/>
      <c r="F3" s="42">
        <f>COUNTIFS(OUVIDORIA!$C:$C,$A3,OUVIDORIA!$D:$D,Tabela[[#Headers],[Presencial]])</f>
        <v>1</v>
      </c>
      <c r="G3" s="43">
        <f>COUNTIFS(OUVIDORIA!$C:$C,$A3,OUVIDORIA!$D:$D,Tabela[[#Headers],[E-mail]])</f>
        <v>3</v>
      </c>
      <c r="H3" s="43">
        <f>COUNTIFS(OUVIDORIA!$C:$C,$A3,OUVIDORIA!$D:$D,Tabela[[#Headers],[Fala.Br (Ouvidoria e Acesso à Informação)]])</f>
        <v>2</v>
      </c>
      <c r="I3" s="43">
        <f>COUNTIFS(OUVIDORIA!$C:$C,$A3,OUVIDORIA!$D:$D,Tabela[[#Headers],[OuvidorSUS]])</f>
        <v>2</v>
      </c>
      <c r="J3" s="43">
        <f>COUNTIFS(OUVIDORIA!$C:$C,$A3,OUVIDORIA!$D:$D,Tabela[[#Headers],[Telefone]])</f>
        <v>1</v>
      </c>
      <c r="K3" s="43">
        <f>COUNTIFS(OUVIDORIA!$C:$C,$A3,OUVIDORIA!$D:$D,Tabela[[#Headers],[WhatsApp]])</f>
        <v>5</v>
      </c>
      <c r="L3" s="44">
        <f>COUNTIFS(OUVIDORIA!$C:$C,$A3,OUVIDORIA!$D:$D,Tabela[[#Headers],[Protocolo Virtual]])</f>
        <v>0</v>
      </c>
      <c r="M3" s="43">
        <f>COUNTIFS(OUVIDORIA!$C:$C,$A3,OUVIDORIA!$E:$E,Tabela[[#Headers],[Sim]])</f>
        <v>1</v>
      </c>
      <c r="N3" s="43">
        <f>COUNTIFS(OUVIDORIA!$C:$C,$A3,OUVIDORIA!$E:$E,Tabela[[#Headers],[Não]])</f>
        <v>11</v>
      </c>
      <c r="O3" s="43">
        <f>COUNTIFS(OUVIDORIA!$C:$C,$A3,OUVIDORIA!$E:$E,Tabela[[#Headers],[Parcialmente]])</f>
        <v>2</v>
      </c>
      <c r="P3" s="45">
        <f t="shared" si="0"/>
        <v>7.1428571428571425E-2</v>
      </c>
      <c r="Q3" s="46">
        <f>AVERAGEIF(OUVIDORIA!$C:$C,$A3,OUVIDORIA!$F:$F)</f>
        <v>2.2857142857142856</v>
      </c>
    </row>
    <row r="4" spans="1:17" ht="12.75" x14ac:dyDescent="0.2">
      <c r="A4" s="48" t="s">
        <v>23</v>
      </c>
      <c r="B4" s="49"/>
      <c r="C4" s="50">
        <f>COUNTIFS(PROTOCOLO!$B:$B,Tabela[[#Headers],[Protocolo]],PROTOCOLO!$C:$C,$A4)</f>
        <v>2</v>
      </c>
      <c r="D4" s="50"/>
      <c r="E4" s="51"/>
      <c r="F4" s="49">
        <f>COUNTIFS(PROTOCOLO!$C:$C,$A4,PROTOCOLO!$D:$D,Tabela[[#Headers],[Presencial]])</f>
        <v>1</v>
      </c>
      <c r="G4" s="50">
        <f>COUNTIFS(PROTOCOLO!$C:$C,$A4,PROTOCOLO!$D:$D,Tabela[[#Headers],[E-mail]])</f>
        <v>0</v>
      </c>
      <c r="H4" s="50">
        <f>COUNTIFS(PROTOCOLO!$C:$C,$A4,PROTOCOLO!$D:$D,Tabela[[#Headers],[Fala.Br (Ouvidoria e Acesso à Informação)]])</f>
        <v>0</v>
      </c>
      <c r="I4" s="50">
        <f>COUNTIFS(PROTOCOLO!$C:$C,$A4,PROTOCOLO!$D:$D,Tabela[[#Headers],[OuvidorSUS]])</f>
        <v>0</v>
      </c>
      <c r="J4" s="50">
        <f>COUNTIFS(PROTOCOLO!$C:$C,$A4,PROTOCOLO!$D:$D,Tabela[[#Headers],[Telefone]])</f>
        <v>0</v>
      </c>
      <c r="K4" s="50">
        <f>COUNTIFS(PROTOCOLO!$C:$C,$A4,PROTOCOLO!$D:$D,Tabela[[#Headers],[WhatsApp]])</f>
        <v>0</v>
      </c>
      <c r="L4" s="51">
        <f>COUNTIFS(PROTOCOLO!$C:$C,$A4,PROTOCOLO!$D:$D,Tabela[[#Headers],[Protocolo Virtual]])</f>
        <v>1</v>
      </c>
      <c r="M4" s="49">
        <f>COUNTIFS(PROTOCOLO!$C:$C,$A4,PROTOCOLO!$E:$E,Tabela[[#Headers],[Sim]])</f>
        <v>2</v>
      </c>
      <c r="N4" s="50">
        <f>COUNTIFS(PROTOCOLO!$C:$C,$A4,PROTOCOLO!$E:$E,Tabela[[#Headers],[Não]])</f>
        <v>0</v>
      </c>
      <c r="O4" s="50">
        <f>COUNTIFS(PROTOCOLO!$C:$C,$A4,PROTOCOLO!$E:$E,Tabela[[#Headers],[Parcialmente]])</f>
        <v>0</v>
      </c>
      <c r="P4" s="52">
        <f t="shared" si="0"/>
        <v>1</v>
      </c>
      <c r="Q4" s="53">
        <f>AVERAGEIF(PROTOCOLO!$C:$C,$A4,OUVIDORIA!$F:$F)</f>
        <v>9.5</v>
      </c>
    </row>
    <row r="5" spans="1:17" ht="12.75" x14ac:dyDescent="0.2">
      <c r="A5" s="48" t="s">
        <v>25</v>
      </c>
      <c r="B5" s="49"/>
      <c r="C5" s="50">
        <f>COUNTIFS(PROTOCOLO!$B:$B,Tabela[[#Headers],[Protocolo]],PROTOCOLO!$C:$C,$A5)</f>
        <v>2</v>
      </c>
      <c r="D5" s="50"/>
      <c r="E5" s="51"/>
      <c r="F5" s="49">
        <f>COUNTIFS(PROTOCOLO!$C:$C,$A5,PROTOCOLO!$D:$D,Tabela[[#Headers],[Presencial]])</f>
        <v>2</v>
      </c>
      <c r="G5" s="50">
        <f>COUNTIFS(PROTOCOLO!$C:$C,$A5,PROTOCOLO!$D:$D,Tabela[[#Headers],[E-mail]])</f>
        <v>0</v>
      </c>
      <c r="H5" s="50">
        <f>COUNTIFS(PROTOCOLO!$C:$C,$A5,PROTOCOLO!$D:$D,Tabela[[#Headers],[Fala.Br (Ouvidoria e Acesso à Informação)]])</f>
        <v>0</v>
      </c>
      <c r="I5" s="50">
        <f>COUNTIFS(PROTOCOLO!$C:$C,$A5,PROTOCOLO!$D:$D,Tabela[[#Headers],[OuvidorSUS]])</f>
        <v>0</v>
      </c>
      <c r="J5" s="50">
        <f>COUNTIFS(PROTOCOLO!$C:$C,$A5,PROTOCOLO!$D:$D,Tabela[[#Headers],[Telefone]])</f>
        <v>0</v>
      </c>
      <c r="K5" s="50">
        <f>COUNTIFS(PROTOCOLO!$C:$C,$A5,PROTOCOLO!$D:$D,Tabela[[#Headers],[WhatsApp]])</f>
        <v>0</v>
      </c>
      <c r="L5" s="51">
        <f>COUNTIFS(PROTOCOLO!$C:$C,$A5,PROTOCOLO!$D:$D,Tabela[[#Headers],[Protocolo Virtual]])</f>
        <v>0</v>
      </c>
      <c r="M5" s="49">
        <f>COUNTIFS(PROTOCOLO!$C:$C,$A5,PROTOCOLO!$E:$E,Tabela[[#Headers],[Sim]])</f>
        <v>1</v>
      </c>
      <c r="N5" s="50">
        <f>COUNTIFS(PROTOCOLO!$C:$C,$A5,PROTOCOLO!$E:$E,Tabela[[#Headers],[Não]])</f>
        <v>1</v>
      </c>
      <c r="O5" s="50">
        <f>COUNTIFS(PROTOCOLO!$C:$C,$A5,PROTOCOLO!$E:$E,Tabela[[#Headers],[Parcialmente]])</f>
        <v>0</v>
      </c>
      <c r="P5" s="52">
        <f t="shared" si="0"/>
        <v>0.5</v>
      </c>
      <c r="Q5" s="53">
        <f>AVERAGEIF(PROTOCOLO!$C:$C,$A5,OUVIDORIA!$F:$F)</f>
        <v>4.5</v>
      </c>
    </row>
    <row r="6" spans="1:17" ht="12.75" x14ac:dyDescent="0.2">
      <c r="A6" s="48" t="s">
        <v>26</v>
      </c>
      <c r="B6" s="49"/>
      <c r="C6" s="50">
        <f>COUNTIFS(PROTOCOLO!$B:$B,Tabela[[#Headers],[Protocolo]],PROTOCOLO!$C:$C,$A6)</f>
        <v>3</v>
      </c>
      <c r="D6" s="50"/>
      <c r="E6" s="51"/>
      <c r="F6" s="49">
        <f>COUNTIFS(PROTOCOLO!$C:$C,$A6,PROTOCOLO!$D:$D,Tabela[[#Headers],[Presencial]])</f>
        <v>1</v>
      </c>
      <c r="G6" s="50">
        <f>COUNTIFS(PROTOCOLO!$C:$C,$A6,PROTOCOLO!$D:$D,Tabela[[#Headers],[E-mail]])</f>
        <v>0</v>
      </c>
      <c r="H6" s="50">
        <f>COUNTIFS(PROTOCOLO!$C:$C,$A6,PROTOCOLO!$D:$D,Tabela[[#Headers],[Fala.Br (Ouvidoria e Acesso à Informação)]])</f>
        <v>0</v>
      </c>
      <c r="I6" s="50">
        <f>COUNTIFS(PROTOCOLO!$C:$C,$A6,PROTOCOLO!$D:$D,Tabela[[#Headers],[OuvidorSUS]])</f>
        <v>0</v>
      </c>
      <c r="J6" s="50">
        <f>COUNTIFS(PROTOCOLO!$C:$C,$A6,PROTOCOLO!$D:$D,Tabela[[#Headers],[Telefone]])</f>
        <v>0</v>
      </c>
      <c r="K6" s="50">
        <f>COUNTIFS(PROTOCOLO!$C:$C,$A6,PROTOCOLO!$D:$D,Tabela[[#Headers],[WhatsApp]])</f>
        <v>0</v>
      </c>
      <c r="L6" s="51">
        <f>COUNTIFS(PROTOCOLO!$C:$C,$A6,PROTOCOLO!$D:$D,Tabela[[#Headers],[Protocolo Virtual]])</f>
        <v>2</v>
      </c>
      <c r="M6" s="49">
        <f>COUNTIFS(PROTOCOLO!$C:$C,$A6,PROTOCOLO!$E:$E,Tabela[[#Headers],[Sim]])</f>
        <v>2</v>
      </c>
      <c r="N6" s="50">
        <f>COUNTIFS(PROTOCOLO!$C:$C,$A6,PROTOCOLO!$E:$E,Tabela[[#Headers],[Não]])</f>
        <v>0</v>
      </c>
      <c r="O6" s="50">
        <f>COUNTIFS(PROTOCOLO!$C:$C,$A6,PROTOCOLO!$E:$E,Tabela[[#Headers],[Parcialmente]])</f>
        <v>1</v>
      </c>
      <c r="P6" s="52">
        <f t="shared" si="0"/>
        <v>0.66666666666666663</v>
      </c>
      <c r="Q6" s="53">
        <f>AVERAGEIF(PROTOCOLO!$C:$C,$A6,OUVIDORIA!$F:$F)</f>
        <v>6.666666666666667</v>
      </c>
    </row>
    <row r="7" spans="1:17" ht="12.75" x14ac:dyDescent="0.2">
      <c r="A7" s="54" t="s">
        <v>17</v>
      </c>
      <c r="B7" s="55"/>
      <c r="C7" s="56"/>
      <c r="D7" s="56">
        <f>COUNTIFS(RECEPÇÃO!$B:$B,Tabela[[#Headers],[Recepção]],RECEPÇÃO!$C:$C,$A7)</f>
        <v>3</v>
      </c>
      <c r="E7" s="57"/>
      <c r="F7" s="55">
        <f>COUNTIFS(RECEPÇÃO!$C:$C,$A7,RECEPÇÃO!$D:$D,Tabela[[#Headers],[Presencial]])</f>
        <v>2</v>
      </c>
      <c r="G7" s="56">
        <f>COUNTIFS(RECEPÇÃO!$C:$C,$A7,RECEPÇÃO!$D:$D,Tabela[[#Headers],[E-mail]])</f>
        <v>0</v>
      </c>
      <c r="H7" s="56">
        <f>COUNTIFS(RECEPÇÃO!$C:$C,$A7,RECEPÇÃO!$D:$D,Tabela[[#Headers],[Fala.Br (Ouvidoria e Acesso à Informação)]])</f>
        <v>0</v>
      </c>
      <c r="I7" s="56">
        <f>COUNTIFS(RECEPÇÃO!$C:$C,$A7,RECEPÇÃO!$D:$D,Tabela[[#Headers],[OuvidorSUS]])</f>
        <v>0</v>
      </c>
      <c r="J7" s="56">
        <f>COUNTIFS(RECEPÇÃO!$C:$C,$A7,RECEPÇÃO!$D:$D,Tabela[[#Headers],[Telefone]])</f>
        <v>1</v>
      </c>
      <c r="K7" s="56">
        <f>COUNTIFS(RECEPÇÃO!$C:$C,$A7,RECEPÇÃO!$D:$D,Tabela[[#Headers],[WhatsApp]])</f>
        <v>0</v>
      </c>
      <c r="L7" s="57">
        <f>COUNTIFS(RECEPÇÃO!$C:$C,$A7,RECEPÇÃO!$D:$D,Tabela[[#Headers],[Protocolo Virtual]])</f>
        <v>0</v>
      </c>
      <c r="M7" s="55">
        <f>COUNTIFS(RECEPÇÃO!$C:$C,$A7,RECEPÇÃO!$E:$E,Tabela[[#Headers],[Sim]])</f>
        <v>1</v>
      </c>
      <c r="N7" s="56">
        <f>COUNTIFS(RECEPÇÃO!$C:$C,$A7,RECEPÇÃO!$E:$E,Tabela[[#Headers],[Não]])</f>
        <v>1</v>
      </c>
      <c r="O7" s="56">
        <f>COUNTIFS(RECEPÇÃO!$C:$C,$A7,RECEPÇÃO!$E:$E,Tabela[[#Headers],[Parcialmente]])</f>
        <v>1</v>
      </c>
      <c r="P7" s="58">
        <f t="shared" si="0"/>
        <v>0.33333333333333331</v>
      </c>
      <c r="Q7" s="59">
        <f>AVERAGEIF(RECEPÇÃO!$C:$C,$A7,OUVIDORIA!$F:$F)</f>
        <v>8.3333333333333339</v>
      </c>
    </row>
    <row r="8" spans="1:17" ht="12.75" x14ac:dyDescent="0.2">
      <c r="A8" s="54" t="s">
        <v>18</v>
      </c>
      <c r="B8" s="55"/>
      <c r="C8" s="56"/>
      <c r="D8" s="56">
        <f>COUNTIFS(RECEPÇÃO!$B:$B,Tabela[[#Headers],[Recepção]],RECEPÇÃO!$C:$C,$A8)</f>
        <v>1</v>
      </c>
      <c r="E8" s="57"/>
      <c r="F8" s="55">
        <f>COUNTIFS(RECEPÇÃO!$C:$C,$A8,RECEPÇÃO!$D:$D,Tabela[[#Headers],[Presencial]])</f>
        <v>1</v>
      </c>
      <c r="G8" s="56">
        <f>COUNTIFS(RECEPÇÃO!$C:$C,$A8,RECEPÇÃO!$D:$D,Tabela[[#Headers],[E-mail]])</f>
        <v>0</v>
      </c>
      <c r="H8" s="56">
        <f>COUNTIFS(RECEPÇÃO!$C:$C,$A8,RECEPÇÃO!$D:$D,Tabela[[#Headers],[Fala.Br (Ouvidoria e Acesso à Informação)]])</f>
        <v>0</v>
      </c>
      <c r="I8" s="56">
        <f>COUNTIFS(RECEPÇÃO!$C:$C,$A8,RECEPÇÃO!$D:$D,Tabela[[#Headers],[OuvidorSUS]])</f>
        <v>0</v>
      </c>
      <c r="J8" s="56">
        <f>COUNTIFS(RECEPÇÃO!$C:$C,$A8,RECEPÇÃO!$D:$D,Tabela[[#Headers],[Telefone]])</f>
        <v>0</v>
      </c>
      <c r="K8" s="56">
        <f>COUNTIFS(RECEPÇÃO!$C:$C,$A8,RECEPÇÃO!$D:$D,Tabela[[#Headers],[WhatsApp]])</f>
        <v>0</v>
      </c>
      <c r="L8" s="57">
        <f>COUNTIFS(RECEPÇÃO!$C:$C,$A8,RECEPÇÃO!$D:$D,Tabela[[#Headers],[Protocolo Virtual]])</f>
        <v>0</v>
      </c>
      <c r="M8" s="55">
        <f>COUNTIFS(RECEPÇÃO!$C:$C,$A8,RECEPÇÃO!$E:$E,Tabela[[#Headers],[Sim]])</f>
        <v>1</v>
      </c>
      <c r="N8" s="56">
        <f>COUNTIFS(RECEPÇÃO!$C:$C,$A8,RECEPÇÃO!$E:$E,Tabela[[#Headers],[Não]])</f>
        <v>0</v>
      </c>
      <c r="O8" s="56">
        <f>COUNTIFS(RECEPÇÃO!$C:$C,$A8,RECEPÇÃO!$E:$E,Tabela[[#Headers],[Parcialmente]])</f>
        <v>0</v>
      </c>
      <c r="P8" s="58">
        <f t="shared" si="0"/>
        <v>1</v>
      </c>
      <c r="Q8" s="59">
        <f>AVERAGEIF(RECEPÇÃO!$C:$C,$A8,OUVIDORIA!$F:$F)</f>
        <v>9</v>
      </c>
    </row>
    <row r="9" spans="1:17" ht="12.75" x14ac:dyDescent="0.2">
      <c r="A9" s="54" t="s">
        <v>19</v>
      </c>
      <c r="B9" s="55"/>
      <c r="C9" s="56"/>
      <c r="D9" s="56">
        <f>COUNTIFS(RECEPÇÃO!$B:$B,Tabela[[#Headers],[Recepção]],RECEPÇÃO!$C:$C,$A9)</f>
        <v>1</v>
      </c>
      <c r="E9" s="57"/>
      <c r="F9" s="55">
        <f>COUNTIFS(RECEPÇÃO!$C:$C,$A9,RECEPÇÃO!$D:$D,Tabela[[#Headers],[Presencial]])</f>
        <v>1</v>
      </c>
      <c r="G9" s="56">
        <f>COUNTIFS(RECEPÇÃO!$C:$C,$A9,RECEPÇÃO!$D:$D,Tabela[[#Headers],[E-mail]])</f>
        <v>0</v>
      </c>
      <c r="H9" s="56">
        <f>COUNTIFS(RECEPÇÃO!$C:$C,$A9,RECEPÇÃO!$D:$D,Tabela[[#Headers],[Fala.Br (Ouvidoria e Acesso à Informação)]])</f>
        <v>0</v>
      </c>
      <c r="I9" s="56">
        <f>COUNTIFS(RECEPÇÃO!$C:$C,$A9,RECEPÇÃO!$D:$D,Tabela[[#Headers],[OuvidorSUS]])</f>
        <v>0</v>
      </c>
      <c r="J9" s="56">
        <f>COUNTIFS(RECEPÇÃO!$C:$C,$A9,RECEPÇÃO!$D:$D,Tabela[[#Headers],[Telefone]])</f>
        <v>0</v>
      </c>
      <c r="K9" s="56">
        <f>COUNTIFS(RECEPÇÃO!$C:$C,$A9,RECEPÇÃO!$D:$D,Tabela[[#Headers],[WhatsApp]])</f>
        <v>0</v>
      </c>
      <c r="L9" s="57">
        <f>COUNTIFS(RECEPÇÃO!$C:$C,$A9,RECEPÇÃO!$D:$D,Tabela[[#Headers],[Protocolo Virtual]])</f>
        <v>0</v>
      </c>
      <c r="M9" s="55">
        <f>COUNTIFS(RECEPÇÃO!$C:$C,$A9,RECEPÇÃO!$E:$E,Tabela[[#Headers],[Sim]])</f>
        <v>1</v>
      </c>
      <c r="N9" s="56">
        <f>COUNTIFS(RECEPÇÃO!$C:$C,$A9,RECEPÇÃO!$E:$E,Tabela[[#Headers],[Não]])</f>
        <v>0</v>
      </c>
      <c r="O9" s="56">
        <f>COUNTIFS(RECEPÇÃO!$C:$C,$A9,RECEPÇÃO!$E:$E,Tabela[[#Headers],[Parcialmente]])</f>
        <v>0</v>
      </c>
      <c r="P9" s="58">
        <f t="shared" si="0"/>
        <v>1</v>
      </c>
      <c r="Q9" s="59">
        <f>AVERAGEIF(RECEPÇÃO!$C:$C,$A9,OUVIDORIA!$F:$F)</f>
        <v>3</v>
      </c>
    </row>
    <row r="10" spans="1:17" ht="12.75" x14ac:dyDescent="0.2">
      <c r="A10" s="60" t="s">
        <v>8</v>
      </c>
      <c r="B10" s="61"/>
      <c r="C10" s="62"/>
      <c r="D10" s="62"/>
      <c r="E10" s="63">
        <f>COUNTIFS('SERV. SOCIAL'!$B:$B,Tabela[[#Headers],[Serviço Social]],'SERV. SOCIAL'!$C:$C,$A10)</f>
        <v>1</v>
      </c>
      <c r="F10" s="61">
        <f>COUNTIFS('SERV. SOCIAL'!$C:$C,$A10,'SERV. SOCIAL'!$D:$D,Tabela[[#Headers],[Presencial]])</f>
        <v>1</v>
      </c>
      <c r="G10" s="62">
        <f>COUNTIFS('SERV. SOCIAL'!$C:$C,$A10,'SERV. SOCIAL'!$D:$D,Tabela[[#Headers],[E-mail]])</f>
        <v>0</v>
      </c>
      <c r="H10" s="62">
        <f>COUNTIFS('SERV. SOCIAL'!$C:$C,$A10,'SERV. SOCIAL'!$D:$D,Tabela[[#Headers],[Fala.Br (Ouvidoria e Acesso à Informação)]])</f>
        <v>0</v>
      </c>
      <c r="I10" s="62">
        <f>COUNTIFS('SERV. SOCIAL'!$C:$C,$A10,'SERV. SOCIAL'!$D:$D,Tabela[[#Headers],[OuvidorSUS]])</f>
        <v>0</v>
      </c>
      <c r="J10" s="62">
        <f>COUNTIFS('SERV. SOCIAL'!$C:$C,$A10,'SERV. SOCIAL'!$D:$D,Tabela[[#Headers],[Telefone]])</f>
        <v>0</v>
      </c>
      <c r="K10" s="62">
        <f>COUNTIFS('SERV. SOCIAL'!$C:$C,$A10,'SERV. SOCIAL'!$D:$D,Tabela[[#Headers],[WhatsApp]])</f>
        <v>0</v>
      </c>
      <c r="L10" s="63">
        <f>COUNTIFS('SERV. SOCIAL'!$C:$C,$A10,'SERV. SOCIAL'!$D:$D,Tabela[[#Headers],[Protocolo Virtual]])</f>
        <v>0</v>
      </c>
      <c r="M10" s="61">
        <f>COUNTIFS('SERV. SOCIAL'!$C:$C,$A10,'SERV. SOCIAL'!$E:$E,Tabela[[#Headers],[Sim]])</f>
        <v>1</v>
      </c>
      <c r="N10" s="62">
        <f>COUNTIFS('SERV. SOCIAL'!$C:$C,$A10,'SERV. SOCIAL'!$E:$E,Tabela[[#Headers],[Não]])</f>
        <v>0</v>
      </c>
      <c r="O10" s="62">
        <f>COUNTIFS('SERV. SOCIAL'!$C:$C,$A10,'SERV. SOCIAL'!$E:$E,Tabela[[#Headers],[Parcialmente]])</f>
        <v>0</v>
      </c>
      <c r="P10" s="64">
        <f t="shared" si="0"/>
        <v>1</v>
      </c>
      <c r="Q10" s="65">
        <f>AVERAGEIF('SERV. SOCIAL'!$C:$C,$A10,OUVIDORIA!$F:$F)</f>
        <v>10</v>
      </c>
    </row>
    <row r="11" spans="1:17" ht="12.75" x14ac:dyDescent="0.2">
      <c r="A11" s="60" t="s">
        <v>11</v>
      </c>
      <c r="B11" s="61"/>
      <c r="C11" s="62"/>
      <c r="D11" s="62"/>
      <c r="E11" s="63">
        <f>COUNTIFS('SERV. SOCIAL'!$B:$B,Tabela[[#Headers],[Serviço Social]],'SERV. SOCIAL'!$C:$C,$A11)</f>
        <v>1</v>
      </c>
      <c r="F11" s="61">
        <f>COUNTIFS('SERV. SOCIAL'!$C:$C,$A11,'SERV. SOCIAL'!$D:$D,Tabela[[#Headers],[Presencial]])</f>
        <v>0</v>
      </c>
      <c r="G11" s="62">
        <f>COUNTIFS('SERV. SOCIAL'!$C:$C,$A11,'SERV. SOCIAL'!$D:$D,Tabela[[#Headers],[E-mail]])</f>
        <v>1</v>
      </c>
      <c r="H11" s="62">
        <f>COUNTIFS('SERV. SOCIAL'!$C:$C,$A11,'SERV. SOCIAL'!$D:$D,Tabela[[#Headers],[Fala.Br (Ouvidoria e Acesso à Informação)]])</f>
        <v>0</v>
      </c>
      <c r="I11" s="62">
        <f>COUNTIFS('SERV. SOCIAL'!$C:$C,$A11,'SERV. SOCIAL'!$D:$D,Tabela[[#Headers],[OuvidorSUS]])</f>
        <v>0</v>
      </c>
      <c r="J11" s="62">
        <f>COUNTIFS('SERV. SOCIAL'!$C:$C,$A11,'SERV. SOCIAL'!$D:$D,Tabela[[#Headers],[Telefone]])</f>
        <v>0</v>
      </c>
      <c r="K11" s="62">
        <f>COUNTIFS('SERV. SOCIAL'!$C:$C,$A11,'SERV. SOCIAL'!$D:$D,Tabela[[#Headers],[WhatsApp]])</f>
        <v>0</v>
      </c>
      <c r="L11" s="63">
        <f>COUNTIFS('SERV. SOCIAL'!$C:$C,$A11,'SERV. SOCIAL'!$D:$D,Tabela[[#Headers],[Protocolo Virtual]])</f>
        <v>0</v>
      </c>
      <c r="M11" s="61">
        <f>COUNTIFS('SERV. SOCIAL'!$C:$C,$A11,'SERV. SOCIAL'!$E:$E,Tabela[[#Headers],[Sim]])</f>
        <v>0</v>
      </c>
      <c r="N11" s="62">
        <f>COUNTIFS('SERV. SOCIAL'!$C:$C,$A11,'SERV. SOCIAL'!$E:$E,Tabela[[#Headers],[Não]])</f>
        <v>1</v>
      </c>
      <c r="O11" s="62">
        <f>COUNTIFS('SERV. SOCIAL'!$C:$C,$A11,'SERV. SOCIAL'!$E:$E,Tabela[[#Headers],[Parcialmente]])</f>
        <v>0</v>
      </c>
      <c r="P11" s="64">
        <f t="shared" si="0"/>
        <v>0</v>
      </c>
      <c r="Q11" s="65">
        <f>AVERAGEIF('SERV. SOCIAL'!$C:$C,$A11,OUVIDORIA!$F:$F)</f>
        <v>9</v>
      </c>
    </row>
    <row r="12" spans="1:17" ht="12.75" x14ac:dyDescent="0.2">
      <c r="A12" s="60" t="s">
        <v>14</v>
      </c>
      <c r="B12" s="66"/>
      <c r="C12" s="67"/>
      <c r="D12" s="67"/>
      <c r="E12" s="68">
        <f>COUNTIFS('SERV. SOCIAL'!$B:$B,Tabela[[#Headers],[Serviço Social]],'SERV. SOCIAL'!$C:$C,$A12)</f>
        <v>2</v>
      </c>
      <c r="F12" s="66">
        <f>COUNTIFS('SERV. SOCIAL'!$C:$C,$A12,'SERV. SOCIAL'!$D:$D,Tabela[[#Headers],[Presencial]])</f>
        <v>0</v>
      </c>
      <c r="G12" s="67">
        <f>COUNTIFS('SERV. SOCIAL'!$C:$C,$A12,'SERV. SOCIAL'!$D:$D,Tabela[[#Headers],[E-mail]])</f>
        <v>1</v>
      </c>
      <c r="H12" s="67">
        <f>COUNTIFS('SERV. SOCIAL'!$C:$C,$A12,'SERV. SOCIAL'!$D:$D,Tabela[[#Headers],[Fala.Br (Ouvidoria e Acesso à Informação)]])</f>
        <v>0</v>
      </c>
      <c r="I12" s="67">
        <f>COUNTIFS('SERV. SOCIAL'!$C:$C,$A12,'SERV. SOCIAL'!$D:$D,Tabela[[#Headers],[OuvidorSUS]])</f>
        <v>0</v>
      </c>
      <c r="J12" s="67">
        <f>COUNTIFS('SERV. SOCIAL'!$C:$C,$A12,'SERV. SOCIAL'!$D:$D,Tabela[[#Headers],[Telefone]])</f>
        <v>0</v>
      </c>
      <c r="K12" s="67">
        <f>COUNTIFS('SERV. SOCIAL'!$C:$C,$A12,'SERV. SOCIAL'!$D:$D,Tabela[[#Headers],[WhatsApp]])</f>
        <v>1</v>
      </c>
      <c r="L12" s="68">
        <f>COUNTIFS('SERV. SOCIAL'!$C:$C,$A12,'SERV. SOCIAL'!$D:$D,Tabela[[#Headers],[Protocolo Virtual]])</f>
        <v>0</v>
      </c>
      <c r="M12" s="66">
        <f>COUNTIFS('SERV. SOCIAL'!$C:$C,$A12,'SERV. SOCIAL'!$E:$E,Tabela[[#Headers],[Sim]])</f>
        <v>2</v>
      </c>
      <c r="N12" s="67">
        <f>COUNTIFS('SERV. SOCIAL'!$C:$C,$A12,'SERV. SOCIAL'!$E:$E,Tabela[[#Headers],[Não]])</f>
        <v>0</v>
      </c>
      <c r="O12" s="67">
        <f>COUNTIFS('SERV. SOCIAL'!$C:$C,$A12,'SERV. SOCIAL'!$E:$E,Tabela[[#Headers],[Parcialmente]])</f>
        <v>0</v>
      </c>
      <c r="P12" s="69">
        <f t="shared" si="0"/>
        <v>1</v>
      </c>
      <c r="Q12" s="70">
        <f>AVERAGEIF('SERV. SOCIAL'!$C:$C,$A12,OUVIDORIA!$F:$F)</f>
        <v>4.5</v>
      </c>
    </row>
    <row r="13" spans="1:17" ht="12.75" x14ac:dyDescent="0.2">
      <c r="A13" s="71" t="s">
        <v>36</v>
      </c>
      <c r="B13" s="16">
        <f t="shared" ref="B13:O13" si="1">SUM(B2:B12)</f>
        <v>22</v>
      </c>
      <c r="C13" s="16">
        <f t="shared" si="1"/>
        <v>7</v>
      </c>
      <c r="D13" s="16">
        <f t="shared" si="1"/>
        <v>5</v>
      </c>
      <c r="E13" s="16">
        <f t="shared" si="1"/>
        <v>4</v>
      </c>
      <c r="F13" s="16">
        <f t="shared" si="1"/>
        <v>15</v>
      </c>
      <c r="G13" s="16">
        <f t="shared" si="1"/>
        <v>8</v>
      </c>
      <c r="H13" s="16">
        <f t="shared" si="1"/>
        <v>5</v>
      </c>
      <c r="I13" s="16">
        <f t="shared" si="1"/>
        <v>5</v>
      </c>
      <c r="J13" s="16">
        <f t="shared" si="1"/>
        <v>6</v>
      </c>
      <c r="K13" s="16">
        <f t="shared" si="1"/>
        <v>9</v>
      </c>
      <c r="L13" s="16">
        <f t="shared" si="1"/>
        <v>3</v>
      </c>
      <c r="M13" s="16">
        <f t="shared" si="1"/>
        <v>22</v>
      </c>
      <c r="N13" s="16">
        <f t="shared" si="1"/>
        <v>24</v>
      </c>
      <c r="O13" s="16">
        <f t="shared" si="1"/>
        <v>5</v>
      </c>
      <c r="P13" s="72">
        <f t="shared" si="0"/>
        <v>0.43137254901960786</v>
      </c>
      <c r="Q13" s="73">
        <f>AVERAGE(Q2:Q12)</f>
        <v>6.4783549783549779</v>
      </c>
    </row>
    <row r="14" spans="1:17" ht="12.75" x14ac:dyDescent="0.2">
      <c r="B14" s="10">
        <f>SUM(B13:E13)</f>
        <v>38</v>
      </c>
      <c r="F14" s="10">
        <f>SUM(F13:L13)</f>
        <v>51</v>
      </c>
      <c r="M14" s="10">
        <f>SUM(M13:O13)</f>
        <v>51</v>
      </c>
      <c r="P14" s="74"/>
      <c r="Q14" s="75"/>
    </row>
    <row r="15" spans="1:17" ht="12.75" x14ac:dyDescent="0.2">
      <c r="P15" s="72"/>
      <c r="Q15" s="73"/>
    </row>
    <row r="16" spans="1:17" ht="12.75" x14ac:dyDescent="0.2">
      <c r="P16" s="74"/>
      <c r="Q16" s="75"/>
    </row>
    <row r="17" spans="16:17" ht="12.75" x14ac:dyDescent="0.2">
      <c r="P17" s="72"/>
      <c r="Q17" s="73"/>
    </row>
    <row r="18" spans="16:17" ht="12.75" x14ac:dyDescent="0.2">
      <c r="P18" s="74"/>
      <c r="Q18" s="75"/>
    </row>
    <row r="19" spans="16:17" ht="12.75" x14ac:dyDescent="0.2">
      <c r="P19" s="72"/>
      <c r="Q19" s="73"/>
    </row>
    <row r="20" spans="16:17" ht="12.75" x14ac:dyDescent="0.2">
      <c r="P20" s="74"/>
      <c r="Q20" s="75"/>
    </row>
    <row r="21" spans="16:17" ht="12.75" x14ac:dyDescent="0.2">
      <c r="P21" s="72"/>
      <c r="Q21" s="73"/>
    </row>
    <row r="22" spans="16:17" ht="12.75" x14ac:dyDescent="0.2">
      <c r="P22" s="74"/>
      <c r="Q22" s="75"/>
    </row>
    <row r="23" spans="16:17" ht="12.75" x14ac:dyDescent="0.2">
      <c r="P23" s="72"/>
      <c r="Q23" s="73"/>
    </row>
    <row r="24" spans="16:17" ht="12.75" x14ac:dyDescent="0.2">
      <c r="P24" s="74"/>
      <c r="Q24" s="75"/>
    </row>
    <row r="25" spans="16:17" ht="12.75" x14ac:dyDescent="0.2">
      <c r="P25" s="72"/>
      <c r="Q25" s="73"/>
    </row>
    <row r="26" spans="16:17" ht="12.75" x14ac:dyDescent="0.2">
      <c r="P26" s="74"/>
      <c r="Q26" s="75"/>
    </row>
    <row r="27" spans="16:17" ht="12.75" x14ac:dyDescent="0.2">
      <c r="P27" s="72"/>
      <c r="Q27" s="73"/>
    </row>
    <row r="28" spans="16:17" ht="12.75" x14ac:dyDescent="0.2">
      <c r="P28" s="74"/>
      <c r="Q28" s="75"/>
    </row>
    <row r="29" spans="16:17" ht="12.75" x14ac:dyDescent="0.2">
      <c r="P29" s="72"/>
      <c r="Q29" s="73"/>
    </row>
    <row r="30" spans="16:17" ht="12.75" x14ac:dyDescent="0.2">
      <c r="P30" s="74"/>
      <c r="Q30" s="75"/>
    </row>
    <row r="31" spans="16:17" ht="12.75" x14ac:dyDescent="0.2">
      <c r="P31" s="72"/>
      <c r="Q31" s="73"/>
    </row>
    <row r="32" spans="16:17" ht="12.75" x14ac:dyDescent="0.2">
      <c r="P32" s="74"/>
      <c r="Q32" s="75"/>
    </row>
    <row r="33" spans="16:17" ht="12.75" x14ac:dyDescent="0.2">
      <c r="P33" s="72"/>
      <c r="Q33" s="73"/>
    </row>
    <row r="34" spans="16:17" ht="12.75" x14ac:dyDescent="0.2">
      <c r="P34" s="74"/>
      <c r="Q34" s="75"/>
    </row>
    <row r="35" spans="16:17" ht="12.75" x14ac:dyDescent="0.2">
      <c r="P35" s="72"/>
      <c r="Q35" s="73"/>
    </row>
    <row r="36" spans="16:17" ht="12.75" x14ac:dyDescent="0.2">
      <c r="P36" s="74"/>
      <c r="Q36" s="75"/>
    </row>
    <row r="37" spans="16:17" ht="12.75" x14ac:dyDescent="0.2">
      <c r="P37" s="72"/>
      <c r="Q37" s="73"/>
    </row>
    <row r="38" spans="16:17" ht="12.75" x14ac:dyDescent="0.2">
      <c r="P38" s="74"/>
      <c r="Q38" s="75"/>
    </row>
    <row r="39" spans="16:17" ht="12.75" x14ac:dyDescent="0.2">
      <c r="P39" s="72"/>
      <c r="Q39" s="73"/>
    </row>
    <row r="40" spans="16:17" ht="12.75" x14ac:dyDescent="0.2">
      <c r="P40" s="74"/>
      <c r="Q40" s="75"/>
    </row>
    <row r="41" spans="16:17" ht="12.75" x14ac:dyDescent="0.2">
      <c r="P41" s="72"/>
      <c r="Q41" s="73"/>
    </row>
    <row r="42" spans="16:17" ht="12.75" x14ac:dyDescent="0.2">
      <c r="P42" s="74"/>
      <c r="Q42" s="75"/>
    </row>
    <row r="43" spans="16:17" ht="12.75" x14ac:dyDescent="0.2">
      <c r="P43" s="72"/>
      <c r="Q43" s="73"/>
    </row>
    <row r="44" spans="16:17" ht="12.75" x14ac:dyDescent="0.2">
      <c r="P44" s="74"/>
      <c r="Q44" s="75"/>
    </row>
    <row r="45" spans="16:17" ht="12.75" x14ac:dyDescent="0.2">
      <c r="P45" s="72"/>
      <c r="Q45" s="73"/>
    </row>
    <row r="46" spans="16:17" ht="12.75" x14ac:dyDescent="0.2">
      <c r="P46" s="74"/>
      <c r="Q46" s="75"/>
    </row>
    <row r="47" spans="16:17" ht="12.75" x14ac:dyDescent="0.2">
      <c r="P47" s="72"/>
      <c r="Q47" s="73"/>
    </row>
    <row r="48" spans="16:17" ht="12.75" x14ac:dyDescent="0.2">
      <c r="P48" s="74"/>
      <c r="Q48" s="75"/>
    </row>
    <row r="49" spans="16:17" ht="12.75" x14ac:dyDescent="0.2">
      <c r="P49" s="72"/>
      <c r="Q49" s="73"/>
    </row>
    <row r="50" spans="16:17" ht="12.75" x14ac:dyDescent="0.2">
      <c r="P50" s="74"/>
      <c r="Q50" s="75"/>
    </row>
    <row r="51" spans="16:17" ht="12.75" x14ac:dyDescent="0.2">
      <c r="P51" s="72"/>
      <c r="Q51" s="73"/>
    </row>
    <row r="52" spans="16:17" ht="12.75" x14ac:dyDescent="0.2">
      <c r="P52" s="74"/>
      <c r="Q52" s="75"/>
    </row>
    <row r="53" spans="16:17" ht="12.75" x14ac:dyDescent="0.2">
      <c r="P53" s="72"/>
      <c r="Q53" s="73"/>
    </row>
    <row r="54" spans="16:17" ht="12.75" x14ac:dyDescent="0.2">
      <c r="P54" s="74"/>
      <c r="Q54" s="75"/>
    </row>
    <row r="55" spans="16:17" ht="12.75" x14ac:dyDescent="0.2">
      <c r="P55" s="72"/>
      <c r="Q55" s="73"/>
    </row>
    <row r="56" spans="16:17" ht="12.75" x14ac:dyDescent="0.2">
      <c r="P56" s="74"/>
      <c r="Q56" s="75"/>
    </row>
    <row r="57" spans="16:17" ht="12.75" x14ac:dyDescent="0.2">
      <c r="P57" s="72"/>
      <c r="Q57" s="73"/>
    </row>
    <row r="58" spans="16:17" ht="12.75" x14ac:dyDescent="0.2">
      <c r="P58" s="74"/>
      <c r="Q58" s="75"/>
    </row>
    <row r="59" spans="16:17" ht="12.75" x14ac:dyDescent="0.2">
      <c r="P59" s="72"/>
      <c r="Q59" s="73"/>
    </row>
    <row r="60" spans="16:17" ht="12.75" x14ac:dyDescent="0.2">
      <c r="P60" s="74"/>
      <c r="Q60" s="75"/>
    </row>
    <row r="61" spans="16:17" ht="12.75" x14ac:dyDescent="0.2">
      <c r="P61" s="72"/>
      <c r="Q61" s="73"/>
    </row>
    <row r="62" spans="16:17" ht="12.75" x14ac:dyDescent="0.2">
      <c r="P62" s="74"/>
      <c r="Q62" s="75"/>
    </row>
    <row r="63" spans="16:17" ht="12.75" x14ac:dyDescent="0.2">
      <c r="P63" s="72"/>
      <c r="Q63" s="73"/>
    </row>
    <row r="64" spans="16:17" ht="12.75" x14ac:dyDescent="0.2">
      <c r="P64" s="74"/>
      <c r="Q64" s="75"/>
    </row>
    <row r="65" spans="16:17" ht="12.75" x14ac:dyDescent="0.2">
      <c r="P65" s="72"/>
      <c r="Q65" s="73"/>
    </row>
    <row r="66" spans="16:17" ht="12.75" x14ac:dyDescent="0.2">
      <c r="P66" s="74"/>
      <c r="Q66" s="75"/>
    </row>
    <row r="67" spans="16:17" ht="12.75" x14ac:dyDescent="0.2">
      <c r="P67" s="72"/>
      <c r="Q67" s="73"/>
    </row>
    <row r="68" spans="16:17" ht="12.75" x14ac:dyDescent="0.2">
      <c r="P68" s="74"/>
      <c r="Q68" s="75"/>
    </row>
    <row r="69" spans="16:17" ht="12.75" x14ac:dyDescent="0.2">
      <c r="P69" s="72"/>
      <c r="Q69" s="73"/>
    </row>
    <row r="70" spans="16:17" ht="12.75" x14ac:dyDescent="0.2">
      <c r="P70" s="74"/>
      <c r="Q70" s="75"/>
    </row>
    <row r="71" spans="16:17" ht="12.75" x14ac:dyDescent="0.2">
      <c r="P71" s="72"/>
      <c r="Q71" s="73"/>
    </row>
    <row r="72" spans="16:17" ht="12.75" x14ac:dyDescent="0.2">
      <c r="P72" s="74"/>
      <c r="Q72" s="75"/>
    </row>
    <row r="73" spans="16:17" ht="12.75" x14ac:dyDescent="0.2">
      <c r="P73" s="72"/>
      <c r="Q73" s="73"/>
    </row>
    <row r="74" spans="16:17" ht="12.75" x14ac:dyDescent="0.2">
      <c r="P74" s="74"/>
      <c r="Q74" s="75"/>
    </row>
    <row r="75" spans="16:17" ht="12.75" x14ac:dyDescent="0.2">
      <c r="P75" s="72"/>
      <c r="Q75" s="73"/>
    </row>
    <row r="76" spans="16:17" ht="12.75" x14ac:dyDescent="0.2">
      <c r="P76" s="74"/>
      <c r="Q76" s="75"/>
    </row>
    <row r="77" spans="16:17" ht="12.75" x14ac:dyDescent="0.2">
      <c r="P77" s="72"/>
      <c r="Q77" s="73"/>
    </row>
    <row r="78" spans="16:17" ht="12.75" x14ac:dyDescent="0.2">
      <c r="P78" s="74"/>
      <c r="Q78" s="75"/>
    </row>
    <row r="79" spans="16:17" ht="12.75" x14ac:dyDescent="0.2">
      <c r="P79" s="72"/>
      <c r="Q79" s="73"/>
    </row>
    <row r="80" spans="16:17" ht="12.75" x14ac:dyDescent="0.2">
      <c r="P80" s="74"/>
      <c r="Q80" s="75"/>
    </row>
    <row r="81" spans="16:17" ht="12.75" x14ac:dyDescent="0.2">
      <c r="P81" s="72"/>
      <c r="Q81" s="73"/>
    </row>
    <row r="82" spans="16:17" ht="12.75" x14ac:dyDescent="0.2">
      <c r="P82" s="74"/>
      <c r="Q82" s="75"/>
    </row>
    <row r="83" spans="16:17" ht="12.75" x14ac:dyDescent="0.2">
      <c r="P83" s="72"/>
      <c r="Q83" s="73"/>
    </row>
    <row r="84" spans="16:17" ht="12.75" x14ac:dyDescent="0.2">
      <c r="P84" s="74"/>
      <c r="Q84" s="75"/>
    </row>
    <row r="85" spans="16:17" ht="12.75" x14ac:dyDescent="0.2">
      <c r="P85" s="72"/>
      <c r="Q85" s="73"/>
    </row>
    <row r="86" spans="16:17" ht="12.75" x14ac:dyDescent="0.2">
      <c r="P86" s="74"/>
      <c r="Q86" s="75"/>
    </row>
    <row r="87" spans="16:17" ht="12.75" x14ac:dyDescent="0.2">
      <c r="P87" s="72"/>
      <c r="Q87" s="73"/>
    </row>
    <row r="88" spans="16:17" ht="12.75" x14ac:dyDescent="0.2">
      <c r="P88" s="74"/>
      <c r="Q88" s="75"/>
    </row>
    <row r="89" spans="16:17" ht="12.75" x14ac:dyDescent="0.2">
      <c r="P89" s="72"/>
      <c r="Q89" s="73"/>
    </row>
    <row r="90" spans="16:17" ht="12.75" x14ac:dyDescent="0.2">
      <c r="P90" s="74"/>
      <c r="Q90" s="75"/>
    </row>
    <row r="91" spans="16:17" ht="12.75" x14ac:dyDescent="0.2">
      <c r="P91" s="72"/>
      <c r="Q91" s="73"/>
    </row>
    <row r="92" spans="16:17" ht="12.75" x14ac:dyDescent="0.2">
      <c r="P92" s="74"/>
      <c r="Q92" s="75"/>
    </row>
    <row r="93" spans="16:17" ht="12.75" x14ac:dyDescent="0.2">
      <c r="P93" s="72"/>
      <c r="Q93" s="73"/>
    </row>
    <row r="94" spans="16:17" ht="12.75" x14ac:dyDescent="0.2">
      <c r="P94" s="74"/>
      <c r="Q94" s="75"/>
    </row>
    <row r="95" spans="16:17" ht="12.75" x14ac:dyDescent="0.2">
      <c r="P95" s="72"/>
      <c r="Q95" s="73"/>
    </row>
    <row r="96" spans="16:17" ht="12.75" x14ac:dyDescent="0.2">
      <c r="P96" s="74"/>
      <c r="Q96" s="75"/>
    </row>
    <row r="97" spans="1:17" ht="12.75" x14ac:dyDescent="0.2">
      <c r="P97" s="72"/>
      <c r="Q97" s="73"/>
    </row>
    <row r="98" spans="1:17" ht="12.75" x14ac:dyDescent="0.2">
      <c r="P98" s="74"/>
      <c r="Q98" s="75"/>
    </row>
    <row r="99" spans="1:17" ht="12.75" x14ac:dyDescent="0.2">
      <c r="P99" s="72"/>
      <c r="Q99" s="73"/>
    </row>
    <row r="100" spans="1:17" ht="12.75" x14ac:dyDescent="0.2">
      <c r="P100" s="74"/>
      <c r="Q100" s="75"/>
    </row>
    <row r="101" spans="1:17" ht="12.75" x14ac:dyDescent="0.2">
      <c r="P101" s="72"/>
      <c r="Q101" s="73"/>
    </row>
    <row r="102" spans="1:17" ht="12.75" x14ac:dyDescent="0.2">
      <c r="P102" s="74"/>
      <c r="Q102" s="75"/>
    </row>
    <row r="103" spans="1:17" ht="12.75" x14ac:dyDescent="0.2">
      <c r="A103" s="71" t="s">
        <v>0</v>
      </c>
      <c r="B103" s="16"/>
      <c r="C103" s="16"/>
      <c r="D103" s="16"/>
      <c r="E103" s="16"/>
      <c r="F103" s="16" t="s">
        <v>3</v>
      </c>
      <c r="G103" s="16"/>
      <c r="H103" s="16"/>
      <c r="I103" s="16"/>
      <c r="J103" s="16"/>
      <c r="K103" s="16"/>
      <c r="L103" s="16"/>
      <c r="M103" s="16"/>
      <c r="N103" s="16"/>
      <c r="O103" s="16" t="s">
        <v>4</v>
      </c>
      <c r="P103" s="72"/>
      <c r="Q103" s="73" t="s">
        <v>5</v>
      </c>
    </row>
    <row r="104" spans="1:17" ht="12.75" x14ac:dyDescent="0.2">
      <c r="A104" s="76">
        <v>45646.436911446755</v>
      </c>
      <c r="B104" s="10"/>
      <c r="C104" s="10"/>
      <c r="D104" s="10"/>
      <c r="E104" s="10"/>
      <c r="F104" s="10" t="s">
        <v>9</v>
      </c>
      <c r="G104" s="10"/>
      <c r="H104" s="10"/>
      <c r="I104" s="10"/>
      <c r="J104" s="10"/>
      <c r="K104" s="10"/>
      <c r="L104" s="10"/>
      <c r="M104" s="10"/>
      <c r="N104" s="10"/>
      <c r="O104" s="10" t="s">
        <v>10</v>
      </c>
      <c r="P104" s="74"/>
      <c r="Q104" s="75">
        <v>8</v>
      </c>
    </row>
    <row r="105" spans="1:17" ht="12.75" x14ac:dyDescent="0.2">
      <c r="A105" s="77">
        <v>45646.437318692129</v>
      </c>
      <c r="B105" s="16"/>
      <c r="C105" s="16"/>
      <c r="D105" s="16"/>
      <c r="E105" s="16"/>
      <c r="F105" s="16" t="s">
        <v>9</v>
      </c>
      <c r="G105" s="16"/>
      <c r="H105" s="16"/>
      <c r="I105" s="16"/>
      <c r="J105" s="16"/>
      <c r="K105" s="16"/>
      <c r="L105" s="16"/>
      <c r="M105" s="16"/>
      <c r="N105" s="16"/>
      <c r="O105" s="16" t="s">
        <v>13</v>
      </c>
      <c r="P105" s="72"/>
      <c r="Q105" s="73">
        <v>2</v>
      </c>
    </row>
    <row r="106" spans="1:17" ht="12.75" x14ac:dyDescent="0.2">
      <c r="P106" s="74"/>
      <c r="Q106" s="75"/>
    </row>
    <row r="107" spans="1:17" ht="12.75" x14ac:dyDescent="0.2">
      <c r="P107" s="72"/>
      <c r="Q107" s="73"/>
    </row>
    <row r="108" spans="1:17" ht="12.75" x14ac:dyDescent="0.2">
      <c r="P108" s="74"/>
      <c r="Q108" s="75"/>
    </row>
    <row r="109" spans="1:17" ht="12.75" x14ac:dyDescent="0.2">
      <c r="P109" s="72"/>
      <c r="Q109" s="73"/>
    </row>
    <row r="110" spans="1:17" ht="12.75" x14ac:dyDescent="0.2">
      <c r="P110" s="74"/>
      <c r="Q110" s="75"/>
    </row>
    <row r="111" spans="1:17" ht="12.75" x14ac:dyDescent="0.2">
      <c r="P111" s="72"/>
      <c r="Q111" s="73"/>
    </row>
    <row r="112" spans="1:17" ht="12.75" x14ac:dyDescent="0.2">
      <c r="P112" s="74"/>
      <c r="Q112" s="75"/>
    </row>
    <row r="113" spans="16:17" ht="12.75" x14ac:dyDescent="0.2">
      <c r="P113" s="72"/>
      <c r="Q113" s="73"/>
    </row>
    <row r="114" spans="16:17" ht="12.75" x14ac:dyDescent="0.2">
      <c r="P114" s="74"/>
      <c r="Q114" s="75"/>
    </row>
    <row r="115" spans="16:17" ht="12.75" x14ac:dyDescent="0.2">
      <c r="P115" s="72"/>
      <c r="Q115" s="73"/>
    </row>
    <row r="116" spans="16:17" ht="12.75" x14ac:dyDescent="0.2">
      <c r="P116" s="74"/>
      <c r="Q116" s="75"/>
    </row>
    <row r="117" spans="16:17" ht="12.75" x14ac:dyDescent="0.2">
      <c r="P117" s="72"/>
      <c r="Q117" s="73"/>
    </row>
    <row r="118" spans="16:17" ht="12.75" x14ac:dyDescent="0.2">
      <c r="P118" s="74"/>
      <c r="Q118" s="75"/>
    </row>
    <row r="119" spans="16:17" ht="12.75" x14ac:dyDescent="0.2">
      <c r="P119" s="72"/>
      <c r="Q119" s="73"/>
    </row>
    <row r="120" spans="16:17" ht="12.75" x14ac:dyDescent="0.2">
      <c r="P120" s="74"/>
      <c r="Q120" s="75"/>
    </row>
    <row r="121" spans="16:17" ht="12.75" x14ac:dyDescent="0.2">
      <c r="P121" s="72"/>
      <c r="Q121" s="73"/>
    </row>
    <row r="122" spans="16:17" ht="12.75" x14ac:dyDescent="0.2">
      <c r="P122" s="74"/>
      <c r="Q122" s="75"/>
    </row>
    <row r="123" spans="16:17" ht="12.75" x14ac:dyDescent="0.2">
      <c r="P123" s="72"/>
      <c r="Q123" s="73"/>
    </row>
    <row r="124" spans="16:17" ht="12.75" x14ac:dyDescent="0.2">
      <c r="P124" s="74"/>
      <c r="Q124" s="75"/>
    </row>
    <row r="125" spans="16:17" ht="12.75" x14ac:dyDescent="0.2">
      <c r="P125" s="72"/>
      <c r="Q125" s="73"/>
    </row>
    <row r="126" spans="16:17" ht="12.75" x14ac:dyDescent="0.2">
      <c r="P126" s="74"/>
      <c r="Q126" s="75"/>
    </row>
    <row r="127" spans="16:17" ht="12.75" x14ac:dyDescent="0.2">
      <c r="P127" s="72"/>
      <c r="Q127" s="73"/>
    </row>
    <row r="128" spans="16:17" ht="12.75" x14ac:dyDescent="0.2">
      <c r="P128" s="74"/>
      <c r="Q128" s="75"/>
    </row>
    <row r="129" spans="16:17" ht="12.75" x14ac:dyDescent="0.2">
      <c r="P129" s="72"/>
      <c r="Q129" s="73"/>
    </row>
    <row r="130" spans="16:17" ht="12.75" x14ac:dyDescent="0.2">
      <c r="P130" s="74"/>
      <c r="Q130" s="75"/>
    </row>
    <row r="131" spans="16:17" ht="12.75" x14ac:dyDescent="0.2">
      <c r="P131" s="72"/>
      <c r="Q131" s="73"/>
    </row>
    <row r="132" spans="16:17" ht="12.75" x14ac:dyDescent="0.2">
      <c r="P132" s="74"/>
      <c r="Q132" s="75"/>
    </row>
    <row r="133" spans="16:17" ht="12.75" x14ac:dyDescent="0.2">
      <c r="P133" s="72"/>
      <c r="Q133" s="73"/>
    </row>
    <row r="134" spans="16:17" ht="12.75" x14ac:dyDescent="0.2">
      <c r="P134" s="74"/>
      <c r="Q134" s="75"/>
    </row>
    <row r="135" spans="16:17" ht="12.75" x14ac:dyDescent="0.2">
      <c r="P135" s="72"/>
      <c r="Q135" s="73"/>
    </row>
    <row r="136" spans="16:17" ht="12.75" x14ac:dyDescent="0.2">
      <c r="P136" s="74"/>
      <c r="Q136" s="75"/>
    </row>
    <row r="137" spans="16:17" ht="12.75" x14ac:dyDescent="0.2">
      <c r="P137" s="72"/>
      <c r="Q137" s="73"/>
    </row>
    <row r="138" spans="16:17" ht="12.75" x14ac:dyDescent="0.2">
      <c r="P138" s="74"/>
      <c r="Q138" s="75"/>
    </row>
    <row r="139" spans="16:17" ht="12.75" x14ac:dyDescent="0.2">
      <c r="P139" s="72"/>
      <c r="Q139" s="73"/>
    </row>
    <row r="140" spans="16:17" ht="12.75" x14ac:dyDescent="0.2">
      <c r="P140" s="74"/>
      <c r="Q140" s="75"/>
    </row>
    <row r="141" spans="16:17" ht="12.75" x14ac:dyDescent="0.2">
      <c r="P141" s="72"/>
      <c r="Q141" s="73"/>
    </row>
    <row r="142" spans="16:17" ht="12.75" x14ac:dyDescent="0.2">
      <c r="P142" s="74"/>
      <c r="Q142" s="75"/>
    </row>
    <row r="143" spans="16:17" ht="12.75" x14ac:dyDescent="0.2">
      <c r="P143" s="72"/>
      <c r="Q143" s="73"/>
    </row>
    <row r="144" spans="16:17" ht="12.75" x14ac:dyDescent="0.2">
      <c r="P144" s="74"/>
      <c r="Q144" s="75"/>
    </row>
    <row r="145" spans="16:17" ht="12.75" x14ac:dyDescent="0.2">
      <c r="P145" s="72"/>
      <c r="Q145" s="73"/>
    </row>
    <row r="146" spans="16:17" ht="12.75" x14ac:dyDescent="0.2">
      <c r="P146" s="74"/>
      <c r="Q146" s="75"/>
    </row>
    <row r="147" spans="16:17" ht="12.75" x14ac:dyDescent="0.2">
      <c r="P147" s="72"/>
      <c r="Q147" s="73"/>
    </row>
    <row r="148" spans="16:17" ht="12.75" x14ac:dyDescent="0.2">
      <c r="P148" s="74"/>
      <c r="Q148" s="75"/>
    </row>
    <row r="149" spans="16:17" ht="12.75" x14ac:dyDescent="0.2">
      <c r="P149" s="72"/>
      <c r="Q149" s="73"/>
    </row>
    <row r="150" spans="16:17" ht="12.75" x14ac:dyDescent="0.2">
      <c r="P150" s="74"/>
      <c r="Q150" s="75"/>
    </row>
    <row r="151" spans="16:17" ht="12.75" x14ac:dyDescent="0.2">
      <c r="P151" s="72"/>
      <c r="Q151" s="73"/>
    </row>
    <row r="152" spans="16:17" ht="12.75" x14ac:dyDescent="0.2">
      <c r="P152" s="74"/>
      <c r="Q152" s="75"/>
    </row>
    <row r="153" spans="16:17" ht="12.75" x14ac:dyDescent="0.2">
      <c r="P153" s="72"/>
      <c r="Q153" s="73"/>
    </row>
    <row r="154" spans="16:17" ht="12.75" x14ac:dyDescent="0.2">
      <c r="P154" s="74"/>
      <c r="Q154" s="75"/>
    </row>
    <row r="155" spans="16:17" ht="12.75" x14ac:dyDescent="0.2">
      <c r="P155" s="72"/>
      <c r="Q155" s="73"/>
    </row>
    <row r="156" spans="16:17" ht="12.75" x14ac:dyDescent="0.2">
      <c r="P156" s="74"/>
      <c r="Q156" s="75"/>
    </row>
    <row r="157" spans="16:17" ht="12.75" x14ac:dyDescent="0.2">
      <c r="P157" s="72"/>
      <c r="Q157" s="73"/>
    </row>
    <row r="158" spans="16:17" ht="12.75" x14ac:dyDescent="0.2">
      <c r="P158" s="74"/>
      <c r="Q158" s="75"/>
    </row>
    <row r="159" spans="16:17" ht="12.75" x14ac:dyDescent="0.2">
      <c r="P159" s="72"/>
      <c r="Q159" s="73"/>
    </row>
    <row r="160" spans="16:17" ht="12.75" x14ac:dyDescent="0.2">
      <c r="P160" s="74"/>
      <c r="Q160" s="75"/>
    </row>
    <row r="161" spans="16:17" ht="12.75" x14ac:dyDescent="0.2">
      <c r="P161" s="72"/>
      <c r="Q161" s="73"/>
    </row>
    <row r="162" spans="16:17" ht="12.75" x14ac:dyDescent="0.2">
      <c r="P162" s="74"/>
      <c r="Q162" s="75"/>
    </row>
    <row r="163" spans="16:17" ht="12.75" x14ac:dyDescent="0.2">
      <c r="P163" s="72"/>
      <c r="Q163" s="73"/>
    </row>
    <row r="164" spans="16:17" ht="12.75" x14ac:dyDescent="0.2">
      <c r="P164" s="74"/>
      <c r="Q164" s="75"/>
    </row>
    <row r="165" spans="16:17" ht="12.75" x14ac:dyDescent="0.2">
      <c r="P165" s="72"/>
      <c r="Q165" s="73"/>
    </row>
    <row r="166" spans="16:17" ht="12.75" x14ac:dyDescent="0.2">
      <c r="P166" s="74"/>
      <c r="Q166" s="75"/>
    </row>
    <row r="167" spans="16:17" ht="12.75" x14ac:dyDescent="0.2">
      <c r="P167" s="72"/>
      <c r="Q167" s="73"/>
    </row>
    <row r="168" spans="16:17" ht="12.75" x14ac:dyDescent="0.2">
      <c r="P168" s="74"/>
      <c r="Q168" s="75"/>
    </row>
    <row r="169" spans="16:17" ht="12.75" x14ac:dyDescent="0.2">
      <c r="P169" s="72"/>
      <c r="Q169" s="73"/>
    </row>
    <row r="170" spans="16:17" ht="12.75" x14ac:dyDescent="0.2">
      <c r="P170" s="74"/>
      <c r="Q170" s="75"/>
    </row>
    <row r="171" spans="16:17" ht="12.75" x14ac:dyDescent="0.2">
      <c r="P171" s="72"/>
      <c r="Q171" s="73"/>
    </row>
    <row r="172" spans="16:17" ht="12.75" x14ac:dyDescent="0.2">
      <c r="P172" s="74"/>
      <c r="Q172" s="75"/>
    </row>
    <row r="173" spans="16:17" ht="12.75" x14ac:dyDescent="0.2">
      <c r="P173" s="72"/>
      <c r="Q173" s="73"/>
    </row>
    <row r="174" spans="16:17" ht="12.75" x14ac:dyDescent="0.2">
      <c r="P174" s="74"/>
      <c r="Q174" s="75"/>
    </row>
    <row r="175" spans="16:17" ht="12.75" x14ac:dyDescent="0.2">
      <c r="P175" s="72"/>
      <c r="Q175" s="73"/>
    </row>
    <row r="176" spans="16:17" ht="12.75" x14ac:dyDescent="0.2">
      <c r="P176" s="74"/>
      <c r="Q176" s="75"/>
    </row>
    <row r="177" spans="16:17" ht="12.75" x14ac:dyDescent="0.2">
      <c r="P177" s="72"/>
      <c r="Q177" s="73"/>
    </row>
    <row r="178" spans="16:17" ht="12.75" x14ac:dyDescent="0.2">
      <c r="P178" s="74"/>
      <c r="Q178" s="75"/>
    </row>
    <row r="179" spans="16:17" ht="12.75" x14ac:dyDescent="0.2">
      <c r="P179" s="72"/>
      <c r="Q179" s="73"/>
    </row>
    <row r="180" spans="16:17" ht="12.75" x14ac:dyDescent="0.2">
      <c r="P180" s="74"/>
      <c r="Q180" s="75"/>
    </row>
    <row r="181" spans="16:17" ht="12.75" x14ac:dyDescent="0.2">
      <c r="P181" s="72"/>
      <c r="Q181" s="73"/>
    </row>
    <row r="182" spans="16:17" ht="12.75" x14ac:dyDescent="0.2">
      <c r="P182" s="74"/>
      <c r="Q182" s="75"/>
    </row>
    <row r="183" spans="16:17" ht="12.75" x14ac:dyDescent="0.2">
      <c r="P183" s="72"/>
      <c r="Q183" s="73"/>
    </row>
    <row r="184" spans="16:17" ht="12.75" x14ac:dyDescent="0.2">
      <c r="P184" s="74"/>
      <c r="Q184" s="75"/>
    </row>
    <row r="185" spans="16:17" ht="12.75" x14ac:dyDescent="0.2">
      <c r="P185" s="72"/>
      <c r="Q185" s="73"/>
    </row>
    <row r="186" spans="16:17" ht="12.75" x14ac:dyDescent="0.2">
      <c r="P186" s="74"/>
      <c r="Q186" s="75"/>
    </row>
    <row r="187" spans="16:17" ht="12.75" x14ac:dyDescent="0.2">
      <c r="P187" s="72"/>
      <c r="Q187" s="73"/>
    </row>
    <row r="188" spans="16:17" ht="12.75" x14ac:dyDescent="0.2">
      <c r="P188" s="74"/>
      <c r="Q188" s="75"/>
    </row>
    <row r="189" spans="16:17" ht="12.75" x14ac:dyDescent="0.2">
      <c r="P189" s="72"/>
      <c r="Q189" s="73"/>
    </row>
    <row r="190" spans="16:17" ht="12.75" x14ac:dyDescent="0.2">
      <c r="P190" s="74"/>
      <c r="Q190" s="75"/>
    </row>
    <row r="191" spans="16:17" ht="12.75" x14ac:dyDescent="0.2">
      <c r="P191" s="72"/>
      <c r="Q191" s="73"/>
    </row>
    <row r="192" spans="16:17" ht="12.75" x14ac:dyDescent="0.2">
      <c r="P192" s="74"/>
      <c r="Q192" s="75"/>
    </row>
    <row r="193" spans="1:17" ht="12.75" x14ac:dyDescent="0.2">
      <c r="P193" s="72"/>
      <c r="Q193" s="73"/>
    </row>
    <row r="194" spans="1:17" ht="12.75" x14ac:dyDescent="0.2">
      <c r="P194" s="74"/>
      <c r="Q194" s="75"/>
    </row>
    <row r="195" spans="1:17" ht="12.75" x14ac:dyDescent="0.2">
      <c r="P195" s="72"/>
      <c r="Q195" s="73"/>
    </row>
    <row r="196" spans="1:17" ht="12.75" x14ac:dyDescent="0.2">
      <c r="P196" s="74"/>
      <c r="Q196" s="75"/>
    </row>
    <row r="197" spans="1:17" ht="12.75" x14ac:dyDescent="0.2">
      <c r="P197" s="72"/>
      <c r="Q197" s="73"/>
    </row>
    <row r="198" spans="1:17" ht="12.75" x14ac:dyDescent="0.2">
      <c r="P198" s="74"/>
      <c r="Q198" s="75"/>
    </row>
    <row r="199" spans="1:17" ht="12.75" x14ac:dyDescent="0.2">
      <c r="P199" s="72"/>
      <c r="Q199" s="73"/>
    </row>
    <row r="200" spans="1:17" ht="12.75" x14ac:dyDescent="0.2">
      <c r="P200" s="74"/>
      <c r="Q200" s="75"/>
    </row>
    <row r="201" spans="1:17" ht="12.75" x14ac:dyDescent="0.2">
      <c r="P201" s="72"/>
      <c r="Q201" s="73"/>
    </row>
    <row r="202" spans="1:17" ht="12.75" x14ac:dyDescent="0.2">
      <c r="P202" s="74"/>
      <c r="Q202" s="75"/>
    </row>
    <row r="203" spans="1:17" ht="12.75" x14ac:dyDescent="0.2">
      <c r="P203" s="72"/>
      <c r="Q203" s="73"/>
    </row>
    <row r="204" spans="1:17" ht="12.75" x14ac:dyDescent="0.2">
      <c r="P204" s="74"/>
      <c r="Q204" s="75"/>
    </row>
    <row r="205" spans="1:17" ht="12.75" x14ac:dyDescent="0.2">
      <c r="P205" s="72"/>
      <c r="Q205" s="73"/>
    </row>
    <row r="206" spans="1:17" ht="12.75" x14ac:dyDescent="0.2">
      <c r="A206" s="78" t="s">
        <v>0</v>
      </c>
      <c r="B206" s="10"/>
      <c r="C206" s="10"/>
      <c r="D206" s="10"/>
      <c r="E206" s="10"/>
      <c r="F206" s="10" t="s">
        <v>3</v>
      </c>
      <c r="G206" s="10"/>
      <c r="H206" s="10"/>
      <c r="I206" s="10"/>
      <c r="J206" s="10"/>
      <c r="K206" s="10"/>
      <c r="L206" s="10"/>
      <c r="M206" s="10"/>
      <c r="N206" s="10"/>
      <c r="O206" s="10" t="s">
        <v>4</v>
      </c>
      <c r="P206" s="74"/>
      <c r="Q206" s="75" t="s">
        <v>5</v>
      </c>
    </row>
    <row r="207" spans="1:17" ht="12.75" x14ac:dyDescent="0.2">
      <c r="A207" s="77">
        <v>45646.436911446755</v>
      </c>
      <c r="B207" s="16"/>
      <c r="C207" s="16"/>
      <c r="D207" s="16"/>
      <c r="E207" s="16"/>
      <c r="F207" s="16" t="s">
        <v>9</v>
      </c>
      <c r="G207" s="16"/>
      <c r="H207" s="16"/>
      <c r="I207" s="16"/>
      <c r="J207" s="16"/>
      <c r="K207" s="16"/>
      <c r="L207" s="16"/>
      <c r="M207" s="16"/>
      <c r="N207" s="16"/>
      <c r="O207" s="16" t="s">
        <v>10</v>
      </c>
      <c r="P207" s="72"/>
      <c r="Q207" s="73">
        <v>8</v>
      </c>
    </row>
    <row r="208" spans="1:17" ht="12.75" x14ac:dyDescent="0.2">
      <c r="A208" s="76">
        <v>45646.437318692129</v>
      </c>
      <c r="B208" s="10"/>
      <c r="C208" s="10"/>
      <c r="D208" s="10"/>
      <c r="E208" s="10"/>
      <c r="F208" s="10" t="s">
        <v>9</v>
      </c>
      <c r="G208" s="10"/>
      <c r="H208" s="10"/>
      <c r="I208" s="10"/>
      <c r="J208" s="10"/>
      <c r="K208" s="10"/>
      <c r="L208" s="10"/>
      <c r="M208" s="10"/>
      <c r="N208" s="10"/>
      <c r="O208" s="10" t="s">
        <v>13</v>
      </c>
      <c r="P208" s="74"/>
      <c r="Q208" s="75">
        <v>2</v>
      </c>
    </row>
    <row r="209" spans="16:17" ht="12.75" x14ac:dyDescent="0.2">
      <c r="P209" s="72"/>
      <c r="Q209" s="73"/>
    </row>
    <row r="210" spans="16:17" ht="12.75" x14ac:dyDescent="0.2">
      <c r="P210" s="74"/>
      <c r="Q210" s="75"/>
    </row>
    <row r="211" spans="16:17" ht="12.75" x14ac:dyDescent="0.2">
      <c r="P211" s="72"/>
      <c r="Q211" s="73"/>
    </row>
    <row r="212" spans="16:17" ht="12.75" x14ac:dyDescent="0.2">
      <c r="P212" s="74"/>
      <c r="Q212" s="75"/>
    </row>
    <row r="213" spans="16:17" ht="12.75" x14ac:dyDescent="0.2">
      <c r="P213" s="72"/>
      <c r="Q213" s="73"/>
    </row>
    <row r="214" spans="16:17" ht="12.75" x14ac:dyDescent="0.2">
      <c r="P214" s="74"/>
      <c r="Q214" s="75"/>
    </row>
    <row r="215" spans="16:17" ht="12.75" x14ac:dyDescent="0.2">
      <c r="P215" s="72"/>
      <c r="Q215" s="73"/>
    </row>
    <row r="216" spans="16:17" ht="12.75" x14ac:dyDescent="0.2">
      <c r="P216" s="74"/>
      <c r="Q216" s="75"/>
    </row>
    <row r="217" spans="16:17" ht="12.75" x14ac:dyDescent="0.2">
      <c r="P217" s="72"/>
      <c r="Q217" s="73"/>
    </row>
    <row r="218" spans="16:17" ht="12.75" x14ac:dyDescent="0.2">
      <c r="P218" s="74"/>
      <c r="Q218" s="75"/>
    </row>
    <row r="219" spans="16:17" ht="12.75" x14ac:dyDescent="0.2">
      <c r="P219" s="72"/>
      <c r="Q219" s="73"/>
    </row>
    <row r="220" spans="16:17" ht="12.75" x14ac:dyDescent="0.2">
      <c r="P220" s="74"/>
      <c r="Q220" s="75"/>
    </row>
    <row r="221" spans="16:17" ht="12.75" x14ac:dyDescent="0.2">
      <c r="P221" s="72"/>
      <c r="Q221" s="73"/>
    </row>
    <row r="222" spans="16:17" ht="12.75" x14ac:dyDescent="0.2">
      <c r="P222" s="74"/>
      <c r="Q222" s="75"/>
    </row>
    <row r="223" spans="16:17" ht="12.75" x14ac:dyDescent="0.2">
      <c r="P223" s="72"/>
      <c r="Q223" s="73"/>
    </row>
    <row r="224" spans="16:17" ht="12.75" x14ac:dyDescent="0.2">
      <c r="P224" s="74"/>
      <c r="Q224" s="75"/>
    </row>
    <row r="225" spans="16:17" ht="12.75" x14ac:dyDescent="0.2">
      <c r="P225" s="72"/>
      <c r="Q225" s="73"/>
    </row>
    <row r="226" spans="16:17" ht="12.75" x14ac:dyDescent="0.2">
      <c r="P226" s="74"/>
      <c r="Q226" s="75"/>
    </row>
    <row r="227" spans="16:17" ht="12.75" x14ac:dyDescent="0.2">
      <c r="P227" s="72"/>
      <c r="Q227" s="73"/>
    </row>
    <row r="228" spans="16:17" ht="12.75" x14ac:dyDescent="0.2">
      <c r="P228" s="74"/>
      <c r="Q228" s="75"/>
    </row>
    <row r="229" spans="16:17" ht="12.75" x14ac:dyDescent="0.2">
      <c r="P229" s="72"/>
      <c r="Q229" s="73"/>
    </row>
    <row r="230" spans="16:17" ht="12.75" x14ac:dyDescent="0.2">
      <c r="P230" s="74"/>
      <c r="Q230" s="75"/>
    </row>
    <row r="231" spans="16:17" ht="12.75" x14ac:dyDescent="0.2">
      <c r="P231" s="72"/>
      <c r="Q231" s="73"/>
    </row>
    <row r="232" spans="16:17" ht="12.75" x14ac:dyDescent="0.2">
      <c r="P232" s="74"/>
      <c r="Q232" s="75"/>
    </row>
    <row r="233" spans="16:17" ht="12.75" x14ac:dyDescent="0.2">
      <c r="P233" s="72"/>
      <c r="Q233" s="73"/>
    </row>
    <row r="234" spans="16:17" ht="12.75" x14ac:dyDescent="0.2">
      <c r="P234" s="74"/>
      <c r="Q234" s="75"/>
    </row>
    <row r="235" spans="16:17" ht="12.75" x14ac:dyDescent="0.2">
      <c r="P235" s="72"/>
      <c r="Q235" s="73"/>
    </row>
    <row r="236" spans="16:17" ht="12.75" x14ac:dyDescent="0.2">
      <c r="P236" s="74"/>
      <c r="Q236" s="75"/>
    </row>
    <row r="237" spans="16:17" ht="12.75" x14ac:dyDescent="0.2">
      <c r="P237" s="72"/>
      <c r="Q237" s="73"/>
    </row>
    <row r="238" spans="16:17" ht="12.75" x14ac:dyDescent="0.2">
      <c r="P238" s="74"/>
      <c r="Q238" s="75"/>
    </row>
    <row r="239" spans="16:17" ht="12.75" x14ac:dyDescent="0.2">
      <c r="P239" s="72"/>
      <c r="Q239" s="73"/>
    </row>
    <row r="240" spans="16:17" ht="12.75" x14ac:dyDescent="0.2">
      <c r="P240" s="74"/>
      <c r="Q240" s="75"/>
    </row>
    <row r="241" spans="16:17" ht="12.75" x14ac:dyDescent="0.2">
      <c r="P241" s="72"/>
      <c r="Q241" s="73"/>
    </row>
    <row r="242" spans="16:17" ht="12.75" x14ac:dyDescent="0.2">
      <c r="P242" s="74"/>
      <c r="Q242" s="75"/>
    </row>
    <row r="243" spans="16:17" ht="12.75" x14ac:dyDescent="0.2">
      <c r="P243" s="72"/>
      <c r="Q243" s="73"/>
    </row>
    <row r="244" spans="16:17" ht="12.75" x14ac:dyDescent="0.2">
      <c r="P244" s="74"/>
      <c r="Q244" s="75"/>
    </row>
    <row r="245" spans="16:17" ht="12.75" x14ac:dyDescent="0.2">
      <c r="P245" s="72"/>
      <c r="Q245" s="73"/>
    </row>
    <row r="246" spans="16:17" ht="12.75" x14ac:dyDescent="0.2">
      <c r="P246" s="74"/>
      <c r="Q246" s="75"/>
    </row>
    <row r="247" spans="16:17" ht="12.75" x14ac:dyDescent="0.2">
      <c r="P247" s="72"/>
      <c r="Q247" s="73"/>
    </row>
    <row r="248" spans="16:17" ht="12.75" x14ac:dyDescent="0.2">
      <c r="P248" s="74"/>
      <c r="Q248" s="75"/>
    </row>
    <row r="249" spans="16:17" ht="12.75" x14ac:dyDescent="0.2">
      <c r="P249" s="72"/>
      <c r="Q249" s="73"/>
    </row>
    <row r="250" spans="16:17" ht="12.75" x14ac:dyDescent="0.2">
      <c r="P250" s="74"/>
      <c r="Q250" s="75"/>
    </row>
    <row r="251" spans="16:17" ht="12.75" x14ac:dyDescent="0.2">
      <c r="P251" s="72"/>
      <c r="Q251" s="73"/>
    </row>
    <row r="252" spans="16:17" ht="12.75" x14ac:dyDescent="0.2">
      <c r="P252" s="74"/>
      <c r="Q252" s="75"/>
    </row>
    <row r="253" spans="16:17" ht="12.75" x14ac:dyDescent="0.2">
      <c r="P253" s="72"/>
      <c r="Q253" s="73"/>
    </row>
    <row r="254" spans="16:17" ht="12.75" x14ac:dyDescent="0.2">
      <c r="P254" s="74"/>
      <c r="Q254" s="75"/>
    </row>
    <row r="255" spans="16:17" ht="12.75" x14ac:dyDescent="0.2">
      <c r="P255" s="72"/>
      <c r="Q255" s="73"/>
    </row>
    <row r="256" spans="16:17" ht="12.75" x14ac:dyDescent="0.2">
      <c r="P256" s="74"/>
      <c r="Q256" s="75"/>
    </row>
    <row r="257" spans="16:17" ht="12.75" x14ac:dyDescent="0.2">
      <c r="P257" s="72"/>
      <c r="Q257" s="73"/>
    </row>
    <row r="258" spans="16:17" ht="12.75" x14ac:dyDescent="0.2">
      <c r="P258" s="74"/>
      <c r="Q258" s="75"/>
    </row>
    <row r="259" spans="16:17" ht="12.75" x14ac:dyDescent="0.2">
      <c r="P259" s="72"/>
      <c r="Q259" s="73"/>
    </row>
    <row r="260" spans="16:17" ht="12.75" x14ac:dyDescent="0.2">
      <c r="P260" s="74"/>
      <c r="Q260" s="75"/>
    </row>
    <row r="261" spans="16:17" ht="12.75" x14ac:dyDescent="0.2">
      <c r="P261" s="72"/>
      <c r="Q261" s="73"/>
    </row>
    <row r="262" spans="16:17" ht="12.75" x14ac:dyDescent="0.2">
      <c r="P262" s="74"/>
      <c r="Q262" s="75"/>
    </row>
    <row r="263" spans="16:17" ht="12.75" x14ac:dyDescent="0.2">
      <c r="P263" s="72"/>
      <c r="Q263" s="73"/>
    </row>
    <row r="264" spans="16:17" ht="12.75" x14ac:dyDescent="0.2">
      <c r="P264" s="74"/>
      <c r="Q264" s="75"/>
    </row>
    <row r="265" spans="16:17" ht="12.75" x14ac:dyDescent="0.2">
      <c r="P265" s="72"/>
      <c r="Q265" s="73"/>
    </row>
    <row r="266" spans="16:17" ht="12.75" x14ac:dyDescent="0.2">
      <c r="P266" s="74"/>
      <c r="Q266" s="75"/>
    </row>
    <row r="267" spans="16:17" ht="12.75" x14ac:dyDescent="0.2">
      <c r="P267" s="72"/>
      <c r="Q267" s="73"/>
    </row>
    <row r="268" spans="16:17" ht="12.75" x14ac:dyDescent="0.2">
      <c r="P268" s="74"/>
      <c r="Q268" s="75"/>
    </row>
    <row r="269" spans="16:17" ht="12.75" x14ac:dyDescent="0.2">
      <c r="P269" s="72"/>
      <c r="Q269" s="73"/>
    </row>
    <row r="270" spans="16:17" ht="12.75" x14ac:dyDescent="0.2">
      <c r="P270" s="74"/>
      <c r="Q270" s="75"/>
    </row>
    <row r="271" spans="16:17" ht="12.75" x14ac:dyDescent="0.2">
      <c r="P271" s="72"/>
      <c r="Q271" s="73"/>
    </row>
    <row r="272" spans="16:17" ht="12.75" x14ac:dyDescent="0.2">
      <c r="P272" s="74"/>
      <c r="Q272" s="75"/>
    </row>
    <row r="273" spans="16:17" ht="12.75" x14ac:dyDescent="0.2">
      <c r="P273" s="72"/>
      <c r="Q273" s="73"/>
    </row>
    <row r="274" spans="16:17" ht="12.75" x14ac:dyDescent="0.2">
      <c r="P274" s="74"/>
      <c r="Q274" s="75"/>
    </row>
    <row r="275" spans="16:17" ht="12.75" x14ac:dyDescent="0.2">
      <c r="P275" s="72"/>
      <c r="Q275" s="73"/>
    </row>
    <row r="276" spans="16:17" ht="12.75" x14ac:dyDescent="0.2">
      <c r="P276" s="74"/>
      <c r="Q276" s="75"/>
    </row>
    <row r="277" spans="16:17" ht="12.75" x14ac:dyDescent="0.2">
      <c r="P277" s="72"/>
      <c r="Q277" s="73"/>
    </row>
    <row r="278" spans="16:17" ht="12.75" x14ac:dyDescent="0.2">
      <c r="P278" s="74"/>
      <c r="Q278" s="75"/>
    </row>
    <row r="279" spans="16:17" ht="12.75" x14ac:dyDescent="0.2">
      <c r="P279" s="72"/>
      <c r="Q279" s="73"/>
    </row>
    <row r="280" spans="16:17" ht="12.75" x14ac:dyDescent="0.2">
      <c r="P280" s="74"/>
      <c r="Q280" s="75"/>
    </row>
    <row r="281" spans="16:17" ht="12.75" x14ac:dyDescent="0.2">
      <c r="P281" s="72"/>
      <c r="Q281" s="73"/>
    </row>
    <row r="282" spans="16:17" ht="12.75" x14ac:dyDescent="0.2">
      <c r="P282" s="74"/>
      <c r="Q282" s="75"/>
    </row>
    <row r="283" spans="16:17" ht="12.75" x14ac:dyDescent="0.2">
      <c r="P283" s="72"/>
      <c r="Q283" s="73"/>
    </row>
    <row r="284" spans="16:17" ht="12.75" x14ac:dyDescent="0.2">
      <c r="P284" s="74"/>
      <c r="Q284" s="75"/>
    </row>
    <row r="285" spans="16:17" ht="12.75" x14ac:dyDescent="0.2">
      <c r="P285" s="72"/>
      <c r="Q285" s="73"/>
    </row>
    <row r="286" spans="16:17" ht="12.75" x14ac:dyDescent="0.2">
      <c r="P286" s="74"/>
      <c r="Q286" s="75"/>
    </row>
    <row r="287" spans="16:17" ht="12.75" x14ac:dyDescent="0.2">
      <c r="P287" s="72"/>
      <c r="Q287" s="73"/>
    </row>
    <row r="288" spans="16:17" ht="12.75" x14ac:dyDescent="0.2">
      <c r="P288" s="74"/>
      <c r="Q288" s="75"/>
    </row>
    <row r="289" spans="16:17" ht="12.75" x14ac:dyDescent="0.2">
      <c r="P289" s="72"/>
      <c r="Q289" s="73"/>
    </row>
    <row r="290" spans="16:17" ht="12.75" x14ac:dyDescent="0.2">
      <c r="P290" s="74"/>
      <c r="Q290" s="75"/>
    </row>
    <row r="291" spans="16:17" ht="12.75" x14ac:dyDescent="0.2">
      <c r="P291" s="72"/>
      <c r="Q291" s="73"/>
    </row>
    <row r="292" spans="16:17" ht="12.75" x14ac:dyDescent="0.2">
      <c r="P292" s="74"/>
      <c r="Q292" s="75"/>
    </row>
    <row r="293" spans="16:17" ht="12.75" x14ac:dyDescent="0.2">
      <c r="P293" s="72"/>
      <c r="Q293" s="73"/>
    </row>
    <row r="294" spans="16:17" ht="12.75" x14ac:dyDescent="0.2">
      <c r="P294" s="74"/>
      <c r="Q294" s="75"/>
    </row>
    <row r="295" spans="16:17" ht="12.75" x14ac:dyDescent="0.2">
      <c r="P295" s="72"/>
      <c r="Q295" s="73"/>
    </row>
    <row r="296" spans="16:17" ht="12.75" x14ac:dyDescent="0.2">
      <c r="P296" s="74"/>
      <c r="Q296" s="75"/>
    </row>
    <row r="297" spans="16:17" ht="12.75" x14ac:dyDescent="0.2">
      <c r="P297" s="72"/>
      <c r="Q297" s="73"/>
    </row>
    <row r="298" spans="16:17" ht="12.75" x14ac:dyDescent="0.2">
      <c r="P298" s="74"/>
      <c r="Q298" s="75"/>
    </row>
    <row r="299" spans="16:17" ht="12.75" x14ac:dyDescent="0.2">
      <c r="P299" s="72"/>
      <c r="Q299" s="73"/>
    </row>
    <row r="300" spans="16:17" ht="12.75" x14ac:dyDescent="0.2">
      <c r="P300" s="74"/>
      <c r="Q300" s="75"/>
    </row>
    <row r="301" spans="16:17" ht="12.75" x14ac:dyDescent="0.2">
      <c r="P301" s="72"/>
      <c r="Q301" s="73"/>
    </row>
    <row r="302" spans="16:17" ht="12.75" x14ac:dyDescent="0.2">
      <c r="P302" s="74"/>
      <c r="Q302" s="75"/>
    </row>
    <row r="303" spans="16:17" ht="12.75" x14ac:dyDescent="0.2">
      <c r="P303" s="72"/>
      <c r="Q303" s="73"/>
    </row>
    <row r="304" spans="16:17" ht="12.75" x14ac:dyDescent="0.2">
      <c r="P304" s="74"/>
      <c r="Q304" s="75"/>
    </row>
    <row r="305" spans="1:17" ht="12.75" x14ac:dyDescent="0.2">
      <c r="P305" s="72"/>
      <c r="Q305" s="73"/>
    </row>
    <row r="306" spans="1:17" ht="12.75" x14ac:dyDescent="0.2">
      <c r="P306" s="74"/>
      <c r="Q306" s="75"/>
    </row>
    <row r="307" spans="1:17" ht="12.75" x14ac:dyDescent="0.2">
      <c r="P307" s="72"/>
      <c r="Q307" s="73"/>
    </row>
    <row r="308" spans="1:17" ht="12.75" x14ac:dyDescent="0.2">
      <c r="P308" s="74"/>
      <c r="Q308" s="75"/>
    </row>
    <row r="309" spans="1:17" ht="12.75" x14ac:dyDescent="0.2">
      <c r="A309" s="71" t="s">
        <v>0</v>
      </c>
      <c r="B309" s="16"/>
      <c r="C309" s="16"/>
      <c r="D309" s="16"/>
      <c r="E309" s="16"/>
      <c r="F309" s="16" t="s">
        <v>3</v>
      </c>
      <c r="G309" s="16"/>
      <c r="H309" s="16"/>
      <c r="I309" s="16"/>
      <c r="J309" s="16"/>
      <c r="K309" s="16"/>
      <c r="L309" s="16"/>
      <c r="M309" s="16"/>
      <c r="N309" s="16"/>
      <c r="O309" s="16" t="s">
        <v>4</v>
      </c>
      <c r="P309" s="72"/>
      <c r="Q309" s="73" t="s">
        <v>5</v>
      </c>
    </row>
    <row r="310" spans="1:17" ht="12.75" x14ac:dyDescent="0.2">
      <c r="A310" s="76">
        <v>45646.436911446755</v>
      </c>
      <c r="B310" s="10"/>
      <c r="C310" s="10"/>
      <c r="D310" s="10"/>
      <c r="E310" s="10"/>
      <c r="F310" s="10" t="s">
        <v>9</v>
      </c>
      <c r="G310" s="10"/>
      <c r="H310" s="10"/>
      <c r="I310" s="10"/>
      <c r="J310" s="10"/>
      <c r="K310" s="10"/>
      <c r="L310" s="10"/>
      <c r="M310" s="10"/>
      <c r="N310" s="10"/>
      <c r="O310" s="10" t="s">
        <v>10</v>
      </c>
      <c r="P310" s="74"/>
      <c r="Q310" s="75">
        <v>8</v>
      </c>
    </row>
    <row r="311" spans="1:17" ht="12.75" x14ac:dyDescent="0.2">
      <c r="A311" s="77">
        <v>45646.437318692129</v>
      </c>
      <c r="B311" s="16"/>
      <c r="C311" s="16"/>
      <c r="D311" s="16"/>
      <c r="E311" s="16"/>
      <c r="F311" s="16" t="s">
        <v>9</v>
      </c>
      <c r="G311" s="16"/>
      <c r="H311" s="16"/>
      <c r="I311" s="16"/>
      <c r="J311" s="16"/>
      <c r="K311" s="16"/>
      <c r="L311" s="16"/>
      <c r="M311" s="16"/>
      <c r="N311" s="16"/>
      <c r="O311" s="16" t="s">
        <v>13</v>
      </c>
      <c r="P311" s="72"/>
      <c r="Q311" s="73">
        <v>2</v>
      </c>
    </row>
    <row r="312" spans="1:17" ht="12.75" x14ac:dyDescent="0.2">
      <c r="P312" s="74"/>
      <c r="Q312" s="75"/>
    </row>
    <row r="313" spans="1:17" ht="12.75" x14ac:dyDescent="0.2">
      <c r="P313" s="72"/>
      <c r="Q313" s="73"/>
    </row>
    <row r="314" spans="1:17" ht="12.75" x14ac:dyDescent="0.2">
      <c r="P314" s="74"/>
      <c r="Q314" s="75"/>
    </row>
    <row r="315" spans="1:17" ht="12.75" x14ac:dyDescent="0.2">
      <c r="P315" s="72"/>
      <c r="Q315" s="73"/>
    </row>
    <row r="316" spans="1:17" ht="12.75" x14ac:dyDescent="0.2">
      <c r="P316" s="74"/>
      <c r="Q316" s="75"/>
    </row>
    <row r="317" spans="1:17" ht="12.75" x14ac:dyDescent="0.2">
      <c r="P317" s="72"/>
      <c r="Q317" s="73"/>
    </row>
    <row r="318" spans="1:17" ht="12.75" x14ac:dyDescent="0.2">
      <c r="P318" s="74"/>
      <c r="Q318" s="75"/>
    </row>
    <row r="319" spans="1:17" ht="12.75" x14ac:dyDescent="0.2">
      <c r="P319" s="72"/>
      <c r="Q319" s="73"/>
    </row>
    <row r="320" spans="1:17" ht="12.75" x14ac:dyDescent="0.2">
      <c r="P320" s="74"/>
      <c r="Q320" s="75"/>
    </row>
    <row r="321" spans="16:17" ht="12.75" x14ac:dyDescent="0.2">
      <c r="P321" s="72"/>
      <c r="Q321" s="73"/>
    </row>
    <row r="322" spans="16:17" ht="12.75" x14ac:dyDescent="0.2">
      <c r="P322" s="74"/>
      <c r="Q322" s="75"/>
    </row>
    <row r="323" spans="16:17" ht="12.75" x14ac:dyDescent="0.2">
      <c r="P323" s="72"/>
      <c r="Q323" s="73"/>
    </row>
    <row r="324" spans="16:17" ht="12.75" x14ac:dyDescent="0.2">
      <c r="P324" s="74"/>
      <c r="Q324" s="75"/>
    </row>
    <row r="325" spans="16:17" ht="12.75" x14ac:dyDescent="0.2">
      <c r="P325" s="72"/>
      <c r="Q325" s="73"/>
    </row>
    <row r="326" spans="16:17" ht="12.75" x14ac:dyDescent="0.2">
      <c r="P326" s="74"/>
      <c r="Q326" s="75"/>
    </row>
    <row r="327" spans="16:17" ht="12.75" x14ac:dyDescent="0.2">
      <c r="P327" s="72"/>
      <c r="Q327" s="73"/>
    </row>
    <row r="328" spans="16:17" ht="12.75" x14ac:dyDescent="0.2">
      <c r="P328" s="74"/>
      <c r="Q328" s="75"/>
    </row>
    <row r="329" spans="16:17" ht="12.75" x14ac:dyDescent="0.2">
      <c r="P329" s="72"/>
      <c r="Q329" s="73"/>
    </row>
    <row r="330" spans="16:17" ht="12.75" x14ac:dyDescent="0.2">
      <c r="P330" s="74"/>
      <c r="Q330" s="75"/>
    </row>
    <row r="331" spans="16:17" ht="12.75" x14ac:dyDescent="0.2">
      <c r="P331" s="72"/>
      <c r="Q331" s="73"/>
    </row>
    <row r="332" spans="16:17" ht="12.75" x14ac:dyDescent="0.2">
      <c r="P332" s="74"/>
      <c r="Q332" s="75"/>
    </row>
    <row r="333" spans="16:17" ht="12.75" x14ac:dyDescent="0.2">
      <c r="P333" s="72"/>
      <c r="Q333" s="73"/>
    </row>
    <row r="334" spans="16:17" ht="12.75" x14ac:dyDescent="0.2">
      <c r="P334" s="74"/>
      <c r="Q334" s="75"/>
    </row>
    <row r="335" spans="16:17" ht="12.75" x14ac:dyDescent="0.2">
      <c r="P335" s="72"/>
      <c r="Q335" s="73"/>
    </row>
    <row r="336" spans="16:17" ht="12.75" x14ac:dyDescent="0.2">
      <c r="P336" s="74"/>
      <c r="Q336" s="75"/>
    </row>
    <row r="337" spans="16:17" ht="12.75" x14ac:dyDescent="0.2">
      <c r="P337" s="72"/>
      <c r="Q337" s="73"/>
    </row>
    <row r="338" spans="16:17" ht="12.75" x14ac:dyDescent="0.2">
      <c r="P338" s="74"/>
      <c r="Q338" s="75"/>
    </row>
    <row r="339" spans="16:17" ht="12.75" x14ac:dyDescent="0.2">
      <c r="P339" s="72"/>
      <c r="Q339" s="73"/>
    </row>
    <row r="340" spans="16:17" ht="12.75" x14ac:dyDescent="0.2">
      <c r="P340" s="74"/>
      <c r="Q340" s="75"/>
    </row>
    <row r="341" spans="16:17" ht="12.75" x14ac:dyDescent="0.2">
      <c r="P341" s="72"/>
      <c r="Q341" s="73"/>
    </row>
    <row r="342" spans="16:17" ht="12.75" x14ac:dyDescent="0.2">
      <c r="P342" s="74"/>
      <c r="Q342" s="75"/>
    </row>
    <row r="343" spans="16:17" ht="12.75" x14ac:dyDescent="0.2">
      <c r="P343" s="72"/>
      <c r="Q343" s="73"/>
    </row>
    <row r="344" spans="16:17" ht="12.75" x14ac:dyDescent="0.2">
      <c r="P344" s="74"/>
      <c r="Q344" s="75"/>
    </row>
    <row r="345" spans="16:17" ht="12.75" x14ac:dyDescent="0.2">
      <c r="P345" s="72"/>
      <c r="Q345" s="73"/>
    </row>
    <row r="346" spans="16:17" ht="12.75" x14ac:dyDescent="0.2">
      <c r="P346" s="74"/>
      <c r="Q346" s="75"/>
    </row>
    <row r="347" spans="16:17" ht="12.75" x14ac:dyDescent="0.2">
      <c r="P347" s="72"/>
      <c r="Q347" s="73"/>
    </row>
    <row r="348" spans="16:17" ht="12.75" x14ac:dyDescent="0.2">
      <c r="P348" s="74"/>
      <c r="Q348" s="75"/>
    </row>
    <row r="349" spans="16:17" ht="12.75" x14ac:dyDescent="0.2">
      <c r="P349" s="72"/>
      <c r="Q349" s="73"/>
    </row>
    <row r="350" spans="16:17" ht="12.75" x14ac:dyDescent="0.2">
      <c r="P350" s="74"/>
      <c r="Q350" s="75"/>
    </row>
    <row r="351" spans="16:17" ht="12.75" x14ac:dyDescent="0.2">
      <c r="P351" s="72"/>
      <c r="Q351" s="73"/>
    </row>
    <row r="352" spans="16:17" ht="12.75" x14ac:dyDescent="0.2">
      <c r="P352" s="74"/>
      <c r="Q352" s="75"/>
    </row>
    <row r="353" spans="16:17" ht="12.75" x14ac:dyDescent="0.2">
      <c r="P353" s="72"/>
      <c r="Q353" s="73"/>
    </row>
    <row r="354" spans="16:17" ht="12.75" x14ac:dyDescent="0.2">
      <c r="P354" s="74"/>
      <c r="Q354" s="75"/>
    </row>
    <row r="355" spans="16:17" ht="12.75" x14ac:dyDescent="0.2">
      <c r="P355" s="72"/>
      <c r="Q355" s="73"/>
    </row>
    <row r="356" spans="16:17" ht="12.75" x14ac:dyDescent="0.2">
      <c r="P356" s="74"/>
      <c r="Q356" s="75"/>
    </row>
    <row r="357" spans="16:17" ht="12.75" x14ac:dyDescent="0.2">
      <c r="P357" s="72"/>
      <c r="Q357" s="73"/>
    </row>
    <row r="358" spans="16:17" ht="12.75" x14ac:dyDescent="0.2">
      <c r="P358" s="74"/>
      <c r="Q358" s="75"/>
    </row>
    <row r="359" spans="16:17" ht="12.75" x14ac:dyDescent="0.2">
      <c r="P359" s="72"/>
      <c r="Q359" s="73"/>
    </row>
    <row r="360" spans="16:17" ht="12.75" x14ac:dyDescent="0.2">
      <c r="P360" s="74"/>
      <c r="Q360" s="75"/>
    </row>
    <row r="361" spans="16:17" ht="12.75" x14ac:dyDescent="0.2">
      <c r="P361" s="72"/>
      <c r="Q361" s="73"/>
    </row>
    <row r="362" spans="16:17" ht="12.75" x14ac:dyDescent="0.2">
      <c r="P362" s="74"/>
      <c r="Q362" s="75"/>
    </row>
    <row r="363" spans="16:17" ht="12.75" x14ac:dyDescent="0.2">
      <c r="P363" s="72"/>
      <c r="Q363" s="73"/>
    </row>
    <row r="364" spans="16:17" ht="12.75" x14ac:dyDescent="0.2">
      <c r="P364" s="74"/>
      <c r="Q364" s="75"/>
    </row>
    <row r="365" spans="16:17" ht="12.75" x14ac:dyDescent="0.2">
      <c r="P365" s="72"/>
      <c r="Q365" s="73"/>
    </row>
    <row r="366" spans="16:17" ht="12.75" x14ac:dyDescent="0.2">
      <c r="P366" s="74"/>
      <c r="Q366" s="75"/>
    </row>
    <row r="367" spans="16:17" ht="12.75" x14ac:dyDescent="0.2">
      <c r="P367" s="72"/>
      <c r="Q367" s="73"/>
    </row>
    <row r="368" spans="16:17" ht="12.75" x14ac:dyDescent="0.2">
      <c r="P368" s="74"/>
      <c r="Q368" s="75"/>
    </row>
    <row r="369" spans="16:17" ht="12.75" x14ac:dyDescent="0.2">
      <c r="P369" s="72"/>
      <c r="Q369" s="73"/>
    </row>
    <row r="370" spans="16:17" ht="12.75" x14ac:dyDescent="0.2">
      <c r="P370" s="74"/>
      <c r="Q370" s="75"/>
    </row>
    <row r="371" spans="16:17" ht="12.75" x14ac:dyDescent="0.2">
      <c r="P371" s="72"/>
      <c r="Q371" s="73"/>
    </row>
    <row r="372" spans="16:17" ht="12.75" x14ac:dyDescent="0.2">
      <c r="P372" s="74"/>
      <c r="Q372" s="75"/>
    </row>
    <row r="373" spans="16:17" ht="12.75" x14ac:dyDescent="0.2">
      <c r="P373" s="72"/>
      <c r="Q373" s="73"/>
    </row>
    <row r="374" spans="16:17" ht="12.75" x14ac:dyDescent="0.2">
      <c r="P374" s="74"/>
      <c r="Q374" s="75"/>
    </row>
    <row r="375" spans="16:17" ht="12.75" x14ac:dyDescent="0.2">
      <c r="P375" s="72"/>
      <c r="Q375" s="73"/>
    </row>
    <row r="376" spans="16:17" ht="12.75" x14ac:dyDescent="0.2">
      <c r="P376" s="74"/>
      <c r="Q376" s="75"/>
    </row>
    <row r="377" spans="16:17" ht="12.75" x14ac:dyDescent="0.2">
      <c r="P377" s="72"/>
      <c r="Q377" s="73"/>
    </row>
    <row r="378" spans="16:17" ht="12.75" x14ac:dyDescent="0.2">
      <c r="P378" s="74"/>
      <c r="Q378" s="75"/>
    </row>
    <row r="379" spans="16:17" ht="12.75" x14ac:dyDescent="0.2">
      <c r="P379" s="72"/>
      <c r="Q379" s="73"/>
    </row>
    <row r="380" spans="16:17" ht="12.75" x14ac:dyDescent="0.2">
      <c r="P380" s="74"/>
      <c r="Q380" s="75"/>
    </row>
    <row r="381" spans="16:17" ht="12.75" x14ac:dyDescent="0.2">
      <c r="P381" s="72"/>
      <c r="Q381" s="73"/>
    </row>
    <row r="382" spans="16:17" ht="12.75" x14ac:dyDescent="0.2">
      <c r="P382" s="74"/>
      <c r="Q382" s="75"/>
    </row>
    <row r="383" spans="16:17" ht="12.75" x14ac:dyDescent="0.2">
      <c r="P383" s="72"/>
      <c r="Q383" s="73"/>
    </row>
    <row r="384" spans="16:17" ht="12.75" x14ac:dyDescent="0.2">
      <c r="P384" s="74"/>
      <c r="Q384" s="75"/>
    </row>
    <row r="385" spans="16:17" ht="12.75" x14ac:dyDescent="0.2">
      <c r="P385" s="72"/>
      <c r="Q385" s="73"/>
    </row>
    <row r="386" spans="16:17" ht="12.75" x14ac:dyDescent="0.2">
      <c r="P386" s="74"/>
      <c r="Q386" s="75"/>
    </row>
    <row r="387" spans="16:17" ht="12.75" x14ac:dyDescent="0.2">
      <c r="P387" s="72"/>
      <c r="Q387" s="73"/>
    </row>
    <row r="388" spans="16:17" ht="12.75" x14ac:dyDescent="0.2">
      <c r="P388" s="74"/>
      <c r="Q388" s="75"/>
    </row>
    <row r="389" spans="16:17" ht="12.75" x14ac:dyDescent="0.2">
      <c r="P389" s="72"/>
      <c r="Q389" s="73"/>
    </row>
    <row r="390" spans="16:17" ht="12.75" x14ac:dyDescent="0.2">
      <c r="P390" s="74"/>
      <c r="Q390" s="75"/>
    </row>
    <row r="391" spans="16:17" ht="12.75" x14ac:dyDescent="0.2">
      <c r="P391" s="72"/>
      <c r="Q391" s="73"/>
    </row>
    <row r="392" spans="16:17" ht="12.75" x14ac:dyDescent="0.2">
      <c r="P392" s="74"/>
      <c r="Q392" s="75"/>
    </row>
    <row r="393" spans="16:17" ht="12.75" x14ac:dyDescent="0.2">
      <c r="P393" s="72"/>
      <c r="Q393" s="73"/>
    </row>
    <row r="394" spans="16:17" ht="12.75" x14ac:dyDescent="0.2">
      <c r="P394" s="74"/>
      <c r="Q394" s="75"/>
    </row>
    <row r="395" spans="16:17" ht="12.75" x14ac:dyDescent="0.2">
      <c r="P395" s="72"/>
      <c r="Q395" s="73"/>
    </row>
    <row r="396" spans="16:17" ht="12.75" x14ac:dyDescent="0.2">
      <c r="P396" s="74"/>
      <c r="Q396" s="75"/>
    </row>
    <row r="397" spans="16:17" ht="12.75" x14ac:dyDescent="0.2">
      <c r="P397" s="72"/>
      <c r="Q397" s="73"/>
    </row>
    <row r="398" spans="16:17" ht="12.75" x14ac:dyDescent="0.2">
      <c r="P398" s="74"/>
      <c r="Q398" s="75"/>
    </row>
    <row r="399" spans="16:17" ht="12.75" x14ac:dyDescent="0.2">
      <c r="P399" s="72"/>
      <c r="Q399" s="73"/>
    </row>
    <row r="400" spans="16:17" ht="12.75" x14ac:dyDescent="0.2">
      <c r="P400" s="74"/>
      <c r="Q400" s="75"/>
    </row>
    <row r="401" spans="1:17" ht="12.75" x14ac:dyDescent="0.2">
      <c r="P401" s="72"/>
      <c r="Q401" s="73"/>
    </row>
    <row r="402" spans="1:17" ht="12.75" x14ac:dyDescent="0.2">
      <c r="P402" s="74"/>
      <c r="Q402" s="75"/>
    </row>
    <row r="403" spans="1:17" ht="12.75" x14ac:dyDescent="0.2">
      <c r="P403" s="72"/>
      <c r="Q403" s="73"/>
    </row>
    <row r="404" spans="1:17" ht="12.75" x14ac:dyDescent="0.2">
      <c r="P404" s="74"/>
      <c r="Q404" s="75"/>
    </row>
    <row r="405" spans="1:17" ht="12.75" x14ac:dyDescent="0.2">
      <c r="P405" s="72"/>
      <c r="Q405" s="73"/>
    </row>
    <row r="406" spans="1:17" ht="12.75" x14ac:dyDescent="0.2">
      <c r="P406" s="74"/>
      <c r="Q406" s="75"/>
    </row>
    <row r="407" spans="1:17" ht="12.75" x14ac:dyDescent="0.2">
      <c r="P407" s="72"/>
      <c r="Q407" s="73"/>
    </row>
    <row r="408" spans="1:17" ht="12.75" x14ac:dyDescent="0.2">
      <c r="P408" s="74"/>
      <c r="Q408" s="75"/>
    </row>
    <row r="409" spans="1:17" ht="12.75" x14ac:dyDescent="0.2">
      <c r="P409" s="72"/>
      <c r="Q409" s="73"/>
    </row>
    <row r="410" spans="1:17" ht="12.75" x14ac:dyDescent="0.2">
      <c r="P410" s="74"/>
      <c r="Q410" s="75"/>
    </row>
    <row r="411" spans="1:17" ht="12.75" x14ac:dyDescent="0.2">
      <c r="P411" s="72"/>
      <c r="Q411" s="73"/>
    </row>
    <row r="412" spans="1:17" ht="12.75" x14ac:dyDescent="0.2">
      <c r="A412" s="78" t="s">
        <v>0</v>
      </c>
      <c r="B412" s="10"/>
      <c r="C412" s="10"/>
      <c r="D412" s="10"/>
      <c r="E412" s="10"/>
      <c r="F412" s="10" t="s">
        <v>3</v>
      </c>
      <c r="G412" s="10"/>
      <c r="H412" s="10"/>
      <c r="I412" s="10"/>
      <c r="J412" s="10"/>
      <c r="K412" s="10"/>
      <c r="L412" s="10"/>
      <c r="M412" s="10"/>
      <c r="N412" s="10"/>
      <c r="O412" s="10" t="s">
        <v>4</v>
      </c>
      <c r="P412" s="74"/>
      <c r="Q412" s="75" t="s">
        <v>5</v>
      </c>
    </row>
    <row r="413" spans="1:17" ht="12.75" x14ac:dyDescent="0.2">
      <c r="A413" s="77">
        <v>45646.436911446755</v>
      </c>
      <c r="B413" s="16"/>
      <c r="C413" s="16"/>
      <c r="D413" s="16"/>
      <c r="E413" s="16"/>
      <c r="F413" s="16" t="s">
        <v>9</v>
      </c>
      <c r="G413" s="16"/>
      <c r="H413" s="16"/>
      <c r="I413" s="16"/>
      <c r="J413" s="16"/>
      <c r="K413" s="16"/>
      <c r="L413" s="16"/>
      <c r="M413" s="16"/>
      <c r="N413" s="16"/>
      <c r="O413" s="16" t="s">
        <v>10</v>
      </c>
      <c r="P413" s="72"/>
      <c r="Q413" s="73">
        <v>8</v>
      </c>
    </row>
    <row r="414" spans="1:17" ht="12.75" x14ac:dyDescent="0.2">
      <c r="A414" s="76">
        <v>45646.437318692129</v>
      </c>
      <c r="B414" s="10"/>
      <c r="C414" s="10"/>
      <c r="D414" s="10"/>
      <c r="E414" s="10"/>
      <c r="F414" s="10" t="s">
        <v>9</v>
      </c>
      <c r="G414" s="10"/>
      <c r="H414" s="10"/>
      <c r="I414" s="10"/>
      <c r="J414" s="10"/>
      <c r="K414" s="10"/>
      <c r="L414" s="10"/>
      <c r="M414" s="10"/>
      <c r="N414" s="10"/>
      <c r="O414" s="10" t="s">
        <v>13</v>
      </c>
      <c r="P414" s="74"/>
      <c r="Q414" s="75">
        <v>2</v>
      </c>
    </row>
    <row r="415" spans="1:17" ht="12.75" x14ac:dyDescent="0.2">
      <c r="P415" s="72"/>
      <c r="Q415" s="73"/>
    </row>
    <row r="416" spans="1:17" ht="12.75" x14ac:dyDescent="0.2">
      <c r="P416" s="74"/>
      <c r="Q416" s="75"/>
    </row>
    <row r="417" spans="16:17" ht="12.75" x14ac:dyDescent="0.2">
      <c r="P417" s="72"/>
      <c r="Q417" s="73"/>
    </row>
    <row r="418" spans="16:17" ht="12.75" x14ac:dyDescent="0.2">
      <c r="P418" s="74"/>
      <c r="Q418" s="75"/>
    </row>
    <row r="419" spans="16:17" ht="12.75" x14ac:dyDescent="0.2">
      <c r="P419" s="72"/>
      <c r="Q419" s="73"/>
    </row>
    <row r="420" spans="16:17" ht="12.75" x14ac:dyDescent="0.2">
      <c r="P420" s="74"/>
      <c r="Q420" s="75"/>
    </row>
    <row r="421" spans="16:17" ht="12.75" x14ac:dyDescent="0.2">
      <c r="P421" s="72"/>
      <c r="Q421" s="73"/>
    </row>
    <row r="422" spans="16:17" ht="12.75" x14ac:dyDescent="0.2">
      <c r="P422" s="74"/>
      <c r="Q422" s="75"/>
    </row>
    <row r="423" spans="16:17" ht="12.75" x14ac:dyDescent="0.2">
      <c r="P423" s="72"/>
      <c r="Q423" s="73"/>
    </row>
    <row r="424" spans="16:17" ht="12.75" x14ac:dyDescent="0.2">
      <c r="P424" s="74"/>
      <c r="Q424" s="75"/>
    </row>
    <row r="425" spans="16:17" ht="12.75" x14ac:dyDescent="0.2">
      <c r="P425" s="72"/>
      <c r="Q425" s="73"/>
    </row>
    <row r="426" spans="16:17" ht="12.75" x14ac:dyDescent="0.2">
      <c r="P426" s="74"/>
      <c r="Q426" s="75"/>
    </row>
    <row r="427" spans="16:17" ht="12.75" x14ac:dyDescent="0.2">
      <c r="P427" s="72"/>
      <c r="Q427" s="73"/>
    </row>
    <row r="428" spans="16:17" ht="12.75" x14ac:dyDescent="0.2">
      <c r="P428" s="74"/>
      <c r="Q428" s="75"/>
    </row>
    <row r="429" spans="16:17" ht="12.75" x14ac:dyDescent="0.2">
      <c r="P429" s="72"/>
      <c r="Q429" s="73"/>
    </row>
    <row r="430" spans="16:17" ht="12.75" x14ac:dyDescent="0.2">
      <c r="P430" s="74"/>
      <c r="Q430" s="75"/>
    </row>
    <row r="431" spans="16:17" ht="12.75" x14ac:dyDescent="0.2">
      <c r="P431" s="72"/>
      <c r="Q431" s="73"/>
    </row>
    <row r="432" spans="16:17" ht="12.75" x14ac:dyDescent="0.2">
      <c r="P432" s="74"/>
      <c r="Q432" s="75"/>
    </row>
    <row r="433" spans="16:17" ht="12.75" x14ac:dyDescent="0.2">
      <c r="P433" s="72"/>
      <c r="Q433" s="73"/>
    </row>
    <row r="434" spans="16:17" ht="12.75" x14ac:dyDescent="0.2">
      <c r="P434" s="74"/>
      <c r="Q434" s="75"/>
    </row>
    <row r="435" spans="16:17" ht="12.75" x14ac:dyDescent="0.2">
      <c r="P435" s="72"/>
      <c r="Q435" s="73"/>
    </row>
    <row r="436" spans="16:17" ht="12.75" x14ac:dyDescent="0.2">
      <c r="P436" s="74"/>
      <c r="Q436" s="75"/>
    </row>
    <row r="437" spans="16:17" ht="12.75" x14ac:dyDescent="0.2">
      <c r="P437" s="72"/>
      <c r="Q437" s="73"/>
    </row>
    <row r="438" spans="16:17" ht="12.75" x14ac:dyDescent="0.2">
      <c r="P438" s="74"/>
      <c r="Q438" s="75"/>
    </row>
    <row r="439" spans="16:17" ht="12.75" x14ac:dyDescent="0.2">
      <c r="P439" s="72"/>
      <c r="Q439" s="73"/>
    </row>
    <row r="440" spans="16:17" ht="12.75" x14ac:dyDescent="0.2">
      <c r="P440" s="74"/>
      <c r="Q440" s="75"/>
    </row>
    <row r="441" spans="16:17" ht="12.75" x14ac:dyDescent="0.2">
      <c r="P441" s="72"/>
      <c r="Q441" s="73"/>
    </row>
    <row r="442" spans="16:17" ht="12.75" x14ac:dyDescent="0.2">
      <c r="P442" s="74"/>
      <c r="Q442" s="75"/>
    </row>
    <row r="443" spans="16:17" ht="12.75" x14ac:dyDescent="0.2">
      <c r="P443" s="72"/>
      <c r="Q443" s="73"/>
    </row>
    <row r="444" spans="16:17" ht="12.75" x14ac:dyDescent="0.2">
      <c r="P444" s="74"/>
      <c r="Q444" s="75"/>
    </row>
    <row r="445" spans="16:17" ht="12.75" x14ac:dyDescent="0.2">
      <c r="P445" s="72"/>
      <c r="Q445" s="73"/>
    </row>
    <row r="446" spans="16:17" ht="12.75" x14ac:dyDescent="0.2">
      <c r="P446" s="74"/>
      <c r="Q446" s="75"/>
    </row>
    <row r="447" spans="16:17" ht="12.75" x14ac:dyDescent="0.2">
      <c r="P447" s="72"/>
      <c r="Q447" s="73"/>
    </row>
    <row r="448" spans="16:17" ht="12.75" x14ac:dyDescent="0.2">
      <c r="P448" s="74"/>
      <c r="Q448" s="75"/>
    </row>
    <row r="449" spans="16:17" ht="12.75" x14ac:dyDescent="0.2">
      <c r="P449" s="72"/>
      <c r="Q449" s="73"/>
    </row>
    <row r="450" spans="16:17" ht="12.75" x14ac:dyDescent="0.2">
      <c r="P450" s="74"/>
      <c r="Q450" s="75"/>
    </row>
    <row r="451" spans="16:17" ht="12.75" x14ac:dyDescent="0.2">
      <c r="P451" s="72"/>
      <c r="Q451" s="73"/>
    </row>
    <row r="452" spans="16:17" ht="12.75" x14ac:dyDescent="0.2">
      <c r="P452" s="74"/>
      <c r="Q452" s="75"/>
    </row>
    <row r="453" spans="16:17" ht="12.75" x14ac:dyDescent="0.2">
      <c r="P453" s="72"/>
      <c r="Q453" s="73"/>
    </row>
    <row r="454" spans="16:17" ht="12.75" x14ac:dyDescent="0.2">
      <c r="P454" s="74"/>
      <c r="Q454" s="75"/>
    </row>
    <row r="455" spans="16:17" ht="12.75" x14ac:dyDescent="0.2">
      <c r="P455" s="72"/>
      <c r="Q455" s="73"/>
    </row>
    <row r="456" spans="16:17" ht="12.75" x14ac:dyDescent="0.2">
      <c r="P456" s="74"/>
      <c r="Q456" s="75"/>
    </row>
    <row r="457" spans="16:17" ht="12.75" x14ac:dyDescent="0.2">
      <c r="P457" s="72"/>
      <c r="Q457" s="73"/>
    </row>
    <row r="458" spans="16:17" ht="12.75" x14ac:dyDescent="0.2">
      <c r="P458" s="74"/>
      <c r="Q458" s="75"/>
    </row>
    <row r="459" spans="16:17" ht="12.75" x14ac:dyDescent="0.2">
      <c r="P459" s="72"/>
      <c r="Q459" s="73"/>
    </row>
    <row r="460" spans="16:17" ht="12.75" x14ac:dyDescent="0.2">
      <c r="P460" s="74"/>
      <c r="Q460" s="75"/>
    </row>
    <row r="461" spans="16:17" ht="12.75" x14ac:dyDescent="0.2">
      <c r="P461" s="72"/>
      <c r="Q461" s="73"/>
    </row>
    <row r="462" spans="16:17" ht="12.75" x14ac:dyDescent="0.2">
      <c r="P462" s="74"/>
      <c r="Q462" s="75"/>
    </row>
    <row r="463" spans="16:17" ht="12.75" x14ac:dyDescent="0.2">
      <c r="P463" s="72"/>
      <c r="Q463" s="73"/>
    </row>
    <row r="464" spans="16:17" ht="12.75" x14ac:dyDescent="0.2">
      <c r="P464" s="74"/>
      <c r="Q464" s="75"/>
    </row>
    <row r="465" spans="16:17" ht="12.75" x14ac:dyDescent="0.2">
      <c r="P465" s="72"/>
      <c r="Q465" s="73"/>
    </row>
    <row r="466" spans="16:17" ht="12.75" x14ac:dyDescent="0.2">
      <c r="P466" s="74"/>
      <c r="Q466" s="75"/>
    </row>
    <row r="467" spans="16:17" ht="12.75" x14ac:dyDescent="0.2">
      <c r="P467" s="72"/>
      <c r="Q467" s="73"/>
    </row>
    <row r="468" spans="16:17" ht="12.75" x14ac:dyDescent="0.2">
      <c r="P468" s="74"/>
      <c r="Q468" s="75"/>
    </row>
    <row r="469" spans="16:17" ht="12.75" x14ac:dyDescent="0.2">
      <c r="P469" s="72"/>
      <c r="Q469" s="73"/>
    </row>
    <row r="470" spans="16:17" ht="12.75" x14ac:dyDescent="0.2">
      <c r="P470" s="74"/>
      <c r="Q470" s="75"/>
    </row>
    <row r="471" spans="16:17" ht="12.75" x14ac:dyDescent="0.2">
      <c r="P471" s="72"/>
      <c r="Q471" s="73"/>
    </row>
    <row r="472" spans="16:17" ht="12.75" x14ac:dyDescent="0.2">
      <c r="P472" s="74"/>
      <c r="Q472" s="75"/>
    </row>
    <row r="473" spans="16:17" ht="12.75" x14ac:dyDescent="0.2">
      <c r="P473" s="72"/>
      <c r="Q473" s="73"/>
    </row>
    <row r="474" spans="16:17" ht="12.75" x14ac:dyDescent="0.2">
      <c r="P474" s="74"/>
      <c r="Q474" s="75"/>
    </row>
    <row r="475" spans="16:17" ht="12.75" x14ac:dyDescent="0.2">
      <c r="P475" s="72"/>
      <c r="Q475" s="73"/>
    </row>
    <row r="476" spans="16:17" ht="12.75" x14ac:dyDescent="0.2">
      <c r="P476" s="74"/>
      <c r="Q476" s="75"/>
    </row>
    <row r="477" spans="16:17" ht="12.75" x14ac:dyDescent="0.2">
      <c r="P477" s="72"/>
      <c r="Q477" s="73"/>
    </row>
    <row r="478" spans="16:17" ht="12.75" x14ac:dyDescent="0.2">
      <c r="P478" s="74"/>
      <c r="Q478" s="75"/>
    </row>
    <row r="479" spans="16:17" ht="12.75" x14ac:dyDescent="0.2">
      <c r="P479" s="72"/>
      <c r="Q479" s="73"/>
    </row>
    <row r="480" spans="16:17" ht="12.75" x14ac:dyDescent="0.2">
      <c r="P480" s="74"/>
      <c r="Q480" s="75"/>
    </row>
    <row r="481" spans="16:17" ht="12.75" x14ac:dyDescent="0.2">
      <c r="P481" s="72"/>
      <c r="Q481" s="73"/>
    </row>
    <row r="482" spans="16:17" ht="12.75" x14ac:dyDescent="0.2">
      <c r="P482" s="74"/>
      <c r="Q482" s="75"/>
    </row>
    <row r="483" spans="16:17" ht="12.75" x14ac:dyDescent="0.2">
      <c r="P483" s="72"/>
      <c r="Q483" s="73"/>
    </row>
    <row r="484" spans="16:17" ht="12.75" x14ac:dyDescent="0.2">
      <c r="P484" s="74"/>
      <c r="Q484" s="75"/>
    </row>
    <row r="485" spans="16:17" ht="12.75" x14ac:dyDescent="0.2">
      <c r="P485" s="72"/>
      <c r="Q485" s="73"/>
    </row>
    <row r="486" spans="16:17" ht="12.75" x14ac:dyDescent="0.2">
      <c r="P486" s="74"/>
      <c r="Q486" s="75"/>
    </row>
    <row r="487" spans="16:17" ht="12.75" x14ac:dyDescent="0.2">
      <c r="P487" s="72"/>
      <c r="Q487" s="73"/>
    </row>
    <row r="488" spans="16:17" ht="12.75" x14ac:dyDescent="0.2">
      <c r="P488" s="74"/>
      <c r="Q488" s="75"/>
    </row>
    <row r="489" spans="16:17" ht="12.75" x14ac:dyDescent="0.2">
      <c r="P489" s="72"/>
      <c r="Q489" s="73"/>
    </row>
    <row r="490" spans="16:17" ht="12.75" x14ac:dyDescent="0.2">
      <c r="P490" s="74"/>
      <c r="Q490" s="75"/>
    </row>
    <row r="491" spans="16:17" ht="12.75" x14ac:dyDescent="0.2">
      <c r="P491" s="72"/>
      <c r="Q491" s="73"/>
    </row>
    <row r="492" spans="16:17" ht="12.75" x14ac:dyDescent="0.2">
      <c r="P492" s="74"/>
      <c r="Q492" s="75"/>
    </row>
    <row r="493" spans="16:17" ht="12.75" x14ac:dyDescent="0.2">
      <c r="P493" s="72"/>
      <c r="Q493" s="73"/>
    </row>
    <row r="494" spans="16:17" ht="12.75" x14ac:dyDescent="0.2">
      <c r="P494" s="74"/>
      <c r="Q494" s="75"/>
    </row>
    <row r="495" spans="16:17" ht="12.75" x14ac:dyDescent="0.2">
      <c r="P495" s="72"/>
      <c r="Q495" s="73"/>
    </row>
    <row r="496" spans="16:17" ht="12.75" x14ac:dyDescent="0.2">
      <c r="P496" s="74"/>
      <c r="Q496" s="75"/>
    </row>
    <row r="497" spans="16:17" ht="12.75" x14ac:dyDescent="0.2">
      <c r="P497" s="72"/>
      <c r="Q497" s="73"/>
    </row>
    <row r="498" spans="16:17" ht="12.75" x14ac:dyDescent="0.2">
      <c r="P498" s="74"/>
      <c r="Q498" s="75"/>
    </row>
    <row r="499" spans="16:17" ht="12.75" x14ac:dyDescent="0.2">
      <c r="P499" s="72"/>
      <c r="Q499" s="73"/>
    </row>
    <row r="500" spans="16:17" ht="12.75" x14ac:dyDescent="0.2">
      <c r="P500" s="74"/>
      <c r="Q500" s="75"/>
    </row>
    <row r="501" spans="16:17" ht="12.75" x14ac:dyDescent="0.2">
      <c r="P501" s="72"/>
      <c r="Q501" s="73"/>
    </row>
    <row r="502" spans="16:17" ht="12.75" x14ac:dyDescent="0.2">
      <c r="P502" s="74"/>
      <c r="Q502" s="75"/>
    </row>
    <row r="503" spans="16:17" ht="12.75" x14ac:dyDescent="0.2">
      <c r="P503" s="72"/>
      <c r="Q503" s="73"/>
    </row>
    <row r="504" spans="16:17" ht="12.75" x14ac:dyDescent="0.2">
      <c r="P504" s="74"/>
      <c r="Q504" s="75"/>
    </row>
    <row r="505" spans="16:17" ht="12.75" x14ac:dyDescent="0.2">
      <c r="P505" s="72"/>
      <c r="Q505" s="73"/>
    </row>
    <row r="506" spans="16:17" ht="12.75" x14ac:dyDescent="0.2">
      <c r="P506" s="74"/>
      <c r="Q506" s="75"/>
    </row>
    <row r="507" spans="16:17" ht="12.75" x14ac:dyDescent="0.2">
      <c r="P507" s="72"/>
      <c r="Q507" s="73"/>
    </row>
    <row r="508" spans="16:17" ht="12.75" x14ac:dyDescent="0.2">
      <c r="P508" s="74"/>
      <c r="Q508" s="75"/>
    </row>
    <row r="509" spans="16:17" ht="12.75" x14ac:dyDescent="0.2">
      <c r="P509" s="72"/>
      <c r="Q509" s="73"/>
    </row>
    <row r="510" spans="16:17" ht="12.75" x14ac:dyDescent="0.2">
      <c r="P510" s="74"/>
      <c r="Q510" s="75"/>
    </row>
    <row r="511" spans="16:17" ht="12.75" x14ac:dyDescent="0.2">
      <c r="P511" s="72"/>
      <c r="Q511" s="73"/>
    </row>
    <row r="512" spans="16:17" ht="12.75" x14ac:dyDescent="0.2">
      <c r="P512" s="74"/>
      <c r="Q512" s="75"/>
    </row>
    <row r="513" spans="1:17" ht="12.75" x14ac:dyDescent="0.2">
      <c r="P513" s="72"/>
      <c r="Q513" s="73"/>
    </row>
    <row r="514" spans="1:17" ht="12.75" x14ac:dyDescent="0.2">
      <c r="P514" s="74"/>
      <c r="Q514" s="75"/>
    </row>
    <row r="515" spans="1:17" ht="12.75" x14ac:dyDescent="0.2">
      <c r="A515" s="71" t="s">
        <v>0</v>
      </c>
      <c r="B515" s="16"/>
      <c r="C515" s="16"/>
      <c r="D515" s="16"/>
      <c r="E515" s="16"/>
      <c r="F515" s="16" t="s">
        <v>3</v>
      </c>
      <c r="G515" s="16"/>
      <c r="H515" s="16"/>
      <c r="I515" s="16"/>
      <c r="J515" s="16"/>
      <c r="K515" s="16"/>
      <c r="L515" s="16"/>
      <c r="M515" s="16"/>
      <c r="N515" s="16"/>
      <c r="O515" s="16" t="s">
        <v>4</v>
      </c>
      <c r="P515" s="72"/>
      <c r="Q515" s="73" t="s">
        <v>5</v>
      </c>
    </row>
    <row r="516" spans="1:17" ht="12.75" x14ac:dyDescent="0.2">
      <c r="A516" s="76">
        <v>45646.436911446755</v>
      </c>
      <c r="B516" s="10"/>
      <c r="C516" s="10"/>
      <c r="D516" s="10"/>
      <c r="E516" s="10"/>
      <c r="F516" s="10" t="s">
        <v>9</v>
      </c>
      <c r="G516" s="10"/>
      <c r="H516" s="10"/>
      <c r="I516" s="10"/>
      <c r="J516" s="10"/>
      <c r="K516" s="10"/>
      <c r="L516" s="10"/>
      <c r="M516" s="10"/>
      <c r="N516" s="10"/>
      <c r="O516" s="10" t="s">
        <v>10</v>
      </c>
      <c r="P516" s="74"/>
      <c r="Q516" s="75">
        <v>8</v>
      </c>
    </row>
    <row r="517" spans="1:17" ht="12.75" x14ac:dyDescent="0.2">
      <c r="A517" s="77">
        <v>45646.437318692129</v>
      </c>
      <c r="B517" s="16"/>
      <c r="C517" s="16"/>
      <c r="D517" s="16"/>
      <c r="E517" s="16"/>
      <c r="F517" s="16" t="s">
        <v>9</v>
      </c>
      <c r="G517" s="16"/>
      <c r="H517" s="16"/>
      <c r="I517" s="16"/>
      <c r="J517" s="16"/>
      <c r="K517" s="16"/>
      <c r="L517" s="16"/>
      <c r="M517" s="16"/>
      <c r="N517" s="16"/>
      <c r="O517" s="16" t="s">
        <v>13</v>
      </c>
      <c r="P517" s="72"/>
      <c r="Q517" s="73">
        <v>2</v>
      </c>
    </row>
    <row r="518" spans="1:17" ht="12.75" x14ac:dyDescent="0.2">
      <c r="P518" s="74"/>
      <c r="Q518" s="75"/>
    </row>
    <row r="519" spans="1:17" ht="12.75" x14ac:dyDescent="0.2">
      <c r="P519" s="72"/>
      <c r="Q519" s="73"/>
    </row>
    <row r="520" spans="1:17" ht="12.75" x14ac:dyDescent="0.2">
      <c r="P520" s="74"/>
      <c r="Q520" s="75"/>
    </row>
    <row r="521" spans="1:17" ht="12.75" x14ac:dyDescent="0.2">
      <c r="P521" s="72"/>
      <c r="Q521" s="73"/>
    </row>
    <row r="522" spans="1:17" ht="12.75" x14ac:dyDescent="0.2">
      <c r="P522" s="74"/>
      <c r="Q522" s="75"/>
    </row>
    <row r="523" spans="1:17" ht="12.75" x14ac:dyDescent="0.2">
      <c r="P523" s="72"/>
      <c r="Q523" s="73"/>
    </row>
    <row r="524" spans="1:17" ht="12.75" x14ac:dyDescent="0.2">
      <c r="P524" s="74"/>
      <c r="Q524" s="75"/>
    </row>
    <row r="525" spans="1:17" ht="12.75" x14ac:dyDescent="0.2">
      <c r="P525" s="72"/>
      <c r="Q525" s="73"/>
    </row>
    <row r="526" spans="1:17" ht="12.75" x14ac:dyDescent="0.2">
      <c r="P526" s="74"/>
      <c r="Q526" s="75"/>
    </row>
    <row r="527" spans="1:17" ht="12.75" x14ac:dyDescent="0.2">
      <c r="P527" s="72"/>
      <c r="Q527" s="73"/>
    </row>
    <row r="528" spans="1:17" ht="12.75" x14ac:dyDescent="0.2">
      <c r="P528" s="74"/>
      <c r="Q528" s="75"/>
    </row>
    <row r="529" spans="16:17" ht="12.75" x14ac:dyDescent="0.2">
      <c r="P529" s="72"/>
      <c r="Q529" s="73"/>
    </row>
    <row r="530" spans="16:17" ht="12.75" x14ac:dyDescent="0.2">
      <c r="P530" s="74"/>
      <c r="Q530" s="75"/>
    </row>
    <row r="531" spans="16:17" ht="12.75" x14ac:dyDescent="0.2">
      <c r="P531" s="72"/>
      <c r="Q531" s="73"/>
    </row>
    <row r="532" spans="16:17" ht="12.75" x14ac:dyDescent="0.2">
      <c r="P532" s="74"/>
      <c r="Q532" s="75"/>
    </row>
    <row r="533" spans="16:17" ht="12.75" x14ac:dyDescent="0.2">
      <c r="P533" s="72"/>
      <c r="Q533" s="73"/>
    </row>
    <row r="534" spans="16:17" ht="12.75" x14ac:dyDescent="0.2">
      <c r="P534" s="74"/>
      <c r="Q534" s="75"/>
    </row>
    <row r="535" spans="16:17" ht="12.75" x14ac:dyDescent="0.2">
      <c r="P535" s="72"/>
      <c r="Q535" s="73"/>
    </row>
    <row r="536" spans="16:17" ht="12.75" x14ac:dyDescent="0.2">
      <c r="P536" s="74"/>
      <c r="Q536" s="75"/>
    </row>
    <row r="537" spans="16:17" ht="12.75" x14ac:dyDescent="0.2">
      <c r="P537" s="72"/>
      <c r="Q537" s="73"/>
    </row>
    <row r="538" spans="16:17" ht="12.75" x14ac:dyDescent="0.2">
      <c r="P538" s="74"/>
      <c r="Q538" s="75"/>
    </row>
    <row r="539" spans="16:17" ht="12.75" x14ac:dyDescent="0.2">
      <c r="P539" s="72"/>
      <c r="Q539" s="73"/>
    </row>
    <row r="540" spans="16:17" ht="12.75" x14ac:dyDescent="0.2">
      <c r="P540" s="74"/>
      <c r="Q540" s="75"/>
    </row>
    <row r="541" spans="16:17" ht="12.75" x14ac:dyDescent="0.2">
      <c r="P541" s="72"/>
      <c r="Q541" s="73"/>
    </row>
    <row r="542" spans="16:17" ht="12.75" x14ac:dyDescent="0.2">
      <c r="P542" s="74"/>
      <c r="Q542" s="75"/>
    </row>
    <row r="543" spans="16:17" ht="12.75" x14ac:dyDescent="0.2">
      <c r="P543" s="72"/>
      <c r="Q543" s="73"/>
    </row>
    <row r="544" spans="16:17" ht="12.75" x14ac:dyDescent="0.2">
      <c r="P544" s="74"/>
      <c r="Q544" s="75"/>
    </row>
    <row r="545" spans="16:17" ht="12.75" x14ac:dyDescent="0.2">
      <c r="P545" s="72"/>
      <c r="Q545" s="73"/>
    </row>
    <row r="546" spans="16:17" ht="12.75" x14ac:dyDescent="0.2">
      <c r="P546" s="74"/>
      <c r="Q546" s="75"/>
    </row>
    <row r="547" spans="16:17" ht="12.75" x14ac:dyDescent="0.2">
      <c r="P547" s="72"/>
      <c r="Q547" s="73"/>
    </row>
    <row r="548" spans="16:17" ht="12.75" x14ac:dyDescent="0.2">
      <c r="P548" s="74"/>
      <c r="Q548" s="75"/>
    </row>
    <row r="549" spans="16:17" ht="12.75" x14ac:dyDescent="0.2">
      <c r="P549" s="72"/>
      <c r="Q549" s="73"/>
    </row>
    <row r="550" spans="16:17" ht="12.75" x14ac:dyDescent="0.2">
      <c r="P550" s="74"/>
      <c r="Q550" s="75"/>
    </row>
    <row r="551" spans="16:17" ht="12.75" x14ac:dyDescent="0.2">
      <c r="P551" s="72"/>
      <c r="Q551" s="73"/>
    </row>
    <row r="552" spans="16:17" ht="12.75" x14ac:dyDescent="0.2">
      <c r="P552" s="74"/>
      <c r="Q552" s="75"/>
    </row>
    <row r="553" spans="16:17" ht="12.75" x14ac:dyDescent="0.2">
      <c r="P553" s="72"/>
      <c r="Q553" s="73"/>
    </row>
    <row r="554" spans="16:17" ht="12.75" x14ac:dyDescent="0.2">
      <c r="P554" s="74"/>
      <c r="Q554" s="75"/>
    </row>
    <row r="555" spans="16:17" ht="12.75" x14ac:dyDescent="0.2">
      <c r="P555" s="72"/>
      <c r="Q555" s="73"/>
    </row>
    <row r="556" spans="16:17" ht="12.75" x14ac:dyDescent="0.2">
      <c r="P556" s="74"/>
      <c r="Q556" s="75"/>
    </row>
    <row r="557" spans="16:17" ht="12.75" x14ac:dyDescent="0.2">
      <c r="P557" s="72"/>
      <c r="Q557" s="73"/>
    </row>
    <row r="558" spans="16:17" ht="12.75" x14ac:dyDescent="0.2">
      <c r="P558" s="74"/>
      <c r="Q558" s="75"/>
    </row>
    <row r="559" spans="16:17" ht="12.75" x14ac:dyDescent="0.2">
      <c r="P559" s="72"/>
      <c r="Q559" s="73"/>
    </row>
    <row r="560" spans="16:17" ht="12.75" x14ac:dyDescent="0.2">
      <c r="P560" s="74"/>
      <c r="Q560" s="75"/>
    </row>
    <row r="561" spans="16:17" ht="12.75" x14ac:dyDescent="0.2">
      <c r="P561" s="72"/>
      <c r="Q561" s="73"/>
    </row>
    <row r="562" spans="16:17" ht="12.75" x14ac:dyDescent="0.2">
      <c r="P562" s="74"/>
      <c r="Q562" s="75"/>
    </row>
    <row r="563" spans="16:17" ht="12.75" x14ac:dyDescent="0.2">
      <c r="P563" s="72"/>
      <c r="Q563" s="73"/>
    </row>
    <row r="564" spans="16:17" ht="12.75" x14ac:dyDescent="0.2">
      <c r="P564" s="74"/>
      <c r="Q564" s="75"/>
    </row>
    <row r="565" spans="16:17" ht="12.75" x14ac:dyDescent="0.2">
      <c r="P565" s="72"/>
      <c r="Q565" s="73"/>
    </row>
    <row r="566" spans="16:17" ht="12.75" x14ac:dyDescent="0.2">
      <c r="P566" s="74"/>
      <c r="Q566" s="75"/>
    </row>
    <row r="567" spans="16:17" ht="12.75" x14ac:dyDescent="0.2">
      <c r="P567" s="72"/>
      <c r="Q567" s="73"/>
    </row>
    <row r="568" spans="16:17" ht="12.75" x14ac:dyDescent="0.2">
      <c r="P568" s="74"/>
      <c r="Q568" s="75"/>
    </row>
    <row r="569" spans="16:17" ht="12.75" x14ac:dyDescent="0.2">
      <c r="P569" s="72"/>
      <c r="Q569" s="73"/>
    </row>
    <row r="570" spans="16:17" ht="12.75" x14ac:dyDescent="0.2">
      <c r="P570" s="74"/>
      <c r="Q570" s="75"/>
    </row>
    <row r="571" spans="16:17" ht="12.75" x14ac:dyDescent="0.2">
      <c r="P571" s="72"/>
      <c r="Q571" s="73"/>
    </row>
    <row r="572" spans="16:17" ht="12.75" x14ac:dyDescent="0.2">
      <c r="P572" s="74"/>
      <c r="Q572" s="75"/>
    </row>
    <row r="573" spans="16:17" ht="12.75" x14ac:dyDescent="0.2">
      <c r="P573" s="72"/>
      <c r="Q573" s="73"/>
    </row>
    <row r="574" spans="16:17" ht="12.75" x14ac:dyDescent="0.2">
      <c r="P574" s="74"/>
      <c r="Q574" s="75"/>
    </row>
    <row r="575" spans="16:17" ht="12.75" x14ac:dyDescent="0.2">
      <c r="P575" s="72"/>
      <c r="Q575" s="73"/>
    </row>
    <row r="576" spans="16:17" ht="12.75" x14ac:dyDescent="0.2">
      <c r="P576" s="74"/>
      <c r="Q576" s="75"/>
    </row>
    <row r="577" spans="16:17" ht="12.75" x14ac:dyDescent="0.2">
      <c r="P577" s="72"/>
      <c r="Q577" s="73"/>
    </row>
    <row r="578" spans="16:17" ht="12.75" x14ac:dyDescent="0.2">
      <c r="P578" s="74"/>
      <c r="Q578" s="75"/>
    </row>
    <row r="579" spans="16:17" ht="12.75" x14ac:dyDescent="0.2">
      <c r="P579" s="72"/>
      <c r="Q579" s="73"/>
    </row>
    <row r="580" spans="16:17" ht="12.75" x14ac:dyDescent="0.2">
      <c r="P580" s="74"/>
      <c r="Q580" s="75"/>
    </row>
    <row r="581" spans="16:17" ht="12.75" x14ac:dyDescent="0.2">
      <c r="P581" s="72"/>
      <c r="Q581" s="73"/>
    </row>
    <row r="582" spans="16:17" ht="12.75" x14ac:dyDescent="0.2">
      <c r="P582" s="74"/>
      <c r="Q582" s="75"/>
    </row>
    <row r="583" spans="16:17" ht="12.75" x14ac:dyDescent="0.2">
      <c r="P583" s="72"/>
      <c r="Q583" s="73"/>
    </row>
    <row r="584" spans="16:17" ht="12.75" x14ac:dyDescent="0.2">
      <c r="P584" s="74"/>
      <c r="Q584" s="75"/>
    </row>
    <row r="585" spans="16:17" ht="12.75" x14ac:dyDescent="0.2">
      <c r="P585" s="72"/>
      <c r="Q585" s="73"/>
    </row>
    <row r="586" spans="16:17" ht="12.75" x14ac:dyDescent="0.2">
      <c r="P586" s="74"/>
      <c r="Q586" s="75"/>
    </row>
    <row r="587" spans="16:17" ht="12.75" x14ac:dyDescent="0.2">
      <c r="P587" s="72"/>
      <c r="Q587" s="73"/>
    </row>
    <row r="588" spans="16:17" ht="12.75" x14ac:dyDescent="0.2">
      <c r="P588" s="74"/>
      <c r="Q588" s="75"/>
    </row>
    <row r="589" spans="16:17" ht="12.75" x14ac:dyDescent="0.2">
      <c r="P589" s="72"/>
      <c r="Q589" s="73"/>
    </row>
    <row r="590" spans="16:17" ht="12.75" x14ac:dyDescent="0.2">
      <c r="P590" s="74"/>
      <c r="Q590" s="75"/>
    </row>
    <row r="591" spans="16:17" ht="12.75" x14ac:dyDescent="0.2">
      <c r="P591" s="72"/>
      <c r="Q591" s="73"/>
    </row>
    <row r="592" spans="16:17" ht="12.75" x14ac:dyDescent="0.2">
      <c r="P592" s="74"/>
      <c r="Q592" s="75"/>
    </row>
    <row r="593" spans="16:17" ht="12.75" x14ac:dyDescent="0.2">
      <c r="P593" s="72"/>
      <c r="Q593" s="73"/>
    </row>
    <row r="594" spans="16:17" ht="12.75" x14ac:dyDescent="0.2">
      <c r="P594" s="74"/>
      <c r="Q594" s="75"/>
    </row>
    <row r="595" spans="16:17" ht="12.75" x14ac:dyDescent="0.2">
      <c r="P595" s="72"/>
      <c r="Q595" s="73"/>
    </row>
    <row r="596" spans="16:17" ht="12.75" x14ac:dyDescent="0.2">
      <c r="P596" s="74"/>
      <c r="Q596" s="75"/>
    </row>
    <row r="597" spans="16:17" ht="12.75" x14ac:dyDescent="0.2">
      <c r="P597" s="72"/>
      <c r="Q597" s="73"/>
    </row>
    <row r="598" spans="16:17" ht="12.75" x14ac:dyDescent="0.2">
      <c r="P598" s="74"/>
      <c r="Q598" s="75"/>
    </row>
    <row r="599" spans="16:17" ht="12.75" x14ac:dyDescent="0.2">
      <c r="P599" s="72"/>
      <c r="Q599" s="73"/>
    </row>
    <row r="600" spans="16:17" ht="12.75" x14ac:dyDescent="0.2">
      <c r="P600" s="74"/>
      <c r="Q600" s="75"/>
    </row>
    <row r="601" spans="16:17" ht="12.75" x14ac:dyDescent="0.2">
      <c r="P601" s="72"/>
      <c r="Q601" s="73"/>
    </row>
    <row r="602" spans="16:17" ht="12.75" x14ac:dyDescent="0.2">
      <c r="P602" s="74"/>
      <c r="Q602" s="75"/>
    </row>
    <row r="603" spans="16:17" ht="12.75" x14ac:dyDescent="0.2">
      <c r="P603" s="72"/>
      <c r="Q603" s="73"/>
    </row>
    <row r="604" spans="16:17" ht="12.75" x14ac:dyDescent="0.2">
      <c r="P604" s="74"/>
      <c r="Q604" s="75"/>
    </row>
    <row r="605" spans="16:17" ht="12.75" x14ac:dyDescent="0.2">
      <c r="P605" s="72"/>
      <c r="Q605" s="73"/>
    </row>
    <row r="606" spans="16:17" ht="12.75" x14ac:dyDescent="0.2">
      <c r="P606" s="74"/>
      <c r="Q606" s="75"/>
    </row>
    <row r="607" spans="16:17" ht="12.75" x14ac:dyDescent="0.2">
      <c r="P607" s="72"/>
      <c r="Q607" s="73"/>
    </row>
    <row r="608" spans="16:17" ht="12.75" x14ac:dyDescent="0.2">
      <c r="P608" s="74"/>
      <c r="Q608" s="75"/>
    </row>
    <row r="609" spans="1:17" ht="12.75" x14ac:dyDescent="0.2">
      <c r="P609" s="72"/>
      <c r="Q609" s="73"/>
    </row>
    <row r="610" spans="1:17" ht="12.75" x14ac:dyDescent="0.2">
      <c r="P610" s="74"/>
      <c r="Q610" s="75"/>
    </row>
    <row r="611" spans="1:17" ht="12.75" x14ac:dyDescent="0.2">
      <c r="P611" s="72"/>
      <c r="Q611" s="73"/>
    </row>
    <row r="612" spans="1:17" ht="12.75" x14ac:dyDescent="0.2">
      <c r="P612" s="74"/>
      <c r="Q612" s="75"/>
    </row>
    <row r="613" spans="1:17" ht="12.75" x14ac:dyDescent="0.2">
      <c r="P613" s="72"/>
      <c r="Q613" s="73"/>
    </row>
    <row r="614" spans="1:17" ht="12.75" x14ac:dyDescent="0.2">
      <c r="P614" s="74"/>
      <c r="Q614" s="75"/>
    </row>
    <row r="615" spans="1:17" ht="12.75" x14ac:dyDescent="0.2">
      <c r="P615" s="72"/>
      <c r="Q615" s="73"/>
    </row>
    <row r="616" spans="1:17" ht="12.75" x14ac:dyDescent="0.2">
      <c r="P616" s="74"/>
      <c r="Q616" s="75"/>
    </row>
    <row r="617" spans="1:17" ht="12.75" x14ac:dyDescent="0.2">
      <c r="P617" s="72"/>
      <c r="Q617" s="73"/>
    </row>
    <row r="618" spans="1:17" ht="12.75" x14ac:dyDescent="0.2">
      <c r="A618" s="78" t="s">
        <v>0</v>
      </c>
      <c r="B618" s="10"/>
      <c r="C618" s="10"/>
      <c r="D618" s="10"/>
      <c r="E618" s="10"/>
      <c r="F618" s="10" t="s">
        <v>3</v>
      </c>
      <c r="G618" s="10"/>
      <c r="H618" s="10"/>
      <c r="I618" s="10"/>
      <c r="J618" s="10"/>
      <c r="K618" s="10"/>
      <c r="L618" s="10"/>
      <c r="M618" s="10"/>
      <c r="N618" s="10"/>
      <c r="O618" s="10" t="s">
        <v>4</v>
      </c>
      <c r="P618" s="74"/>
      <c r="Q618" s="75" t="s">
        <v>5</v>
      </c>
    </row>
    <row r="619" spans="1:17" ht="12.75" x14ac:dyDescent="0.2">
      <c r="A619" s="77">
        <v>45646.436911446755</v>
      </c>
      <c r="B619" s="16"/>
      <c r="C619" s="16"/>
      <c r="D619" s="16"/>
      <c r="E619" s="16"/>
      <c r="F619" s="16" t="s">
        <v>9</v>
      </c>
      <c r="G619" s="16"/>
      <c r="H619" s="16"/>
      <c r="I619" s="16"/>
      <c r="J619" s="16"/>
      <c r="K619" s="16"/>
      <c r="L619" s="16"/>
      <c r="M619" s="16"/>
      <c r="N619" s="16"/>
      <c r="O619" s="16" t="s">
        <v>10</v>
      </c>
      <c r="P619" s="72"/>
      <c r="Q619" s="73">
        <v>8</v>
      </c>
    </row>
    <row r="620" spans="1:17" ht="12.75" x14ac:dyDescent="0.2">
      <c r="A620" s="76">
        <v>45646.437318692129</v>
      </c>
      <c r="B620" s="10"/>
      <c r="C620" s="10"/>
      <c r="D620" s="10"/>
      <c r="E620" s="10"/>
      <c r="F620" s="10" t="s">
        <v>9</v>
      </c>
      <c r="G620" s="10"/>
      <c r="H620" s="10"/>
      <c r="I620" s="10"/>
      <c r="J620" s="10"/>
      <c r="K620" s="10"/>
      <c r="L620" s="10"/>
      <c r="M620" s="10"/>
      <c r="N620" s="10"/>
      <c r="O620" s="10" t="s">
        <v>13</v>
      </c>
      <c r="P620" s="74"/>
      <c r="Q620" s="75">
        <v>2</v>
      </c>
    </row>
    <row r="621" spans="1:17" ht="12.75" x14ac:dyDescent="0.2">
      <c r="P621" s="72"/>
      <c r="Q621" s="73"/>
    </row>
    <row r="622" spans="1:17" ht="12.75" x14ac:dyDescent="0.2">
      <c r="P622" s="74"/>
      <c r="Q622" s="75"/>
    </row>
    <row r="623" spans="1:17" ht="12.75" x14ac:dyDescent="0.2">
      <c r="P623" s="72"/>
      <c r="Q623" s="73"/>
    </row>
    <row r="624" spans="1:17" ht="12.75" x14ac:dyDescent="0.2">
      <c r="P624" s="74"/>
      <c r="Q624" s="75"/>
    </row>
    <row r="625" spans="16:17" ht="12.75" x14ac:dyDescent="0.2">
      <c r="P625" s="72"/>
      <c r="Q625" s="73"/>
    </row>
    <row r="626" spans="16:17" ht="12.75" x14ac:dyDescent="0.2">
      <c r="P626" s="74"/>
      <c r="Q626" s="75"/>
    </row>
    <row r="627" spans="16:17" ht="12.75" x14ac:dyDescent="0.2">
      <c r="P627" s="72"/>
      <c r="Q627" s="73"/>
    </row>
    <row r="628" spans="16:17" ht="12.75" x14ac:dyDescent="0.2">
      <c r="P628" s="74"/>
      <c r="Q628" s="75"/>
    </row>
    <row r="629" spans="16:17" ht="12.75" x14ac:dyDescent="0.2">
      <c r="P629" s="72"/>
      <c r="Q629" s="73"/>
    </row>
    <row r="630" spans="16:17" ht="12.75" x14ac:dyDescent="0.2">
      <c r="P630" s="74"/>
      <c r="Q630" s="75"/>
    </row>
    <row r="631" spans="16:17" ht="12.75" x14ac:dyDescent="0.2">
      <c r="P631" s="72"/>
      <c r="Q631" s="73"/>
    </row>
    <row r="632" spans="16:17" ht="12.75" x14ac:dyDescent="0.2">
      <c r="P632" s="74"/>
      <c r="Q632" s="75"/>
    </row>
    <row r="633" spans="16:17" ht="12.75" x14ac:dyDescent="0.2">
      <c r="P633" s="72"/>
      <c r="Q633" s="73"/>
    </row>
    <row r="634" spans="16:17" ht="12.75" x14ac:dyDescent="0.2">
      <c r="P634" s="74"/>
      <c r="Q634" s="75"/>
    </row>
    <row r="635" spans="16:17" ht="12.75" x14ac:dyDescent="0.2">
      <c r="P635" s="72"/>
      <c r="Q635" s="73"/>
    </row>
    <row r="636" spans="16:17" ht="12.75" x14ac:dyDescent="0.2">
      <c r="P636" s="74"/>
      <c r="Q636" s="75"/>
    </row>
    <row r="637" spans="16:17" ht="12.75" x14ac:dyDescent="0.2">
      <c r="P637" s="72"/>
      <c r="Q637" s="73"/>
    </row>
    <row r="638" spans="16:17" ht="12.75" x14ac:dyDescent="0.2">
      <c r="P638" s="74"/>
      <c r="Q638" s="75"/>
    </row>
    <row r="639" spans="16:17" ht="12.75" x14ac:dyDescent="0.2">
      <c r="P639" s="72"/>
      <c r="Q639" s="73"/>
    </row>
    <row r="640" spans="16:17" ht="12.75" x14ac:dyDescent="0.2">
      <c r="P640" s="74"/>
      <c r="Q640" s="75"/>
    </row>
    <row r="641" spans="16:17" ht="12.75" x14ac:dyDescent="0.2">
      <c r="P641" s="72"/>
      <c r="Q641" s="73"/>
    </row>
    <row r="642" spans="16:17" ht="12.75" x14ac:dyDescent="0.2">
      <c r="P642" s="74"/>
      <c r="Q642" s="75"/>
    </row>
    <row r="643" spans="16:17" ht="12.75" x14ac:dyDescent="0.2">
      <c r="P643" s="72"/>
      <c r="Q643" s="73"/>
    </row>
    <row r="644" spans="16:17" ht="12.75" x14ac:dyDescent="0.2">
      <c r="P644" s="74"/>
      <c r="Q644" s="75"/>
    </row>
    <row r="645" spans="16:17" ht="12.75" x14ac:dyDescent="0.2">
      <c r="P645" s="72"/>
      <c r="Q645" s="73"/>
    </row>
    <row r="646" spans="16:17" ht="12.75" x14ac:dyDescent="0.2">
      <c r="P646" s="74"/>
      <c r="Q646" s="75"/>
    </row>
    <row r="647" spans="16:17" ht="12.75" x14ac:dyDescent="0.2">
      <c r="P647" s="72"/>
      <c r="Q647" s="73"/>
    </row>
    <row r="648" spans="16:17" ht="12.75" x14ac:dyDescent="0.2">
      <c r="P648" s="74"/>
      <c r="Q648" s="75"/>
    </row>
    <row r="649" spans="16:17" ht="12.75" x14ac:dyDescent="0.2">
      <c r="P649" s="72"/>
      <c r="Q649" s="73"/>
    </row>
    <row r="650" spans="16:17" ht="12.75" x14ac:dyDescent="0.2">
      <c r="P650" s="74"/>
      <c r="Q650" s="75"/>
    </row>
    <row r="651" spans="16:17" ht="12.75" x14ac:dyDescent="0.2">
      <c r="P651" s="72"/>
      <c r="Q651" s="73"/>
    </row>
    <row r="652" spans="16:17" ht="12.75" x14ac:dyDescent="0.2">
      <c r="P652" s="74"/>
      <c r="Q652" s="75"/>
    </row>
    <row r="653" spans="16:17" ht="12.75" x14ac:dyDescent="0.2">
      <c r="P653" s="72"/>
      <c r="Q653" s="73"/>
    </row>
    <row r="654" spans="16:17" ht="12.75" x14ac:dyDescent="0.2">
      <c r="P654" s="74"/>
      <c r="Q654" s="75"/>
    </row>
    <row r="655" spans="16:17" ht="12.75" x14ac:dyDescent="0.2">
      <c r="P655" s="72"/>
      <c r="Q655" s="73"/>
    </row>
    <row r="656" spans="16:17" ht="12.75" x14ac:dyDescent="0.2">
      <c r="P656" s="74"/>
      <c r="Q656" s="75"/>
    </row>
    <row r="657" spans="16:17" ht="12.75" x14ac:dyDescent="0.2">
      <c r="P657" s="72"/>
      <c r="Q657" s="73"/>
    </row>
    <row r="658" spans="16:17" ht="12.75" x14ac:dyDescent="0.2">
      <c r="P658" s="74"/>
      <c r="Q658" s="75"/>
    </row>
    <row r="659" spans="16:17" ht="12.75" x14ac:dyDescent="0.2">
      <c r="P659" s="72"/>
      <c r="Q659" s="73"/>
    </row>
    <row r="660" spans="16:17" ht="12.75" x14ac:dyDescent="0.2">
      <c r="P660" s="74"/>
      <c r="Q660" s="75"/>
    </row>
    <row r="661" spans="16:17" ht="12.75" x14ac:dyDescent="0.2">
      <c r="P661" s="72"/>
      <c r="Q661" s="73"/>
    </row>
    <row r="662" spans="16:17" ht="12.75" x14ac:dyDescent="0.2">
      <c r="P662" s="74"/>
      <c r="Q662" s="75"/>
    </row>
    <row r="663" spans="16:17" ht="12.75" x14ac:dyDescent="0.2">
      <c r="P663" s="72"/>
      <c r="Q663" s="73"/>
    </row>
    <row r="664" spans="16:17" ht="12.75" x14ac:dyDescent="0.2">
      <c r="P664" s="74"/>
      <c r="Q664" s="75"/>
    </row>
    <row r="665" spans="16:17" ht="12.75" x14ac:dyDescent="0.2">
      <c r="P665" s="72"/>
      <c r="Q665" s="73"/>
    </row>
    <row r="666" spans="16:17" ht="12.75" x14ac:dyDescent="0.2">
      <c r="P666" s="74"/>
      <c r="Q666" s="75"/>
    </row>
    <row r="667" spans="16:17" ht="12.75" x14ac:dyDescent="0.2">
      <c r="P667" s="72"/>
      <c r="Q667" s="73"/>
    </row>
    <row r="668" spans="16:17" ht="12.75" x14ac:dyDescent="0.2">
      <c r="P668" s="74"/>
      <c r="Q668" s="75"/>
    </row>
    <row r="669" spans="16:17" ht="12.75" x14ac:dyDescent="0.2">
      <c r="P669" s="72"/>
      <c r="Q669" s="73"/>
    </row>
    <row r="670" spans="16:17" ht="12.75" x14ac:dyDescent="0.2">
      <c r="P670" s="74"/>
      <c r="Q670" s="75"/>
    </row>
    <row r="671" spans="16:17" ht="12.75" x14ac:dyDescent="0.2">
      <c r="P671" s="72"/>
      <c r="Q671" s="73"/>
    </row>
    <row r="672" spans="16:17" ht="12.75" x14ac:dyDescent="0.2">
      <c r="P672" s="74"/>
      <c r="Q672" s="75"/>
    </row>
    <row r="673" spans="16:17" ht="12.75" x14ac:dyDescent="0.2">
      <c r="P673" s="72"/>
      <c r="Q673" s="73"/>
    </row>
    <row r="674" spans="16:17" ht="12.75" x14ac:dyDescent="0.2">
      <c r="P674" s="74"/>
      <c r="Q674" s="75"/>
    </row>
    <row r="675" spans="16:17" ht="12.75" x14ac:dyDescent="0.2">
      <c r="P675" s="72"/>
      <c r="Q675" s="73"/>
    </row>
    <row r="676" spans="16:17" ht="12.75" x14ac:dyDescent="0.2">
      <c r="P676" s="74"/>
      <c r="Q676" s="75"/>
    </row>
    <row r="677" spans="16:17" ht="12.75" x14ac:dyDescent="0.2">
      <c r="P677" s="72"/>
      <c r="Q677" s="73"/>
    </row>
    <row r="678" spans="16:17" ht="12.75" x14ac:dyDescent="0.2">
      <c r="P678" s="74"/>
      <c r="Q678" s="75"/>
    </row>
    <row r="679" spans="16:17" ht="12.75" x14ac:dyDescent="0.2">
      <c r="P679" s="72"/>
      <c r="Q679" s="73"/>
    </row>
    <row r="680" spans="16:17" ht="12.75" x14ac:dyDescent="0.2">
      <c r="P680" s="74"/>
      <c r="Q680" s="75"/>
    </row>
    <row r="681" spans="16:17" ht="12.75" x14ac:dyDescent="0.2">
      <c r="P681" s="72"/>
      <c r="Q681" s="73"/>
    </row>
    <row r="682" spans="16:17" ht="12.75" x14ac:dyDescent="0.2">
      <c r="P682" s="74"/>
      <c r="Q682" s="75"/>
    </row>
    <row r="683" spans="16:17" ht="12.75" x14ac:dyDescent="0.2">
      <c r="P683" s="72"/>
      <c r="Q683" s="73"/>
    </row>
    <row r="684" spans="16:17" ht="12.75" x14ac:dyDescent="0.2">
      <c r="P684" s="74"/>
      <c r="Q684" s="75"/>
    </row>
    <row r="685" spans="16:17" ht="12.75" x14ac:dyDescent="0.2">
      <c r="P685" s="72"/>
      <c r="Q685" s="73"/>
    </row>
    <row r="686" spans="16:17" ht="12.75" x14ac:dyDescent="0.2">
      <c r="P686" s="74"/>
      <c r="Q686" s="75"/>
    </row>
    <row r="687" spans="16:17" ht="12.75" x14ac:dyDescent="0.2">
      <c r="P687" s="72"/>
      <c r="Q687" s="73"/>
    </row>
    <row r="688" spans="16:17" ht="12.75" x14ac:dyDescent="0.2">
      <c r="P688" s="74"/>
      <c r="Q688" s="75"/>
    </row>
    <row r="689" spans="16:17" ht="12.75" x14ac:dyDescent="0.2">
      <c r="P689" s="72"/>
      <c r="Q689" s="73"/>
    </row>
    <row r="690" spans="16:17" ht="12.75" x14ac:dyDescent="0.2">
      <c r="P690" s="74"/>
      <c r="Q690" s="75"/>
    </row>
    <row r="691" spans="16:17" ht="12.75" x14ac:dyDescent="0.2">
      <c r="P691" s="72"/>
      <c r="Q691" s="73"/>
    </row>
    <row r="692" spans="16:17" ht="12.75" x14ac:dyDescent="0.2">
      <c r="P692" s="74"/>
      <c r="Q692" s="75"/>
    </row>
    <row r="693" spans="16:17" ht="12.75" x14ac:dyDescent="0.2">
      <c r="P693" s="72"/>
      <c r="Q693" s="73"/>
    </row>
    <row r="694" spans="16:17" ht="12.75" x14ac:dyDescent="0.2">
      <c r="P694" s="74"/>
      <c r="Q694" s="75"/>
    </row>
    <row r="695" spans="16:17" ht="12.75" x14ac:dyDescent="0.2">
      <c r="P695" s="72"/>
      <c r="Q695" s="73"/>
    </row>
    <row r="696" spans="16:17" ht="12.75" x14ac:dyDescent="0.2">
      <c r="P696" s="74"/>
      <c r="Q696" s="75"/>
    </row>
    <row r="697" spans="16:17" ht="12.75" x14ac:dyDescent="0.2">
      <c r="P697" s="72"/>
      <c r="Q697" s="73"/>
    </row>
    <row r="698" spans="16:17" ht="12.75" x14ac:dyDescent="0.2">
      <c r="P698" s="74"/>
      <c r="Q698" s="75"/>
    </row>
    <row r="699" spans="16:17" ht="12.75" x14ac:dyDescent="0.2">
      <c r="P699" s="72"/>
      <c r="Q699" s="73"/>
    </row>
    <row r="700" spans="16:17" ht="12.75" x14ac:dyDescent="0.2">
      <c r="P700" s="74"/>
      <c r="Q700" s="75"/>
    </row>
    <row r="701" spans="16:17" ht="12.75" x14ac:dyDescent="0.2">
      <c r="P701" s="72"/>
      <c r="Q701" s="73"/>
    </row>
    <row r="702" spans="16:17" ht="12.75" x14ac:dyDescent="0.2">
      <c r="P702" s="74"/>
      <c r="Q702" s="75"/>
    </row>
    <row r="703" spans="16:17" ht="12.75" x14ac:dyDescent="0.2">
      <c r="P703" s="72"/>
      <c r="Q703" s="73"/>
    </row>
    <row r="704" spans="16:17" ht="12.75" x14ac:dyDescent="0.2">
      <c r="P704" s="74"/>
      <c r="Q704" s="75"/>
    </row>
    <row r="705" spans="16:17" ht="12.75" x14ac:dyDescent="0.2">
      <c r="P705" s="72"/>
      <c r="Q705" s="73"/>
    </row>
    <row r="706" spans="16:17" ht="12.75" x14ac:dyDescent="0.2">
      <c r="P706" s="74"/>
      <c r="Q706" s="75"/>
    </row>
    <row r="707" spans="16:17" ht="12.75" x14ac:dyDescent="0.2">
      <c r="P707" s="72"/>
      <c r="Q707" s="73"/>
    </row>
    <row r="708" spans="16:17" ht="12.75" x14ac:dyDescent="0.2">
      <c r="P708" s="74"/>
      <c r="Q708" s="75"/>
    </row>
    <row r="709" spans="16:17" ht="12.75" x14ac:dyDescent="0.2">
      <c r="P709" s="72"/>
      <c r="Q709" s="73"/>
    </row>
    <row r="710" spans="16:17" ht="12.75" x14ac:dyDescent="0.2">
      <c r="P710" s="74"/>
      <c r="Q710" s="75"/>
    </row>
    <row r="711" spans="16:17" ht="12.75" x14ac:dyDescent="0.2">
      <c r="P711" s="72"/>
      <c r="Q711" s="73"/>
    </row>
    <row r="712" spans="16:17" ht="12.75" x14ac:dyDescent="0.2">
      <c r="P712" s="74"/>
      <c r="Q712" s="75"/>
    </row>
    <row r="713" spans="16:17" ht="12.75" x14ac:dyDescent="0.2">
      <c r="P713" s="72"/>
      <c r="Q713" s="73"/>
    </row>
    <row r="714" spans="16:17" ht="12.75" x14ac:dyDescent="0.2">
      <c r="P714" s="74"/>
      <c r="Q714" s="75"/>
    </row>
    <row r="715" spans="16:17" ht="12.75" x14ac:dyDescent="0.2">
      <c r="P715" s="72"/>
      <c r="Q715" s="73"/>
    </row>
    <row r="716" spans="16:17" ht="12.75" x14ac:dyDescent="0.2">
      <c r="P716" s="74"/>
      <c r="Q716" s="75"/>
    </row>
    <row r="717" spans="16:17" ht="12.75" x14ac:dyDescent="0.2">
      <c r="P717" s="72"/>
      <c r="Q717" s="73"/>
    </row>
    <row r="718" spans="16:17" ht="12.75" x14ac:dyDescent="0.2">
      <c r="P718" s="74"/>
      <c r="Q718" s="75"/>
    </row>
    <row r="719" spans="16:17" ht="12.75" x14ac:dyDescent="0.2">
      <c r="P719" s="72"/>
      <c r="Q719" s="73"/>
    </row>
    <row r="720" spans="16:17" ht="12.75" x14ac:dyDescent="0.2">
      <c r="P720" s="74"/>
      <c r="Q720" s="75"/>
    </row>
    <row r="721" spans="1:17" ht="12.75" x14ac:dyDescent="0.2">
      <c r="A721" s="71" t="s">
        <v>0</v>
      </c>
      <c r="B721" s="16"/>
      <c r="C721" s="16"/>
      <c r="D721" s="16"/>
      <c r="E721" s="16"/>
      <c r="F721" s="16" t="s">
        <v>3</v>
      </c>
      <c r="G721" s="16"/>
      <c r="H721" s="16"/>
      <c r="I721" s="16"/>
      <c r="J721" s="16"/>
      <c r="K721" s="16"/>
      <c r="L721" s="16"/>
      <c r="M721" s="16"/>
      <c r="N721" s="16"/>
      <c r="O721" s="16" t="s">
        <v>4</v>
      </c>
      <c r="P721" s="72"/>
      <c r="Q721" s="73" t="s">
        <v>5</v>
      </c>
    </row>
    <row r="722" spans="1:17" ht="12.75" x14ac:dyDescent="0.2">
      <c r="A722" s="76">
        <v>45646.436911446755</v>
      </c>
      <c r="B722" s="10"/>
      <c r="C722" s="10"/>
      <c r="D722" s="10"/>
      <c r="E722" s="10"/>
      <c r="F722" s="10" t="s">
        <v>9</v>
      </c>
      <c r="G722" s="10"/>
      <c r="H722" s="10"/>
      <c r="I722" s="10"/>
      <c r="J722" s="10"/>
      <c r="K722" s="10"/>
      <c r="L722" s="10"/>
      <c r="M722" s="10"/>
      <c r="N722" s="10"/>
      <c r="O722" s="10" t="s">
        <v>10</v>
      </c>
      <c r="P722" s="74"/>
      <c r="Q722" s="75">
        <v>8</v>
      </c>
    </row>
    <row r="723" spans="1:17" ht="12.75" x14ac:dyDescent="0.2">
      <c r="A723" s="77">
        <v>45646.437318692129</v>
      </c>
      <c r="B723" s="16"/>
      <c r="C723" s="16"/>
      <c r="D723" s="16"/>
      <c r="E723" s="16"/>
      <c r="F723" s="16" t="s">
        <v>9</v>
      </c>
      <c r="G723" s="16"/>
      <c r="H723" s="16"/>
      <c r="I723" s="16"/>
      <c r="J723" s="16"/>
      <c r="K723" s="16"/>
      <c r="L723" s="16"/>
      <c r="M723" s="16"/>
      <c r="N723" s="16"/>
      <c r="O723" s="16" t="s">
        <v>13</v>
      </c>
      <c r="P723" s="72"/>
      <c r="Q723" s="73">
        <v>2</v>
      </c>
    </row>
    <row r="724" spans="1:17" ht="12.75" x14ac:dyDescent="0.2">
      <c r="P724" s="74"/>
      <c r="Q724" s="75"/>
    </row>
    <row r="725" spans="1:17" ht="12.75" x14ac:dyDescent="0.2">
      <c r="P725" s="72"/>
      <c r="Q725" s="73"/>
    </row>
    <row r="726" spans="1:17" ht="12.75" x14ac:dyDescent="0.2">
      <c r="P726" s="74"/>
      <c r="Q726" s="75"/>
    </row>
    <row r="727" spans="1:17" ht="12.75" x14ac:dyDescent="0.2">
      <c r="P727" s="72"/>
      <c r="Q727" s="73"/>
    </row>
    <row r="728" spans="1:17" ht="12.75" x14ac:dyDescent="0.2">
      <c r="P728" s="74"/>
      <c r="Q728" s="75"/>
    </row>
    <row r="729" spans="1:17" ht="12.75" x14ac:dyDescent="0.2">
      <c r="P729" s="72"/>
      <c r="Q729" s="73"/>
    </row>
    <row r="730" spans="1:17" ht="12.75" x14ac:dyDescent="0.2">
      <c r="P730" s="74"/>
      <c r="Q730" s="75"/>
    </row>
    <row r="731" spans="1:17" ht="12.75" x14ac:dyDescent="0.2">
      <c r="P731" s="72"/>
      <c r="Q731" s="73"/>
    </row>
    <row r="732" spans="1:17" ht="12.75" x14ac:dyDescent="0.2">
      <c r="P732" s="74"/>
      <c r="Q732" s="75"/>
    </row>
    <row r="733" spans="1:17" ht="12.75" x14ac:dyDescent="0.2">
      <c r="P733" s="72"/>
      <c r="Q733" s="73"/>
    </row>
    <row r="734" spans="1:17" ht="12.75" x14ac:dyDescent="0.2">
      <c r="P734" s="74"/>
      <c r="Q734" s="75"/>
    </row>
    <row r="735" spans="1:17" ht="12.75" x14ac:dyDescent="0.2">
      <c r="P735" s="72"/>
      <c r="Q735" s="73"/>
    </row>
    <row r="736" spans="1:17" ht="12.75" x14ac:dyDescent="0.2">
      <c r="P736" s="74"/>
      <c r="Q736" s="75"/>
    </row>
    <row r="737" spans="16:17" ht="12.75" x14ac:dyDescent="0.2">
      <c r="P737" s="72"/>
      <c r="Q737" s="73"/>
    </row>
    <row r="738" spans="16:17" ht="12.75" x14ac:dyDescent="0.2">
      <c r="P738" s="74"/>
      <c r="Q738" s="75"/>
    </row>
    <row r="739" spans="16:17" ht="12.75" x14ac:dyDescent="0.2">
      <c r="P739" s="72"/>
      <c r="Q739" s="73"/>
    </row>
    <row r="740" spans="16:17" ht="12.75" x14ac:dyDescent="0.2">
      <c r="P740" s="74"/>
      <c r="Q740" s="75"/>
    </row>
    <row r="741" spans="16:17" ht="12.75" x14ac:dyDescent="0.2">
      <c r="P741" s="72"/>
      <c r="Q741" s="73"/>
    </row>
    <row r="742" spans="16:17" ht="12.75" x14ac:dyDescent="0.2">
      <c r="P742" s="74"/>
      <c r="Q742" s="75"/>
    </row>
    <row r="743" spans="16:17" ht="12.75" x14ac:dyDescent="0.2">
      <c r="P743" s="72"/>
      <c r="Q743" s="73"/>
    </row>
    <row r="744" spans="16:17" ht="12.75" x14ac:dyDescent="0.2">
      <c r="P744" s="74"/>
      <c r="Q744" s="75"/>
    </row>
    <row r="745" spans="16:17" ht="12.75" x14ac:dyDescent="0.2">
      <c r="P745" s="72"/>
      <c r="Q745" s="73"/>
    </row>
    <row r="746" spans="16:17" ht="12.75" x14ac:dyDescent="0.2">
      <c r="P746" s="74"/>
      <c r="Q746" s="75"/>
    </row>
    <row r="747" spans="16:17" ht="12.75" x14ac:dyDescent="0.2">
      <c r="P747" s="72"/>
      <c r="Q747" s="73"/>
    </row>
    <row r="748" spans="16:17" ht="12.75" x14ac:dyDescent="0.2">
      <c r="P748" s="74"/>
      <c r="Q748" s="75"/>
    </row>
    <row r="749" spans="16:17" ht="12.75" x14ac:dyDescent="0.2">
      <c r="P749" s="72"/>
      <c r="Q749" s="73"/>
    </row>
    <row r="750" spans="16:17" ht="12.75" x14ac:dyDescent="0.2">
      <c r="P750" s="74"/>
      <c r="Q750" s="75"/>
    </row>
    <row r="751" spans="16:17" ht="12.75" x14ac:dyDescent="0.2">
      <c r="P751" s="72"/>
      <c r="Q751" s="73"/>
    </row>
    <row r="752" spans="16:17" ht="12.75" x14ac:dyDescent="0.2">
      <c r="P752" s="74"/>
      <c r="Q752" s="75"/>
    </row>
    <row r="753" spans="16:17" ht="12.75" x14ac:dyDescent="0.2">
      <c r="P753" s="72"/>
      <c r="Q753" s="73"/>
    </row>
    <row r="754" spans="16:17" ht="12.75" x14ac:dyDescent="0.2">
      <c r="P754" s="74"/>
      <c r="Q754" s="75"/>
    </row>
    <row r="755" spans="16:17" ht="12.75" x14ac:dyDescent="0.2">
      <c r="P755" s="72"/>
      <c r="Q755" s="73"/>
    </row>
    <row r="756" spans="16:17" ht="12.75" x14ac:dyDescent="0.2">
      <c r="P756" s="74"/>
      <c r="Q756" s="75"/>
    </row>
    <row r="757" spans="16:17" ht="12.75" x14ac:dyDescent="0.2">
      <c r="P757" s="72"/>
      <c r="Q757" s="73"/>
    </row>
    <row r="758" spans="16:17" ht="12.75" x14ac:dyDescent="0.2">
      <c r="P758" s="74"/>
      <c r="Q758" s="75"/>
    </row>
    <row r="759" spans="16:17" ht="12.75" x14ac:dyDescent="0.2">
      <c r="P759" s="72"/>
      <c r="Q759" s="73"/>
    </row>
    <row r="760" spans="16:17" ht="12.75" x14ac:dyDescent="0.2">
      <c r="P760" s="74"/>
      <c r="Q760" s="75"/>
    </row>
    <row r="761" spans="16:17" ht="12.75" x14ac:dyDescent="0.2">
      <c r="P761" s="72"/>
      <c r="Q761" s="73"/>
    </row>
    <row r="762" spans="16:17" ht="12.75" x14ac:dyDescent="0.2">
      <c r="P762" s="74"/>
      <c r="Q762" s="75"/>
    </row>
    <row r="763" spans="16:17" ht="12.75" x14ac:dyDescent="0.2">
      <c r="P763" s="72"/>
      <c r="Q763" s="73"/>
    </row>
    <row r="764" spans="16:17" ht="12.75" x14ac:dyDescent="0.2">
      <c r="P764" s="74"/>
      <c r="Q764" s="75"/>
    </row>
    <row r="765" spans="16:17" ht="12.75" x14ac:dyDescent="0.2">
      <c r="P765" s="72"/>
      <c r="Q765" s="73"/>
    </row>
    <row r="766" spans="16:17" ht="12.75" x14ac:dyDescent="0.2">
      <c r="P766" s="74"/>
      <c r="Q766" s="75"/>
    </row>
    <row r="767" spans="16:17" ht="12.75" x14ac:dyDescent="0.2">
      <c r="P767" s="72"/>
      <c r="Q767" s="73"/>
    </row>
    <row r="768" spans="16:17" ht="12.75" x14ac:dyDescent="0.2">
      <c r="P768" s="74"/>
      <c r="Q768" s="75"/>
    </row>
    <row r="769" spans="16:17" ht="12.75" x14ac:dyDescent="0.2">
      <c r="P769" s="72"/>
      <c r="Q769" s="73"/>
    </row>
    <row r="770" spans="16:17" ht="12.75" x14ac:dyDescent="0.2">
      <c r="P770" s="74"/>
      <c r="Q770" s="75"/>
    </row>
    <row r="771" spans="16:17" ht="12.75" x14ac:dyDescent="0.2">
      <c r="P771" s="72"/>
      <c r="Q771" s="73"/>
    </row>
    <row r="772" spans="16:17" ht="12.75" x14ac:dyDescent="0.2">
      <c r="P772" s="74"/>
      <c r="Q772" s="75"/>
    </row>
    <row r="773" spans="16:17" ht="12.75" x14ac:dyDescent="0.2">
      <c r="P773" s="72"/>
      <c r="Q773" s="73"/>
    </row>
    <row r="774" spans="16:17" ht="12.75" x14ac:dyDescent="0.2">
      <c r="P774" s="74"/>
      <c r="Q774" s="75"/>
    </row>
    <row r="775" spans="16:17" ht="12.75" x14ac:dyDescent="0.2">
      <c r="P775" s="72"/>
      <c r="Q775" s="73"/>
    </row>
    <row r="776" spans="16:17" ht="12.75" x14ac:dyDescent="0.2">
      <c r="P776" s="74"/>
      <c r="Q776" s="75"/>
    </row>
    <row r="777" spans="16:17" ht="12.75" x14ac:dyDescent="0.2">
      <c r="P777" s="72"/>
      <c r="Q777" s="73"/>
    </row>
    <row r="778" spans="16:17" ht="12.75" x14ac:dyDescent="0.2">
      <c r="P778" s="74"/>
      <c r="Q778" s="75"/>
    </row>
    <row r="779" spans="16:17" ht="12.75" x14ac:dyDescent="0.2">
      <c r="P779" s="72"/>
      <c r="Q779" s="73"/>
    </row>
    <row r="780" spans="16:17" ht="12.75" x14ac:dyDescent="0.2">
      <c r="P780" s="74"/>
      <c r="Q780" s="75"/>
    </row>
    <row r="781" spans="16:17" ht="12.75" x14ac:dyDescent="0.2">
      <c r="P781" s="72"/>
      <c r="Q781" s="73"/>
    </row>
    <row r="782" spans="16:17" ht="12.75" x14ac:dyDescent="0.2">
      <c r="P782" s="74"/>
      <c r="Q782" s="75"/>
    </row>
    <row r="783" spans="16:17" ht="12.75" x14ac:dyDescent="0.2">
      <c r="P783" s="72"/>
      <c r="Q783" s="73"/>
    </row>
    <row r="784" spans="16:17" ht="12.75" x14ac:dyDescent="0.2">
      <c r="P784" s="74"/>
      <c r="Q784" s="75"/>
    </row>
    <row r="785" spans="16:17" ht="12.75" x14ac:dyDescent="0.2">
      <c r="P785" s="72"/>
      <c r="Q785" s="73"/>
    </row>
    <row r="786" spans="16:17" ht="12.75" x14ac:dyDescent="0.2">
      <c r="P786" s="74"/>
      <c r="Q786" s="75"/>
    </row>
    <row r="787" spans="16:17" ht="12.75" x14ac:dyDescent="0.2">
      <c r="P787" s="72"/>
      <c r="Q787" s="73"/>
    </row>
    <row r="788" spans="16:17" ht="12.75" x14ac:dyDescent="0.2">
      <c r="P788" s="74"/>
      <c r="Q788" s="75"/>
    </row>
    <row r="789" spans="16:17" ht="12.75" x14ac:dyDescent="0.2">
      <c r="P789" s="72"/>
      <c r="Q789" s="73"/>
    </row>
    <row r="790" spans="16:17" ht="12.75" x14ac:dyDescent="0.2">
      <c r="P790" s="74"/>
      <c r="Q790" s="75"/>
    </row>
    <row r="791" spans="16:17" ht="12.75" x14ac:dyDescent="0.2">
      <c r="P791" s="72"/>
      <c r="Q791" s="73"/>
    </row>
    <row r="792" spans="16:17" ht="12.75" x14ac:dyDescent="0.2">
      <c r="P792" s="74"/>
      <c r="Q792" s="75"/>
    </row>
    <row r="793" spans="16:17" ht="12.75" x14ac:dyDescent="0.2">
      <c r="P793" s="72"/>
      <c r="Q793" s="73"/>
    </row>
    <row r="794" spans="16:17" ht="12.75" x14ac:dyDescent="0.2">
      <c r="P794" s="74"/>
      <c r="Q794" s="75"/>
    </row>
    <row r="795" spans="16:17" ht="12.75" x14ac:dyDescent="0.2">
      <c r="P795" s="72"/>
      <c r="Q795" s="73"/>
    </row>
    <row r="796" spans="16:17" ht="12.75" x14ac:dyDescent="0.2">
      <c r="P796" s="74"/>
      <c r="Q796" s="75"/>
    </row>
    <row r="797" spans="16:17" ht="12.75" x14ac:dyDescent="0.2">
      <c r="P797" s="72"/>
      <c r="Q797" s="73"/>
    </row>
    <row r="798" spans="16:17" ht="12.75" x14ac:dyDescent="0.2">
      <c r="P798" s="74"/>
      <c r="Q798" s="75"/>
    </row>
    <row r="799" spans="16:17" ht="12.75" x14ac:dyDescent="0.2">
      <c r="P799" s="72"/>
      <c r="Q799" s="73"/>
    </row>
    <row r="800" spans="16:17" ht="12.75" x14ac:dyDescent="0.2">
      <c r="P800" s="74"/>
      <c r="Q800" s="75"/>
    </row>
    <row r="801" spans="16:17" ht="12.75" x14ac:dyDescent="0.2">
      <c r="P801" s="72"/>
      <c r="Q801" s="73"/>
    </row>
    <row r="802" spans="16:17" ht="12.75" x14ac:dyDescent="0.2">
      <c r="P802" s="74"/>
      <c r="Q802" s="75"/>
    </row>
    <row r="803" spans="16:17" ht="12.75" x14ac:dyDescent="0.2">
      <c r="P803" s="72"/>
      <c r="Q803" s="73"/>
    </row>
    <row r="804" spans="16:17" ht="12.75" x14ac:dyDescent="0.2">
      <c r="P804" s="74"/>
      <c r="Q804" s="75"/>
    </row>
    <row r="805" spans="16:17" ht="12.75" x14ac:dyDescent="0.2">
      <c r="P805" s="72"/>
      <c r="Q805" s="73"/>
    </row>
    <row r="806" spans="16:17" ht="12.75" x14ac:dyDescent="0.2">
      <c r="P806" s="74"/>
      <c r="Q806" s="75"/>
    </row>
    <row r="807" spans="16:17" ht="12.75" x14ac:dyDescent="0.2">
      <c r="P807" s="72"/>
      <c r="Q807" s="73"/>
    </row>
    <row r="808" spans="16:17" ht="12.75" x14ac:dyDescent="0.2">
      <c r="P808" s="74"/>
      <c r="Q808" s="75"/>
    </row>
    <row r="809" spans="16:17" ht="12.75" x14ac:dyDescent="0.2">
      <c r="P809" s="72"/>
      <c r="Q809" s="73"/>
    </row>
    <row r="810" spans="16:17" ht="12.75" x14ac:dyDescent="0.2">
      <c r="P810" s="74"/>
      <c r="Q810" s="75"/>
    </row>
    <row r="811" spans="16:17" ht="12.75" x14ac:dyDescent="0.2">
      <c r="P811" s="72"/>
      <c r="Q811" s="73"/>
    </row>
    <row r="812" spans="16:17" ht="12.75" x14ac:dyDescent="0.2">
      <c r="P812" s="74"/>
      <c r="Q812" s="75"/>
    </row>
    <row r="813" spans="16:17" ht="12.75" x14ac:dyDescent="0.2">
      <c r="P813" s="72"/>
      <c r="Q813" s="73"/>
    </row>
    <row r="814" spans="16:17" ht="12.75" x14ac:dyDescent="0.2">
      <c r="P814" s="74"/>
      <c r="Q814" s="75"/>
    </row>
    <row r="815" spans="16:17" ht="12.75" x14ac:dyDescent="0.2">
      <c r="P815" s="72"/>
      <c r="Q815" s="73"/>
    </row>
    <row r="816" spans="16:17" ht="12.75" x14ac:dyDescent="0.2">
      <c r="P816" s="74"/>
      <c r="Q816" s="75"/>
    </row>
    <row r="817" spans="1:17" ht="12.75" x14ac:dyDescent="0.2">
      <c r="P817" s="72"/>
      <c r="Q817" s="73"/>
    </row>
    <row r="818" spans="1:17" ht="12.75" x14ac:dyDescent="0.2">
      <c r="P818" s="74"/>
      <c r="Q818" s="75"/>
    </row>
    <row r="819" spans="1:17" ht="12.75" x14ac:dyDescent="0.2">
      <c r="P819" s="72"/>
      <c r="Q819" s="73"/>
    </row>
    <row r="820" spans="1:17" ht="12.75" x14ac:dyDescent="0.2">
      <c r="P820" s="74"/>
      <c r="Q820" s="75"/>
    </row>
    <row r="821" spans="1:17" ht="12.75" x14ac:dyDescent="0.2">
      <c r="P821" s="72"/>
      <c r="Q821" s="73"/>
    </row>
    <row r="822" spans="1:17" ht="12.75" x14ac:dyDescent="0.2">
      <c r="P822" s="74"/>
      <c r="Q822" s="75"/>
    </row>
    <row r="823" spans="1:17" ht="12.75" x14ac:dyDescent="0.2">
      <c r="P823" s="72"/>
      <c r="Q823" s="73"/>
    </row>
    <row r="824" spans="1:17" ht="12.75" x14ac:dyDescent="0.2">
      <c r="A824" s="78" t="s">
        <v>0</v>
      </c>
      <c r="B824" s="10"/>
      <c r="C824" s="10"/>
      <c r="D824" s="10"/>
      <c r="E824" s="10"/>
      <c r="F824" s="10" t="s">
        <v>3</v>
      </c>
      <c r="G824" s="10"/>
      <c r="H824" s="10"/>
      <c r="I824" s="10"/>
      <c r="J824" s="10"/>
      <c r="K824" s="10"/>
      <c r="L824" s="10"/>
      <c r="M824" s="10"/>
      <c r="N824" s="10"/>
      <c r="O824" s="10" t="s">
        <v>4</v>
      </c>
      <c r="P824" s="74"/>
      <c r="Q824" s="75" t="s">
        <v>5</v>
      </c>
    </row>
    <row r="825" spans="1:17" ht="12.75" x14ac:dyDescent="0.2">
      <c r="A825" s="77">
        <v>45646.436911446755</v>
      </c>
      <c r="B825" s="16"/>
      <c r="C825" s="16"/>
      <c r="D825" s="16"/>
      <c r="E825" s="16"/>
      <c r="F825" s="16" t="s">
        <v>9</v>
      </c>
      <c r="G825" s="16"/>
      <c r="H825" s="16"/>
      <c r="I825" s="16"/>
      <c r="J825" s="16"/>
      <c r="K825" s="16"/>
      <c r="L825" s="16"/>
      <c r="M825" s="16"/>
      <c r="N825" s="16"/>
      <c r="O825" s="16" t="s">
        <v>10</v>
      </c>
      <c r="P825" s="72"/>
      <c r="Q825" s="73">
        <v>8</v>
      </c>
    </row>
    <row r="826" spans="1:17" ht="12.75" x14ac:dyDescent="0.2">
      <c r="A826" s="76">
        <v>45646.437318692129</v>
      </c>
      <c r="B826" s="10"/>
      <c r="C826" s="10"/>
      <c r="D826" s="10"/>
      <c r="E826" s="10"/>
      <c r="F826" s="10" t="s">
        <v>9</v>
      </c>
      <c r="G826" s="10"/>
      <c r="H826" s="10"/>
      <c r="I826" s="10"/>
      <c r="J826" s="10"/>
      <c r="K826" s="10"/>
      <c r="L826" s="10"/>
      <c r="M826" s="10"/>
      <c r="N826" s="10"/>
      <c r="O826" s="10" t="s">
        <v>13</v>
      </c>
      <c r="P826" s="74"/>
      <c r="Q826" s="75">
        <v>2</v>
      </c>
    </row>
    <row r="827" spans="1:17" ht="12.75" x14ac:dyDescent="0.2">
      <c r="P827" s="72"/>
      <c r="Q827" s="73"/>
    </row>
    <row r="828" spans="1:17" ht="12.75" x14ac:dyDescent="0.2">
      <c r="P828" s="74"/>
      <c r="Q828" s="75"/>
    </row>
    <row r="829" spans="1:17" ht="12.75" x14ac:dyDescent="0.2">
      <c r="P829" s="72"/>
      <c r="Q829" s="73"/>
    </row>
    <row r="830" spans="1:17" ht="12.75" x14ac:dyDescent="0.2">
      <c r="P830" s="74"/>
      <c r="Q830" s="75"/>
    </row>
    <row r="831" spans="1:17" ht="12.75" x14ac:dyDescent="0.2">
      <c r="P831" s="72"/>
      <c r="Q831" s="73"/>
    </row>
    <row r="832" spans="1:17" ht="12.75" x14ac:dyDescent="0.2">
      <c r="P832" s="74"/>
      <c r="Q832" s="75"/>
    </row>
    <row r="833" spans="16:17" ht="12.75" x14ac:dyDescent="0.2">
      <c r="P833" s="72"/>
      <c r="Q833" s="73"/>
    </row>
    <row r="834" spans="16:17" ht="12.75" x14ac:dyDescent="0.2">
      <c r="P834" s="74"/>
      <c r="Q834" s="75"/>
    </row>
    <row r="835" spans="16:17" ht="12.75" x14ac:dyDescent="0.2">
      <c r="P835" s="72"/>
      <c r="Q835" s="73"/>
    </row>
    <row r="836" spans="16:17" ht="12.75" x14ac:dyDescent="0.2">
      <c r="P836" s="74"/>
      <c r="Q836" s="75"/>
    </row>
    <row r="837" spans="16:17" ht="12.75" x14ac:dyDescent="0.2">
      <c r="P837" s="72"/>
      <c r="Q837" s="73"/>
    </row>
    <row r="838" spans="16:17" ht="12.75" x14ac:dyDescent="0.2">
      <c r="P838" s="74"/>
      <c r="Q838" s="75"/>
    </row>
    <row r="839" spans="16:17" ht="12.75" x14ac:dyDescent="0.2">
      <c r="P839" s="72"/>
      <c r="Q839" s="73"/>
    </row>
    <row r="840" spans="16:17" ht="12.75" x14ac:dyDescent="0.2">
      <c r="P840" s="74"/>
      <c r="Q840" s="75"/>
    </row>
    <row r="841" spans="16:17" ht="12.75" x14ac:dyDescent="0.2">
      <c r="P841" s="72"/>
      <c r="Q841" s="73"/>
    </row>
    <row r="842" spans="16:17" ht="12.75" x14ac:dyDescent="0.2">
      <c r="P842" s="74"/>
      <c r="Q842" s="75"/>
    </row>
    <row r="843" spans="16:17" ht="12.75" x14ac:dyDescent="0.2">
      <c r="P843" s="72"/>
      <c r="Q843" s="73"/>
    </row>
    <row r="844" spans="16:17" ht="12.75" x14ac:dyDescent="0.2">
      <c r="P844" s="74"/>
      <c r="Q844" s="75"/>
    </row>
    <row r="845" spans="16:17" ht="12.75" x14ac:dyDescent="0.2">
      <c r="P845" s="72"/>
      <c r="Q845" s="73"/>
    </row>
    <row r="846" spans="16:17" ht="12.75" x14ac:dyDescent="0.2">
      <c r="P846" s="74"/>
      <c r="Q846" s="75"/>
    </row>
    <row r="847" spans="16:17" ht="12.75" x14ac:dyDescent="0.2">
      <c r="P847" s="72"/>
      <c r="Q847" s="73"/>
    </row>
    <row r="848" spans="16:17" ht="12.75" x14ac:dyDescent="0.2">
      <c r="P848" s="74"/>
      <c r="Q848" s="75"/>
    </row>
    <row r="849" spans="16:17" ht="12.75" x14ac:dyDescent="0.2">
      <c r="P849" s="72"/>
      <c r="Q849" s="73"/>
    </row>
    <row r="850" spans="16:17" ht="12.75" x14ac:dyDescent="0.2">
      <c r="P850" s="74"/>
      <c r="Q850" s="75"/>
    </row>
    <row r="851" spans="16:17" ht="12.75" x14ac:dyDescent="0.2">
      <c r="P851" s="72"/>
      <c r="Q851" s="73"/>
    </row>
    <row r="852" spans="16:17" ht="12.75" x14ac:dyDescent="0.2">
      <c r="P852" s="74"/>
      <c r="Q852" s="75"/>
    </row>
    <row r="853" spans="16:17" ht="12.75" x14ac:dyDescent="0.2">
      <c r="P853" s="72"/>
      <c r="Q853" s="73"/>
    </row>
    <row r="854" spans="16:17" ht="12.75" x14ac:dyDescent="0.2">
      <c r="P854" s="74"/>
      <c r="Q854" s="75"/>
    </row>
    <row r="855" spans="16:17" ht="12.75" x14ac:dyDescent="0.2">
      <c r="P855" s="72"/>
      <c r="Q855" s="73"/>
    </row>
    <row r="856" spans="16:17" ht="12.75" x14ac:dyDescent="0.2">
      <c r="P856" s="74"/>
      <c r="Q856" s="75"/>
    </row>
    <row r="857" spans="16:17" ht="12.75" x14ac:dyDescent="0.2">
      <c r="P857" s="72"/>
      <c r="Q857" s="73"/>
    </row>
    <row r="858" spans="16:17" ht="12.75" x14ac:dyDescent="0.2">
      <c r="P858" s="74"/>
      <c r="Q858" s="75"/>
    </row>
    <row r="859" spans="16:17" ht="12.75" x14ac:dyDescent="0.2">
      <c r="P859" s="72"/>
      <c r="Q859" s="73"/>
    </row>
    <row r="860" spans="16:17" ht="12.75" x14ac:dyDescent="0.2">
      <c r="P860" s="74"/>
      <c r="Q860" s="75"/>
    </row>
    <row r="861" spans="16:17" ht="12.75" x14ac:dyDescent="0.2">
      <c r="P861" s="72"/>
      <c r="Q861" s="73"/>
    </row>
    <row r="862" spans="16:17" ht="12.75" x14ac:dyDescent="0.2">
      <c r="P862" s="74"/>
      <c r="Q862" s="75"/>
    </row>
    <row r="863" spans="16:17" ht="12.75" x14ac:dyDescent="0.2">
      <c r="P863" s="72"/>
      <c r="Q863" s="73"/>
    </row>
    <row r="864" spans="16:17" ht="12.75" x14ac:dyDescent="0.2">
      <c r="P864" s="74"/>
      <c r="Q864" s="75"/>
    </row>
    <row r="865" spans="16:17" ht="12.75" x14ac:dyDescent="0.2">
      <c r="P865" s="72"/>
      <c r="Q865" s="73"/>
    </row>
    <row r="866" spans="16:17" ht="12.75" x14ac:dyDescent="0.2">
      <c r="P866" s="74"/>
      <c r="Q866" s="75"/>
    </row>
    <row r="867" spans="16:17" ht="12.75" x14ac:dyDescent="0.2">
      <c r="P867" s="72"/>
      <c r="Q867" s="73"/>
    </row>
    <row r="868" spans="16:17" ht="12.75" x14ac:dyDescent="0.2">
      <c r="P868" s="74"/>
      <c r="Q868" s="75"/>
    </row>
    <row r="869" spans="16:17" ht="12.75" x14ac:dyDescent="0.2">
      <c r="P869" s="72"/>
      <c r="Q869" s="73"/>
    </row>
    <row r="870" spans="16:17" ht="12.75" x14ac:dyDescent="0.2">
      <c r="P870" s="74"/>
      <c r="Q870" s="75"/>
    </row>
    <row r="871" spans="16:17" ht="12.75" x14ac:dyDescent="0.2">
      <c r="P871" s="72"/>
      <c r="Q871" s="73"/>
    </row>
    <row r="872" spans="16:17" ht="12.75" x14ac:dyDescent="0.2">
      <c r="P872" s="74"/>
      <c r="Q872" s="75"/>
    </row>
    <row r="873" spans="16:17" ht="12.75" x14ac:dyDescent="0.2">
      <c r="P873" s="72"/>
      <c r="Q873" s="73"/>
    </row>
    <row r="874" spans="16:17" ht="12.75" x14ac:dyDescent="0.2">
      <c r="P874" s="74"/>
      <c r="Q874" s="75"/>
    </row>
    <row r="875" spans="16:17" ht="12.75" x14ac:dyDescent="0.2">
      <c r="P875" s="72"/>
      <c r="Q875" s="73"/>
    </row>
    <row r="876" spans="16:17" ht="12.75" x14ac:dyDescent="0.2">
      <c r="P876" s="74"/>
      <c r="Q876" s="75"/>
    </row>
    <row r="877" spans="16:17" ht="12.75" x14ac:dyDescent="0.2">
      <c r="P877" s="72"/>
      <c r="Q877" s="73"/>
    </row>
    <row r="878" spans="16:17" ht="12.75" x14ac:dyDescent="0.2">
      <c r="P878" s="74"/>
      <c r="Q878" s="75"/>
    </row>
    <row r="879" spans="16:17" ht="12.75" x14ac:dyDescent="0.2">
      <c r="P879" s="72"/>
      <c r="Q879" s="73"/>
    </row>
    <row r="880" spans="16:17" ht="12.75" x14ac:dyDescent="0.2">
      <c r="P880" s="74"/>
      <c r="Q880" s="75"/>
    </row>
    <row r="881" spans="16:17" ht="12.75" x14ac:dyDescent="0.2">
      <c r="P881" s="72"/>
      <c r="Q881" s="73"/>
    </row>
    <row r="882" spans="16:17" ht="12.75" x14ac:dyDescent="0.2">
      <c r="P882" s="74"/>
      <c r="Q882" s="75"/>
    </row>
    <row r="883" spans="16:17" ht="12.75" x14ac:dyDescent="0.2">
      <c r="P883" s="72"/>
      <c r="Q883" s="73"/>
    </row>
    <row r="884" spans="16:17" ht="12.75" x14ac:dyDescent="0.2">
      <c r="P884" s="74"/>
      <c r="Q884" s="75"/>
    </row>
    <row r="885" spans="16:17" ht="12.75" x14ac:dyDescent="0.2">
      <c r="P885" s="72"/>
      <c r="Q885" s="73"/>
    </row>
    <row r="886" spans="16:17" ht="12.75" x14ac:dyDescent="0.2">
      <c r="P886" s="74"/>
      <c r="Q886" s="75"/>
    </row>
    <row r="887" spans="16:17" ht="12.75" x14ac:dyDescent="0.2">
      <c r="P887" s="72"/>
      <c r="Q887" s="73"/>
    </row>
    <row r="888" spans="16:17" ht="12.75" x14ac:dyDescent="0.2">
      <c r="P888" s="74"/>
      <c r="Q888" s="75"/>
    </row>
    <row r="889" spans="16:17" ht="12.75" x14ac:dyDescent="0.2">
      <c r="P889" s="72"/>
      <c r="Q889" s="73"/>
    </row>
    <row r="890" spans="16:17" ht="12.75" x14ac:dyDescent="0.2">
      <c r="P890" s="74"/>
      <c r="Q890" s="75"/>
    </row>
    <row r="891" spans="16:17" ht="12.75" x14ac:dyDescent="0.2">
      <c r="P891" s="72"/>
      <c r="Q891" s="73"/>
    </row>
    <row r="892" spans="16:17" ht="12.75" x14ac:dyDescent="0.2">
      <c r="P892" s="74"/>
      <c r="Q892" s="75"/>
    </row>
    <row r="893" spans="16:17" ht="12.75" x14ac:dyDescent="0.2">
      <c r="P893" s="72"/>
      <c r="Q893" s="73"/>
    </row>
    <row r="894" spans="16:17" ht="12.75" x14ac:dyDescent="0.2">
      <c r="P894" s="74"/>
      <c r="Q894" s="75"/>
    </row>
    <row r="895" spans="16:17" ht="12.75" x14ac:dyDescent="0.2">
      <c r="P895" s="72"/>
      <c r="Q895" s="73"/>
    </row>
    <row r="896" spans="16:17" ht="12.75" x14ac:dyDescent="0.2">
      <c r="P896" s="74"/>
      <c r="Q896" s="75"/>
    </row>
    <row r="897" spans="16:17" ht="12.75" x14ac:dyDescent="0.2">
      <c r="P897" s="72"/>
      <c r="Q897" s="73"/>
    </row>
    <row r="898" spans="16:17" ht="12.75" x14ac:dyDescent="0.2">
      <c r="P898" s="74"/>
      <c r="Q898" s="75"/>
    </row>
    <row r="899" spans="16:17" ht="12.75" x14ac:dyDescent="0.2">
      <c r="P899" s="72"/>
      <c r="Q899" s="73"/>
    </row>
    <row r="900" spans="16:17" ht="12.75" x14ac:dyDescent="0.2">
      <c r="P900" s="74"/>
      <c r="Q900" s="75"/>
    </row>
    <row r="901" spans="16:17" ht="12.75" x14ac:dyDescent="0.2">
      <c r="P901" s="72"/>
      <c r="Q901" s="73"/>
    </row>
    <row r="902" spans="16:17" ht="12.75" x14ac:dyDescent="0.2">
      <c r="P902" s="74"/>
      <c r="Q902" s="75"/>
    </row>
    <row r="903" spans="16:17" ht="12.75" x14ac:dyDescent="0.2">
      <c r="P903" s="72"/>
      <c r="Q903" s="73"/>
    </row>
    <row r="904" spans="16:17" ht="12.75" x14ac:dyDescent="0.2">
      <c r="P904" s="74"/>
      <c r="Q904" s="75"/>
    </row>
    <row r="905" spans="16:17" ht="12.75" x14ac:dyDescent="0.2">
      <c r="P905" s="72"/>
      <c r="Q905" s="73"/>
    </row>
    <row r="906" spans="16:17" ht="12.75" x14ac:dyDescent="0.2">
      <c r="P906" s="74"/>
      <c r="Q906" s="75"/>
    </row>
    <row r="907" spans="16:17" ht="12.75" x14ac:dyDescent="0.2">
      <c r="P907" s="72"/>
      <c r="Q907" s="73"/>
    </row>
    <row r="908" spans="16:17" ht="12.75" x14ac:dyDescent="0.2">
      <c r="P908" s="74"/>
      <c r="Q908" s="75"/>
    </row>
    <row r="909" spans="16:17" ht="12.75" x14ac:dyDescent="0.2">
      <c r="P909" s="72"/>
      <c r="Q909" s="73"/>
    </row>
    <row r="910" spans="16:17" ht="12.75" x14ac:dyDescent="0.2">
      <c r="P910" s="74"/>
      <c r="Q910" s="75"/>
    </row>
    <row r="911" spans="16:17" ht="12.75" x14ac:dyDescent="0.2">
      <c r="P911" s="72"/>
      <c r="Q911" s="73"/>
    </row>
    <row r="912" spans="16:17" ht="12.75" x14ac:dyDescent="0.2">
      <c r="P912" s="74"/>
      <c r="Q912" s="75"/>
    </row>
    <row r="913" spans="16:17" ht="12.75" x14ac:dyDescent="0.2">
      <c r="P913" s="72"/>
      <c r="Q913" s="73"/>
    </row>
    <row r="914" spans="16:17" ht="12.75" x14ac:dyDescent="0.2">
      <c r="P914" s="74"/>
      <c r="Q914" s="75"/>
    </row>
    <row r="915" spans="16:17" ht="12.75" x14ac:dyDescent="0.2">
      <c r="P915" s="72"/>
      <c r="Q915" s="73"/>
    </row>
    <row r="916" spans="16:17" ht="12.75" x14ac:dyDescent="0.2">
      <c r="P916" s="74"/>
      <c r="Q916" s="75"/>
    </row>
    <row r="917" spans="16:17" ht="12.75" x14ac:dyDescent="0.2">
      <c r="P917" s="72"/>
      <c r="Q917" s="73"/>
    </row>
    <row r="918" spans="16:17" ht="12.75" x14ac:dyDescent="0.2">
      <c r="P918" s="74"/>
      <c r="Q918" s="75"/>
    </row>
    <row r="919" spans="16:17" ht="12.75" x14ac:dyDescent="0.2">
      <c r="P919" s="72"/>
      <c r="Q919" s="73"/>
    </row>
    <row r="920" spans="16:17" ht="12.75" x14ac:dyDescent="0.2">
      <c r="P920" s="74"/>
      <c r="Q920" s="75"/>
    </row>
    <row r="921" spans="16:17" ht="12.75" x14ac:dyDescent="0.2">
      <c r="P921" s="72"/>
      <c r="Q921" s="73"/>
    </row>
    <row r="922" spans="16:17" ht="12.75" x14ac:dyDescent="0.2">
      <c r="P922" s="74"/>
      <c r="Q922" s="75"/>
    </row>
    <row r="923" spans="16:17" ht="12.75" x14ac:dyDescent="0.2">
      <c r="P923" s="72"/>
      <c r="Q923" s="73"/>
    </row>
    <row r="924" spans="16:17" ht="12.75" x14ac:dyDescent="0.2">
      <c r="P924" s="74"/>
      <c r="Q924" s="75"/>
    </row>
    <row r="925" spans="16:17" ht="12.75" x14ac:dyDescent="0.2">
      <c r="P925" s="72"/>
      <c r="Q925" s="73"/>
    </row>
    <row r="926" spans="16:17" ht="12.75" x14ac:dyDescent="0.2">
      <c r="P926" s="79"/>
      <c r="Q926" s="80"/>
    </row>
  </sheetData>
  <dataValidations count="1">
    <dataValidation type="custom" allowBlank="1" showDropDown="1" sqref="P2:Q926" xr:uid="{00000000-0002-0000-0500-000000000000}">
      <formula1>AND(ISNUMBER(P2),(NOT(OR(NOT(ISERROR(DATEVALUE(P2))), AND(ISNUMBER(P2), LEFT(CELL("format", P2))="D")))))</formula1>
    </dataValidation>
  </dataValidations>
  <pageMargins left="0.511811024" right="0.511811024" top="0.78740157499999996" bottom="0.78740157499999996" header="0.31496062000000002" footer="0.31496062000000002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SERV. SOCIAL</vt:lpstr>
      <vt:lpstr>RECEPÇÃO</vt:lpstr>
      <vt:lpstr>PROTOCOLO</vt:lpstr>
      <vt:lpstr>OUVIDORIA</vt:lpstr>
      <vt:lpstr>RESUMO SETOR</vt:lpstr>
      <vt:lpstr>RESUMO SERVIÇO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Marcelo Pinheiro</cp:lastModifiedBy>
  <dcterms:modified xsi:type="dcterms:W3CDTF">2025-09-29T21:37:19Z</dcterms:modified>
</cp:coreProperties>
</file>