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2.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85180017220\Desktop\"/>
    </mc:Choice>
  </mc:AlternateContent>
  <bookViews>
    <workbookView xWindow="0" yWindow="0" windowWidth="19200" windowHeight="11505" tabRatio="887"/>
  </bookViews>
  <sheets>
    <sheet name="CONSOLIDAÇÃO DOS MUNICIPIOS2021" sheetId="43" r:id="rId1"/>
    <sheet name="SUGESTÃO DA ÁREA TÉCNICA 2021" sheetId="45" r:id="rId2"/>
    <sheet name="METAS 2021" sheetId="42" r:id="rId3"/>
    <sheet name="RESULTADO 2021" sheetId="44" state="hidden" r:id="rId4"/>
    <sheet name="Indicador 1- Óbitos Prematuros" sheetId="35" r:id="rId5"/>
    <sheet name="Indicador 2-MIF investigad (2" sheetId="15" r:id="rId6"/>
    <sheet name="Indicador 3-Obitcom causa bas" sheetId="22" r:id="rId7"/>
    <sheet name="Indicador 4-Calendario de vaci" sheetId="19" r:id="rId8"/>
    <sheet name="Indicador-5 DCNI" sheetId="18" r:id="rId9"/>
    <sheet name="Indicador-6 Cura de MH" sheetId="25" r:id="rId10"/>
    <sheet name="Indicador - 7 Casos de Malaria " sheetId="36" r:id="rId11"/>
    <sheet name="Indicador 8-Sífilis Congen" sheetId="16" r:id="rId12"/>
    <sheet name="Indicador-9 Aids em &gt; 5 an (2" sheetId="24" r:id="rId13"/>
    <sheet name="Indicador-10 Amostra de agu (2" sheetId="30" r:id="rId14"/>
    <sheet name="Indicador 11-Exames citopato (2" sheetId="7" r:id="rId15"/>
    <sheet name="Indicador12-Mamagrafia" sheetId="6" r:id="rId16"/>
    <sheet name="Indicador 13-Parto Normal" sheetId="9" r:id="rId17"/>
    <sheet name="Indicador 14- gravidez na adole" sheetId="37" r:id="rId18"/>
    <sheet name="Indicador 15-Mortalidade Inf (2" sheetId="13" r:id="rId19"/>
    <sheet name="Indicador 16-óbitos maternos" sheetId="14" r:id="rId20"/>
    <sheet name="Indicador 17- Cob.pop. Atb" sheetId="5" r:id="rId21"/>
    <sheet name="Indicador 18-Bolsa Familia " sheetId="3" r:id="rId22"/>
    <sheet name="Indicador19- Saude bucal" sheetId="4" r:id="rId23"/>
    <sheet name="Indicador 21- CAPS" sheetId="12" r:id="rId24"/>
    <sheet name="Indicador-22 imóveis visitados" sheetId="29" r:id="rId25"/>
    <sheet name="Indicador-23 Agra ao trab not" sheetId="40" r:id="rId26"/>
    <sheet name="Indicador-20 Munic Vigil San" sheetId="17" r:id="rId27"/>
    <sheet name="TUBERCULOSE" sheetId="41" r:id="rId28"/>
  </sheets>
  <externalReferences>
    <externalReference r:id="rId29"/>
  </externalReferences>
  <definedNames>
    <definedName name="_xlnm.Print_Area" localSheetId="0">'CONSOLIDAÇÃO DOS MUNICIPIOS2021'!$A$1:$BO$84</definedName>
    <definedName name="_xlnm.Print_Area" localSheetId="10">'Indicador - 7 Casos de Malaria '!$A$1:$S$90</definedName>
    <definedName name="_xlnm.Print_Area" localSheetId="4">'Indicador 1- Óbitos Prematuros'!$A$1:$V$84</definedName>
    <definedName name="_xlnm.Print_Area" localSheetId="14">'Indicador 11-Exames citopato (2'!$A$1:$W$92</definedName>
    <definedName name="_xlnm.Print_Area" localSheetId="16">'Indicador 13-Parto Normal'!$A$1:$W$94</definedName>
    <definedName name="_xlnm.Print_Area" localSheetId="17">'Indicador 14- gravidez na adole'!$A$1:$W$94</definedName>
    <definedName name="_xlnm.Print_Area" localSheetId="18">'Indicador 15-Mortalidade Inf (2'!$A$1:$W$95</definedName>
    <definedName name="_xlnm.Print_Area" localSheetId="19">'Indicador 16-óbitos maternos'!$A$1:$W$94</definedName>
    <definedName name="_xlnm.Print_Area" localSheetId="20">'Indicador 17- Cob.pop. Atb'!$A$1:$W$96</definedName>
    <definedName name="_xlnm.Print_Area" localSheetId="21">'Indicador 18-Bolsa Familia '!$A$1:$W$92</definedName>
    <definedName name="_xlnm.Print_Area" localSheetId="23">'Indicador 21- CAPS'!$A$1:$S$91</definedName>
    <definedName name="_xlnm.Print_Area" localSheetId="5">'Indicador 2-MIF investigad (2'!$A$1:$T$90</definedName>
    <definedName name="_xlnm.Print_Area" localSheetId="6">'Indicador 3-Obitcom causa bas'!$A$1:$T$91</definedName>
    <definedName name="_xlnm.Print_Area" localSheetId="7">'Indicador 4-Calendario de vaci'!$A$1:$Y$91</definedName>
    <definedName name="_xlnm.Print_Area" localSheetId="11">'Indicador 8-Sífilis Congen'!$A$1:$S$96</definedName>
    <definedName name="_xlnm.Print_Area" localSheetId="13">'Indicador-10 Amostra de agu (2'!$A$1:$AE$95</definedName>
    <definedName name="_xlnm.Print_Area" localSheetId="15">'Indicador12-Mamagrafia'!$A$1:$W$90</definedName>
    <definedName name="_xlnm.Print_Area" localSheetId="22">'Indicador19- Saude bucal'!$A$1:$W$91</definedName>
    <definedName name="_xlnm.Print_Area" localSheetId="26">'Indicador-20 Munic Vigil San'!$A$1:$M$92</definedName>
    <definedName name="_xlnm.Print_Area" localSheetId="24">'Indicador-22 imóveis visitados'!$A$1:$S$90</definedName>
    <definedName name="_xlnm.Print_Area" localSheetId="25">'Indicador-23 Agra ao trab not'!$A$1:$S$91</definedName>
    <definedName name="_xlnm.Print_Area" localSheetId="8">'Indicador-5 DCNI'!$A$1:$S$90</definedName>
    <definedName name="_xlnm.Print_Area" localSheetId="9">'Indicador-6 Cura de MH'!$A$1:$X$90</definedName>
    <definedName name="_xlnm.Print_Area" localSheetId="12">'Indicador-9 Aids em &gt; 5 an (2'!$A$1:$S$94</definedName>
    <definedName name="_xlnm.Print_Area" localSheetId="2">'METAS 2021'!$A$1:$BD$88</definedName>
    <definedName name="_xlnm.Print_Area" localSheetId="3">'RESULTADO 2021'!$A$1:$BE$84</definedName>
    <definedName name="_xlnm.Print_Area" localSheetId="1">'SUGESTÃO DA ÁREA TÉCNICA 2021'!$A$1:$BD$85</definedName>
    <definedName name="_xlnm.Print_Titles" localSheetId="0">'CONSOLIDAÇÃO DOS MUNICIPIOS2021'!$3:$3</definedName>
    <definedName name="_xlnm.Print_Titles" localSheetId="10">'Indicador - 7 Casos de Malaria '!$8:$8</definedName>
    <definedName name="_xlnm.Print_Titles" localSheetId="4">'Indicador 1- Óbitos Prematuros'!$7:$7</definedName>
    <definedName name="_xlnm.Print_Titles" localSheetId="14">'Indicador 11-Exames citopato (2'!$8:$8</definedName>
    <definedName name="_xlnm.Print_Titles" localSheetId="16">'Indicador 13-Parto Normal'!$8:$8</definedName>
    <definedName name="_xlnm.Print_Titles" localSheetId="17">'Indicador 14- gravidez na adole'!$8:$8</definedName>
    <definedName name="_xlnm.Print_Titles" localSheetId="18">'Indicador 15-Mortalidade Inf (2'!$8:$8</definedName>
    <definedName name="_xlnm.Print_Titles" localSheetId="19">'Indicador 16-óbitos maternos'!$8:$8</definedName>
    <definedName name="_xlnm.Print_Titles" localSheetId="20">'Indicador 17- Cob.pop. Atb'!$8:$8</definedName>
    <definedName name="_xlnm.Print_Titles" localSheetId="21">'Indicador 18-Bolsa Familia '!$8:$8</definedName>
    <definedName name="_xlnm.Print_Titles" localSheetId="5">'Indicador 2-MIF investigad (2'!$8:$8</definedName>
    <definedName name="_xlnm.Print_Titles" localSheetId="6">'Indicador 3-Obitcom causa bas'!$8:$8</definedName>
    <definedName name="_xlnm.Print_Titles" localSheetId="7">'Indicador 4-Calendario de vaci'!$8:$8</definedName>
    <definedName name="_xlnm.Print_Titles" localSheetId="11">'Indicador 8-Sífilis Congen'!$8:$8</definedName>
    <definedName name="_xlnm.Print_Titles" localSheetId="13">'Indicador-10 Amostra de agu (2'!$8:$9</definedName>
    <definedName name="_xlnm.Print_Titles" localSheetId="15">'Indicador12-Mamagrafia'!$8:$8</definedName>
    <definedName name="_xlnm.Print_Titles" localSheetId="26">'Indicador-20 Munic Vigil San'!$8:$8</definedName>
    <definedName name="_xlnm.Print_Titles" localSheetId="24">'Indicador-22 imóveis visitados'!$8:$8</definedName>
    <definedName name="_xlnm.Print_Titles" localSheetId="25">'Indicador-23 Agra ao trab not'!$8:$8</definedName>
    <definedName name="_xlnm.Print_Titles" localSheetId="8">'Indicador-5 DCNI'!$8:$8</definedName>
    <definedName name="_xlnm.Print_Titles" localSheetId="9">'Indicador-6 Cura de MH'!$8:$8</definedName>
    <definedName name="_xlnm.Print_Titles" localSheetId="12">'Indicador-9 Aids em &gt; 5 an (2'!$8:$8</definedName>
    <definedName name="_xlnm.Print_Titles" localSheetId="2">'METAS 2021'!$4:$4</definedName>
    <definedName name="_xlnm.Print_Titles" localSheetId="3">'RESULTADO 2021'!$4:$4</definedName>
    <definedName name="_xlnm.Print_Titles" localSheetId="1">'SUGESTÃO DA ÁREA TÉCNICA 2021'!$4:$4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0" i="35" l="1"/>
  <c r="P11" i="35"/>
  <c r="P12" i="35"/>
  <c r="P13" i="35"/>
  <c r="P14" i="35"/>
  <c r="P15" i="35"/>
  <c r="P16" i="35"/>
  <c r="P17" i="35"/>
  <c r="P18" i="35"/>
  <c r="P20" i="35"/>
  <c r="P21" i="35"/>
  <c r="P22" i="35"/>
  <c r="P23" i="35"/>
  <c r="P24" i="35"/>
  <c r="P25" i="35"/>
  <c r="P27" i="35"/>
  <c r="P28" i="35"/>
  <c r="P29" i="35"/>
  <c r="P30" i="35"/>
  <c r="P31" i="35"/>
  <c r="P32" i="35"/>
  <c r="P33" i="35"/>
  <c r="P34" i="35"/>
  <c r="P36" i="35"/>
  <c r="P37" i="35"/>
  <c r="P38" i="35"/>
  <c r="P39" i="35"/>
  <c r="P40" i="35"/>
  <c r="P41" i="35"/>
  <c r="P42" i="35"/>
  <c r="P43" i="35"/>
  <c r="P44" i="35"/>
  <c r="P45" i="35"/>
  <c r="P46" i="35"/>
  <c r="P47" i="35"/>
  <c r="P49" i="35"/>
  <c r="P50" i="35"/>
  <c r="P51" i="35"/>
  <c r="P52" i="35"/>
  <c r="P53" i="35"/>
  <c r="P54" i="35"/>
  <c r="P56" i="35"/>
  <c r="P57" i="35"/>
  <c r="P58" i="35"/>
  <c r="P59" i="35"/>
  <c r="P60" i="35"/>
  <c r="P62" i="35"/>
  <c r="P63" i="35"/>
  <c r="P64" i="35"/>
  <c r="P65" i="35"/>
  <c r="P66" i="35"/>
  <c r="P67" i="35"/>
  <c r="P69" i="35"/>
  <c r="P70" i="35"/>
  <c r="P71" i="35"/>
  <c r="P72" i="35"/>
  <c r="P73" i="35"/>
  <c r="P75" i="35"/>
  <c r="P76" i="35"/>
  <c r="P77" i="35"/>
  <c r="P78" i="35"/>
  <c r="P79" i="35"/>
  <c r="L79" i="4" l="1"/>
  <c r="L78" i="4"/>
  <c r="L77" i="4"/>
  <c r="L76" i="4"/>
  <c r="L75" i="4"/>
  <c r="L74" i="4"/>
  <c r="L73" i="4"/>
  <c r="L72" i="4"/>
  <c r="L71" i="4"/>
  <c r="L70" i="4"/>
  <c r="L69" i="4"/>
  <c r="L68" i="4"/>
  <c r="L67" i="4"/>
  <c r="L66" i="4"/>
  <c r="L65" i="4"/>
  <c r="L64" i="4"/>
  <c r="L63" i="4"/>
  <c r="L62" i="4"/>
  <c r="L61" i="4"/>
  <c r="L60" i="4"/>
  <c r="L59" i="4"/>
  <c r="L58" i="4"/>
  <c r="L57" i="4"/>
  <c r="L56" i="4"/>
  <c r="L55" i="4"/>
  <c r="L54" i="4"/>
  <c r="L53" i="4"/>
  <c r="L52" i="4"/>
  <c r="L51" i="4"/>
  <c r="L50" i="4"/>
  <c r="L49" i="4"/>
  <c r="L48" i="4"/>
  <c r="L47" i="4"/>
  <c r="L46" i="4"/>
  <c r="L45" i="4"/>
  <c r="L44" i="4"/>
  <c r="L43" i="4"/>
  <c r="L42" i="4"/>
  <c r="L41" i="4"/>
  <c r="L40" i="4"/>
  <c r="L39" i="4"/>
  <c r="L38" i="4"/>
  <c r="L37" i="4"/>
  <c r="L36" i="4"/>
  <c r="L35" i="4"/>
  <c r="L34" i="4"/>
  <c r="L33" i="4"/>
  <c r="L32" i="4"/>
  <c r="L31" i="4"/>
  <c r="L30" i="4"/>
  <c r="L29" i="4"/>
  <c r="L28" i="4"/>
  <c r="L27" i="4"/>
  <c r="L26" i="4"/>
  <c r="L25" i="4"/>
  <c r="L24" i="4"/>
  <c r="L23" i="4"/>
  <c r="L22" i="4"/>
  <c r="L21" i="4"/>
  <c r="L20" i="4"/>
  <c r="L19" i="4"/>
  <c r="L18" i="4"/>
  <c r="L17" i="4"/>
  <c r="L16" i="4"/>
  <c r="L15" i="4"/>
  <c r="L14" i="4"/>
  <c r="L13" i="4"/>
  <c r="L12" i="4"/>
  <c r="L11" i="4"/>
  <c r="L10" i="4"/>
  <c r="N10" i="4"/>
  <c r="P10" i="4"/>
  <c r="Q10" i="4"/>
  <c r="R10" i="4"/>
  <c r="U10" i="4"/>
  <c r="V10" i="4"/>
  <c r="W10" i="4"/>
  <c r="N11" i="4"/>
  <c r="P11" i="4"/>
  <c r="Q11" i="4"/>
  <c r="R11" i="4"/>
  <c r="U11" i="4"/>
  <c r="V11" i="4"/>
  <c r="W11" i="4"/>
  <c r="N12" i="4"/>
  <c r="P12" i="4"/>
  <c r="Q12" i="4"/>
  <c r="R12" i="4"/>
  <c r="U12" i="4"/>
  <c r="V12" i="4"/>
  <c r="W12" i="4"/>
  <c r="N13" i="4"/>
  <c r="P13" i="4"/>
  <c r="Q13" i="4"/>
  <c r="R13" i="4"/>
  <c r="U13" i="4"/>
  <c r="V13" i="4"/>
  <c r="W13" i="4"/>
  <c r="N14" i="4"/>
  <c r="P14" i="4"/>
  <c r="Q14" i="4"/>
  <c r="R14" i="4"/>
  <c r="U14" i="4"/>
  <c r="V14" i="4"/>
  <c r="W14" i="4"/>
  <c r="N15" i="4"/>
  <c r="P15" i="4"/>
  <c r="Q15" i="4"/>
  <c r="R15" i="4"/>
  <c r="U15" i="4"/>
  <c r="V15" i="4"/>
  <c r="W15" i="4"/>
  <c r="N16" i="4"/>
  <c r="P16" i="4"/>
  <c r="Q16" i="4"/>
  <c r="R16" i="4"/>
  <c r="U16" i="4"/>
  <c r="V16" i="4"/>
  <c r="W16" i="4"/>
  <c r="N17" i="4"/>
  <c r="P17" i="4"/>
  <c r="Q17" i="4"/>
  <c r="R17" i="4"/>
  <c r="U17" i="4"/>
  <c r="V17" i="4"/>
  <c r="W17" i="4"/>
  <c r="N18" i="4"/>
  <c r="P18" i="4"/>
  <c r="Q18" i="4"/>
  <c r="R18" i="4"/>
  <c r="U18" i="4"/>
  <c r="V18" i="4"/>
  <c r="W18" i="4"/>
  <c r="U19" i="4"/>
  <c r="V19" i="4"/>
  <c r="W19" i="4"/>
  <c r="N20" i="4"/>
  <c r="P20" i="4"/>
  <c r="Q20" i="4"/>
  <c r="R20" i="4"/>
  <c r="U20" i="4"/>
  <c r="V20" i="4"/>
  <c r="W20" i="4"/>
  <c r="N21" i="4"/>
  <c r="P21" i="4"/>
  <c r="Q21" i="4"/>
  <c r="R21" i="4"/>
  <c r="U21" i="4"/>
  <c r="V21" i="4"/>
  <c r="W21" i="4"/>
  <c r="N22" i="4"/>
  <c r="P22" i="4"/>
  <c r="Q22" i="4"/>
  <c r="R22" i="4"/>
  <c r="U22" i="4"/>
  <c r="V22" i="4"/>
  <c r="W22" i="4"/>
  <c r="N23" i="4"/>
  <c r="P23" i="4"/>
  <c r="Q23" i="4"/>
  <c r="R23" i="4"/>
  <c r="U23" i="4"/>
  <c r="V23" i="4"/>
  <c r="W23" i="4"/>
  <c r="N24" i="4"/>
  <c r="P24" i="4"/>
  <c r="Q24" i="4"/>
  <c r="R24" i="4"/>
  <c r="U24" i="4"/>
  <c r="V24" i="4"/>
  <c r="W24" i="4"/>
  <c r="N25" i="4"/>
  <c r="P25" i="4"/>
  <c r="Q25" i="4"/>
  <c r="R25" i="4"/>
  <c r="U25" i="4"/>
  <c r="V25" i="4"/>
  <c r="W25" i="4"/>
  <c r="U26" i="4"/>
  <c r="V26" i="4"/>
  <c r="W26" i="4"/>
  <c r="N27" i="4"/>
  <c r="P27" i="4"/>
  <c r="Q27" i="4"/>
  <c r="R27" i="4"/>
  <c r="U27" i="4"/>
  <c r="V27" i="4"/>
  <c r="W27" i="4"/>
  <c r="N28" i="4"/>
  <c r="P28" i="4"/>
  <c r="Q28" i="4"/>
  <c r="R28" i="4"/>
  <c r="U28" i="4"/>
  <c r="V28" i="4"/>
  <c r="W28" i="4"/>
  <c r="N29" i="4"/>
  <c r="P29" i="4"/>
  <c r="Q29" i="4"/>
  <c r="R29" i="4"/>
  <c r="U29" i="4"/>
  <c r="V29" i="4"/>
  <c r="W29" i="4"/>
  <c r="N30" i="4"/>
  <c r="P30" i="4"/>
  <c r="Q30" i="4"/>
  <c r="R30" i="4"/>
  <c r="U30" i="4"/>
  <c r="V30" i="4"/>
  <c r="W30" i="4"/>
  <c r="N31" i="4"/>
  <c r="P31" i="4"/>
  <c r="Q31" i="4"/>
  <c r="R31" i="4"/>
  <c r="U31" i="4"/>
  <c r="V31" i="4"/>
  <c r="W31" i="4"/>
  <c r="N32" i="4"/>
  <c r="P32" i="4"/>
  <c r="Q32" i="4"/>
  <c r="R32" i="4"/>
  <c r="U32" i="4"/>
  <c r="V32" i="4"/>
  <c r="W32" i="4"/>
  <c r="N33" i="4"/>
  <c r="P33" i="4"/>
  <c r="Q33" i="4"/>
  <c r="R33" i="4"/>
  <c r="U33" i="4"/>
  <c r="V33" i="4"/>
  <c r="W33" i="4"/>
  <c r="N34" i="4"/>
  <c r="P34" i="4"/>
  <c r="Q34" i="4"/>
  <c r="R34" i="4"/>
  <c r="U34" i="4"/>
  <c r="V34" i="4"/>
  <c r="W34" i="4"/>
  <c r="U35" i="4"/>
  <c r="V35" i="4"/>
  <c r="W35" i="4"/>
  <c r="N36" i="4"/>
  <c r="P36" i="4"/>
  <c r="Q36" i="4"/>
  <c r="R36" i="4"/>
  <c r="U36" i="4"/>
  <c r="V36" i="4"/>
  <c r="W36" i="4"/>
  <c r="N37" i="4"/>
  <c r="P37" i="4"/>
  <c r="Q37" i="4"/>
  <c r="R37" i="4"/>
  <c r="U37" i="4"/>
  <c r="V37" i="4"/>
  <c r="W37" i="4"/>
  <c r="N38" i="4"/>
  <c r="P38" i="4"/>
  <c r="Q38" i="4"/>
  <c r="R38" i="4"/>
  <c r="U38" i="4"/>
  <c r="V38" i="4"/>
  <c r="W38" i="4"/>
  <c r="N39" i="4"/>
  <c r="P39" i="4"/>
  <c r="Q39" i="4"/>
  <c r="R39" i="4"/>
  <c r="U39" i="4"/>
  <c r="V39" i="4"/>
  <c r="W39" i="4"/>
  <c r="N40" i="4"/>
  <c r="P40" i="4"/>
  <c r="Q40" i="4"/>
  <c r="R40" i="4"/>
  <c r="U40" i="4"/>
  <c r="V40" i="4"/>
  <c r="W40" i="4"/>
  <c r="N41" i="4"/>
  <c r="P41" i="4"/>
  <c r="Q41" i="4"/>
  <c r="R41" i="4"/>
  <c r="U41" i="4"/>
  <c r="V41" i="4"/>
  <c r="W41" i="4"/>
  <c r="N42" i="4"/>
  <c r="P42" i="4"/>
  <c r="Q42" i="4"/>
  <c r="R42" i="4"/>
  <c r="U42" i="4"/>
  <c r="V42" i="4"/>
  <c r="W42" i="4"/>
  <c r="N43" i="4"/>
  <c r="P43" i="4"/>
  <c r="Q43" i="4"/>
  <c r="R43" i="4"/>
  <c r="U43" i="4"/>
  <c r="V43" i="4"/>
  <c r="W43" i="4"/>
  <c r="N44" i="4"/>
  <c r="P44" i="4"/>
  <c r="Q44" i="4"/>
  <c r="R44" i="4"/>
  <c r="U44" i="4"/>
  <c r="V44" i="4"/>
  <c r="W44" i="4"/>
  <c r="N45" i="4"/>
  <c r="P45" i="4"/>
  <c r="Q45" i="4"/>
  <c r="R45" i="4"/>
  <c r="U45" i="4"/>
  <c r="V45" i="4"/>
  <c r="W45" i="4"/>
  <c r="N46" i="4"/>
  <c r="P46" i="4"/>
  <c r="Q46" i="4"/>
  <c r="R46" i="4"/>
  <c r="U46" i="4"/>
  <c r="V46" i="4"/>
  <c r="W46" i="4"/>
  <c r="N47" i="4"/>
  <c r="P47" i="4"/>
  <c r="Q47" i="4"/>
  <c r="R47" i="4"/>
  <c r="U47" i="4"/>
  <c r="V47" i="4"/>
  <c r="W47" i="4"/>
  <c r="U48" i="4"/>
  <c r="V48" i="4"/>
  <c r="W48" i="4"/>
  <c r="N49" i="4"/>
  <c r="P49" i="4"/>
  <c r="Q49" i="4"/>
  <c r="R49" i="4"/>
  <c r="U49" i="4"/>
  <c r="V49" i="4"/>
  <c r="W49" i="4"/>
  <c r="N50" i="4"/>
  <c r="P50" i="4"/>
  <c r="Q50" i="4"/>
  <c r="R50" i="4"/>
  <c r="U50" i="4"/>
  <c r="V50" i="4"/>
  <c r="W50" i="4"/>
  <c r="N51" i="4"/>
  <c r="P51" i="4"/>
  <c r="Q51" i="4"/>
  <c r="R51" i="4"/>
  <c r="U51" i="4"/>
  <c r="V51" i="4"/>
  <c r="W51" i="4"/>
  <c r="N52" i="4"/>
  <c r="P52" i="4"/>
  <c r="Q52" i="4"/>
  <c r="R52" i="4"/>
  <c r="U52" i="4"/>
  <c r="V52" i="4"/>
  <c r="W52" i="4"/>
  <c r="N53" i="4"/>
  <c r="P53" i="4"/>
  <c r="Q53" i="4"/>
  <c r="R53" i="4"/>
  <c r="U53" i="4"/>
  <c r="V53" i="4"/>
  <c r="W53" i="4"/>
  <c r="N54" i="4"/>
  <c r="P54" i="4"/>
  <c r="Q54" i="4"/>
  <c r="R54" i="4"/>
  <c r="U54" i="4"/>
  <c r="V54" i="4"/>
  <c r="W54" i="4"/>
  <c r="U55" i="4"/>
  <c r="V55" i="4"/>
  <c r="W55" i="4"/>
  <c r="N56" i="4"/>
  <c r="P56" i="4"/>
  <c r="Q56" i="4"/>
  <c r="R56" i="4"/>
  <c r="U56" i="4"/>
  <c r="V56" i="4"/>
  <c r="W56" i="4"/>
  <c r="N57" i="4"/>
  <c r="P57" i="4"/>
  <c r="Q57" i="4"/>
  <c r="R57" i="4"/>
  <c r="U57" i="4"/>
  <c r="V57" i="4"/>
  <c r="W57" i="4"/>
  <c r="N58" i="4"/>
  <c r="P58" i="4"/>
  <c r="Q58" i="4"/>
  <c r="R58" i="4"/>
  <c r="U58" i="4"/>
  <c r="V58" i="4"/>
  <c r="W58" i="4"/>
  <c r="N59" i="4"/>
  <c r="P59" i="4"/>
  <c r="Q59" i="4"/>
  <c r="R59" i="4"/>
  <c r="U59" i="4"/>
  <c r="V59" i="4"/>
  <c r="W59" i="4"/>
  <c r="N60" i="4"/>
  <c r="P60" i="4"/>
  <c r="Q60" i="4"/>
  <c r="R60" i="4"/>
  <c r="U60" i="4"/>
  <c r="V60" i="4"/>
  <c r="W60" i="4"/>
  <c r="U61" i="4"/>
  <c r="V61" i="4"/>
  <c r="W61" i="4"/>
  <c r="N62" i="4"/>
  <c r="P62" i="4"/>
  <c r="Q62" i="4"/>
  <c r="R62" i="4"/>
  <c r="U62" i="4"/>
  <c r="V62" i="4"/>
  <c r="W62" i="4"/>
  <c r="N63" i="4"/>
  <c r="P63" i="4"/>
  <c r="Q63" i="4"/>
  <c r="R63" i="4"/>
  <c r="U63" i="4"/>
  <c r="V63" i="4"/>
  <c r="W63" i="4"/>
  <c r="N64" i="4"/>
  <c r="P64" i="4"/>
  <c r="Q64" i="4"/>
  <c r="R64" i="4"/>
  <c r="U64" i="4"/>
  <c r="V64" i="4"/>
  <c r="W64" i="4"/>
  <c r="N65" i="4"/>
  <c r="P65" i="4"/>
  <c r="Q65" i="4"/>
  <c r="R65" i="4"/>
  <c r="U65" i="4"/>
  <c r="V65" i="4"/>
  <c r="W65" i="4"/>
  <c r="N66" i="4"/>
  <c r="P66" i="4"/>
  <c r="Q66" i="4"/>
  <c r="R66" i="4"/>
  <c r="U66" i="4"/>
  <c r="V66" i="4"/>
  <c r="W66" i="4"/>
  <c r="N67" i="4"/>
  <c r="P67" i="4"/>
  <c r="Q67" i="4"/>
  <c r="R67" i="4"/>
  <c r="U67" i="4"/>
  <c r="V67" i="4"/>
  <c r="W67" i="4"/>
  <c r="U68" i="4"/>
  <c r="V68" i="4"/>
  <c r="W68" i="4"/>
  <c r="N69" i="4"/>
  <c r="P69" i="4"/>
  <c r="Q69" i="4"/>
  <c r="R69" i="4"/>
  <c r="U69" i="4"/>
  <c r="V69" i="4"/>
  <c r="W69" i="4"/>
  <c r="N70" i="4"/>
  <c r="P70" i="4"/>
  <c r="Q70" i="4"/>
  <c r="R70" i="4"/>
  <c r="U70" i="4"/>
  <c r="V70" i="4"/>
  <c r="W70" i="4"/>
  <c r="N71" i="4"/>
  <c r="P71" i="4"/>
  <c r="Q71" i="4"/>
  <c r="R71" i="4"/>
  <c r="U71" i="4"/>
  <c r="V71" i="4"/>
  <c r="W71" i="4"/>
  <c r="N72" i="4"/>
  <c r="P72" i="4"/>
  <c r="Q72" i="4"/>
  <c r="R72" i="4"/>
  <c r="U72" i="4"/>
  <c r="V72" i="4"/>
  <c r="W72" i="4"/>
  <c r="N73" i="4"/>
  <c r="P73" i="4"/>
  <c r="Q73" i="4"/>
  <c r="R73" i="4"/>
  <c r="U73" i="4"/>
  <c r="V73" i="4"/>
  <c r="W73" i="4"/>
  <c r="U74" i="4"/>
  <c r="V74" i="4"/>
  <c r="W74" i="4"/>
  <c r="N75" i="4"/>
  <c r="P75" i="4"/>
  <c r="Q75" i="4"/>
  <c r="R75" i="4"/>
  <c r="U75" i="4"/>
  <c r="V75" i="4"/>
  <c r="W75" i="4"/>
  <c r="N76" i="4"/>
  <c r="P76" i="4"/>
  <c r="Q76" i="4"/>
  <c r="R76" i="4"/>
  <c r="U76" i="4"/>
  <c r="V76" i="4"/>
  <c r="W76" i="4"/>
  <c r="N77" i="4"/>
  <c r="P77" i="4"/>
  <c r="Q77" i="4"/>
  <c r="R77" i="4"/>
  <c r="U77" i="4"/>
  <c r="V77" i="4"/>
  <c r="W77" i="4"/>
  <c r="N78" i="4"/>
  <c r="P78" i="4"/>
  <c r="Q78" i="4"/>
  <c r="R78" i="4"/>
  <c r="U78" i="4"/>
  <c r="V78" i="4"/>
  <c r="W78" i="4"/>
  <c r="N79" i="4"/>
  <c r="P79" i="4"/>
  <c r="Q79" i="4"/>
  <c r="R79" i="4"/>
  <c r="U79" i="4"/>
  <c r="V79" i="4"/>
  <c r="W79" i="4"/>
  <c r="N11" i="16"/>
  <c r="P11" i="16"/>
  <c r="Q11" i="16"/>
  <c r="R11" i="16"/>
  <c r="N12" i="16"/>
  <c r="P12" i="16"/>
  <c r="Q12" i="16"/>
  <c r="R12" i="16"/>
  <c r="N13" i="16"/>
  <c r="P13" i="16"/>
  <c r="Q13" i="16"/>
  <c r="R13" i="16"/>
  <c r="N14" i="16"/>
  <c r="P14" i="16"/>
  <c r="Q14" i="16"/>
  <c r="R14" i="16"/>
  <c r="N15" i="16"/>
  <c r="P15" i="16"/>
  <c r="Q15" i="16"/>
  <c r="R15" i="16"/>
  <c r="N16" i="16"/>
  <c r="P16" i="16"/>
  <c r="Q16" i="16"/>
  <c r="R16" i="16"/>
  <c r="N17" i="16"/>
  <c r="P17" i="16"/>
  <c r="Q17" i="16"/>
  <c r="R17" i="16"/>
  <c r="N18" i="16"/>
  <c r="P18" i="16"/>
  <c r="Q18" i="16"/>
  <c r="R18" i="16"/>
  <c r="N19" i="16"/>
  <c r="P19" i="16"/>
  <c r="Q19" i="16"/>
  <c r="R19" i="16"/>
  <c r="P11" i="40" l="1"/>
  <c r="Q11" i="40"/>
  <c r="R11" i="40"/>
  <c r="P12" i="40"/>
  <c r="Q12" i="40"/>
  <c r="R12" i="40"/>
  <c r="P13" i="40"/>
  <c r="Q13" i="40"/>
  <c r="R13" i="40"/>
  <c r="P14" i="40"/>
  <c r="Q14" i="40"/>
  <c r="R14" i="40"/>
  <c r="P15" i="40"/>
  <c r="Q15" i="40"/>
  <c r="R15" i="40"/>
  <c r="P16" i="40"/>
  <c r="Q16" i="40"/>
  <c r="R16" i="40"/>
  <c r="P17" i="40"/>
  <c r="Q17" i="40"/>
  <c r="R17" i="40"/>
  <c r="P18" i="40"/>
  <c r="Q18" i="40"/>
  <c r="R18" i="40"/>
  <c r="P20" i="40"/>
  <c r="Q20" i="40"/>
  <c r="R20" i="40"/>
  <c r="P21" i="40"/>
  <c r="Q21" i="40"/>
  <c r="R21" i="40"/>
  <c r="P22" i="40"/>
  <c r="Q22" i="40"/>
  <c r="R22" i="40"/>
  <c r="P23" i="40"/>
  <c r="Q23" i="40"/>
  <c r="R23" i="40"/>
  <c r="P24" i="40"/>
  <c r="Q24" i="40"/>
  <c r="R24" i="40"/>
  <c r="P25" i="40"/>
  <c r="Q25" i="40"/>
  <c r="R25" i="40"/>
  <c r="P27" i="40"/>
  <c r="Q27" i="40"/>
  <c r="R27" i="40"/>
  <c r="P28" i="40"/>
  <c r="Q28" i="40"/>
  <c r="R28" i="40"/>
  <c r="P29" i="40"/>
  <c r="Q29" i="40"/>
  <c r="R29" i="40"/>
  <c r="P30" i="40"/>
  <c r="Q30" i="40"/>
  <c r="R30" i="40"/>
  <c r="P31" i="40"/>
  <c r="Q31" i="40"/>
  <c r="R31" i="40"/>
  <c r="P32" i="40"/>
  <c r="Q32" i="40"/>
  <c r="R32" i="40"/>
  <c r="P33" i="40"/>
  <c r="Q33" i="40"/>
  <c r="R33" i="40"/>
  <c r="P34" i="40"/>
  <c r="Q34" i="40"/>
  <c r="R34" i="40"/>
  <c r="P36" i="40"/>
  <c r="Q36" i="40"/>
  <c r="R36" i="40"/>
  <c r="P37" i="40"/>
  <c r="Q37" i="40"/>
  <c r="R37" i="40"/>
  <c r="P38" i="40"/>
  <c r="Q38" i="40"/>
  <c r="R38" i="40"/>
  <c r="P39" i="40"/>
  <c r="Q39" i="40"/>
  <c r="R39" i="40"/>
  <c r="P40" i="40"/>
  <c r="Q40" i="40"/>
  <c r="R40" i="40"/>
  <c r="P41" i="40"/>
  <c r="Q41" i="40"/>
  <c r="R41" i="40"/>
  <c r="P42" i="40"/>
  <c r="Q42" i="40"/>
  <c r="R42" i="40"/>
  <c r="P43" i="40"/>
  <c r="Q43" i="40"/>
  <c r="R43" i="40"/>
  <c r="P44" i="40"/>
  <c r="Q44" i="40"/>
  <c r="R44" i="40"/>
  <c r="P45" i="40"/>
  <c r="Q45" i="40"/>
  <c r="R45" i="40"/>
  <c r="P46" i="40"/>
  <c r="Q46" i="40"/>
  <c r="R46" i="40"/>
  <c r="P47" i="40"/>
  <c r="Q47" i="40"/>
  <c r="R47" i="40"/>
  <c r="P49" i="40"/>
  <c r="Q49" i="40"/>
  <c r="R49" i="40"/>
  <c r="P50" i="40"/>
  <c r="Q50" i="40"/>
  <c r="R50" i="40"/>
  <c r="P51" i="40"/>
  <c r="Q51" i="40"/>
  <c r="R51" i="40"/>
  <c r="P52" i="40"/>
  <c r="Q52" i="40"/>
  <c r="R52" i="40"/>
  <c r="P53" i="40"/>
  <c r="Q53" i="40"/>
  <c r="R53" i="40"/>
  <c r="P54" i="40"/>
  <c r="Q54" i="40"/>
  <c r="R54" i="40"/>
  <c r="P56" i="40"/>
  <c r="Q56" i="40"/>
  <c r="R56" i="40"/>
  <c r="P57" i="40"/>
  <c r="Q57" i="40"/>
  <c r="R57" i="40"/>
  <c r="P58" i="40"/>
  <c r="Q58" i="40"/>
  <c r="R58" i="40"/>
  <c r="P59" i="40"/>
  <c r="Q59" i="40"/>
  <c r="R59" i="40"/>
  <c r="P60" i="40"/>
  <c r="Q60" i="40"/>
  <c r="R60" i="40"/>
  <c r="P62" i="40"/>
  <c r="Q62" i="40"/>
  <c r="R62" i="40"/>
  <c r="P63" i="40"/>
  <c r="Q63" i="40"/>
  <c r="R63" i="40"/>
  <c r="P64" i="40"/>
  <c r="Q64" i="40"/>
  <c r="R64" i="40"/>
  <c r="P65" i="40"/>
  <c r="Q65" i="40"/>
  <c r="R65" i="40"/>
  <c r="P66" i="40"/>
  <c r="Q66" i="40"/>
  <c r="R66" i="40"/>
  <c r="P67" i="40"/>
  <c r="Q67" i="40"/>
  <c r="R67" i="40"/>
  <c r="P69" i="40"/>
  <c r="Q69" i="40"/>
  <c r="R69" i="40"/>
  <c r="P70" i="40"/>
  <c r="Q70" i="40"/>
  <c r="R70" i="40"/>
  <c r="P71" i="40"/>
  <c r="Q71" i="40"/>
  <c r="R71" i="40"/>
  <c r="P72" i="40"/>
  <c r="Q72" i="40"/>
  <c r="R72" i="40"/>
  <c r="P73" i="40"/>
  <c r="Q73" i="40"/>
  <c r="R73" i="40"/>
  <c r="P75" i="40"/>
  <c r="Q75" i="40"/>
  <c r="R75" i="40"/>
  <c r="P76" i="40"/>
  <c r="Q76" i="40"/>
  <c r="R76" i="40"/>
  <c r="P77" i="40"/>
  <c r="Q77" i="40"/>
  <c r="R77" i="40"/>
  <c r="P78" i="40"/>
  <c r="Q78" i="40"/>
  <c r="R78" i="40"/>
  <c r="P79" i="40"/>
  <c r="Q79" i="40"/>
  <c r="R79" i="40"/>
  <c r="R10" i="40"/>
  <c r="Q10" i="40"/>
  <c r="P10" i="40"/>
  <c r="P11" i="29"/>
  <c r="Q11" i="29"/>
  <c r="R11" i="29"/>
  <c r="P12" i="29"/>
  <c r="Q12" i="29"/>
  <c r="R12" i="29"/>
  <c r="P13" i="29"/>
  <c r="Q13" i="29"/>
  <c r="R13" i="29"/>
  <c r="P14" i="29"/>
  <c r="Q14" i="29"/>
  <c r="R14" i="29"/>
  <c r="P15" i="29"/>
  <c r="Q15" i="29"/>
  <c r="R15" i="29"/>
  <c r="P16" i="29"/>
  <c r="Q16" i="29"/>
  <c r="R16" i="29"/>
  <c r="P17" i="29"/>
  <c r="Q17" i="29"/>
  <c r="R17" i="29"/>
  <c r="P18" i="29"/>
  <c r="Q18" i="29"/>
  <c r="R18" i="29"/>
  <c r="P20" i="29"/>
  <c r="Q20" i="29"/>
  <c r="R20" i="29"/>
  <c r="P21" i="29"/>
  <c r="Q21" i="29"/>
  <c r="R21" i="29"/>
  <c r="P22" i="29"/>
  <c r="Q22" i="29"/>
  <c r="R22" i="29"/>
  <c r="P23" i="29"/>
  <c r="Q23" i="29"/>
  <c r="R23" i="29"/>
  <c r="P24" i="29"/>
  <c r="Q24" i="29"/>
  <c r="R24" i="29"/>
  <c r="P25" i="29"/>
  <c r="Q25" i="29"/>
  <c r="R25" i="29"/>
  <c r="P27" i="29"/>
  <c r="Q27" i="29"/>
  <c r="R27" i="29"/>
  <c r="P28" i="29"/>
  <c r="Q28" i="29"/>
  <c r="R28" i="29"/>
  <c r="P29" i="29"/>
  <c r="Q29" i="29"/>
  <c r="R29" i="29"/>
  <c r="P30" i="29"/>
  <c r="Q30" i="29"/>
  <c r="R30" i="29"/>
  <c r="P31" i="29"/>
  <c r="Q31" i="29"/>
  <c r="R31" i="29"/>
  <c r="P32" i="29"/>
  <c r="Q32" i="29"/>
  <c r="R32" i="29"/>
  <c r="P33" i="29"/>
  <c r="Q33" i="29"/>
  <c r="R33" i="29"/>
  <c r="P34" i="29"/>
  <c r="Q34" i="29"/>
  <c r="R34" i="29"/>
  <c r="P36" i="29"/>
  <c r="Q36" i="29"/>
  <c r="R36" i="29"/>
  <c r="P37" i="29"/>
  <c r="Q37" i="29"/>
  <c r="R37" i="29"/>
  <c r="P38" i="29"/>
  <c r="Q38" i="29"/>
  <c r="R38" i="29"/>
  <c r="P39" i="29"/>
  <c r="Q39" i="29"/>
  <c r="R39" i="29"/>
  <c r="P40" i="29"/>
  <c r="Q40" i="29"/>
  <c r="R40" i="29"/>
  <c r="P41" i="29"/>
  <c r="Q41" i="29"/>
  <c r="R41" i="29"/>
  <c r="P42" i="29"/>
  <c r="Q42" i="29"/>
  <c r="R42" i="29"/>
  <c r="P43" i="29"/>
  <c r="Q43" i="29"/>
  <c r="R43" i="29"/>
  <c r="P44" i="29"/>
  <c r="Q44" i="29"/>
  <c r="R44" i="29"/>
  <c r="P45" i="29"/>
  <c r="Q45" i="29"/>
  <c r="R45" i="29"/>
  <c r="P46" i="29"/>
  <c r="Q46" i="29"/>
  <c r="R46" i="29"/>
  <c r="P47" i="29"/>
  <c r="Q47" i="29"/>
  <c r="R47" i="29"/>
  <c r="P49" i="29"/>
  <c r="Q49" i="29"/>
  <c r="R49" i="29"/>
  <c r="P50" i="29"/>
  <c r="Q50" i="29"/>
  <c r="R50" i="29"/>
  <c r="P51" i="29"/>
  <c r="Q51" i="29"/>
  <c r="R51" i="29"/>
  <c r="P52" i="29"/>
  <c r="Q52" i="29"/>
  <c r="R52" i="29"/>
  <c r="P53" i="29"/>
  <c r="Q53" i="29"/>
  <c r="R53" i="29"/>
  <c r="P54" i="29"/>
  <c r="Q54" i="29"/>
  <c r="R54" i="29"/>
  <c r="P56" i="29"/>
  <c r="Q56" i="29"/>
  <c r="R56" i="29"/>
  <c r="P57" i="29"/>
  <c r="Q57" i="29"/>
  <c r="R57" i="29"/>
  <c r="P58" i="29"/>
  <c r="Q58" i="29"/>
  <c r="R58" i="29"/>
  <c r="P59" i="29"/>
  <c r="Q59" i="29"/>
  <c r="R59" i="29"/>
  <c r="P60" i="29"/>
  <c r="Q60" i="29"/>
  <c r="R60" i="29"/>
  <c r="P62" i="29"/>
  <c r="Q62" i="29"/>
  <c r="R62" i="29"/>
  <c r="P63" i="29"/>
  <c r="Q63" i="29"/>
  <c r="R63" i="29"/>
  <c r="P64" i="29"/>
  <c r="Q64" i="29"/>
  <c r="R64" i="29"/>
  <c r="P65" i="29"/>
  <c r="Q65" i="29"/>
  <c r="R65" i="29"/>
  <c r="P66" i="29"/>
  <c r="Q66" i="29"/>
  <c r="R66" i="29"/>
  <c r="P67" i="29"/>
  <c r="Q67" i="29"/>
  <c r="R67" i="29"/>
  <c r="P69" i="29"/>
  <c r="Q69" i="29"/>
  <c r="R69" i="29"/>
  <c r="P70" i="29"/>
  <c r="Q70" i="29"/>
  <c r="R70" i="29"/>
  <c r="P71" i="29"/>
  <c r="Q71" i="29"/>
  <c r="R71" i="29"/>
  <c r="P72" i="29"/>
  <c r="Q72" i="29"/>
  <c r="R72" i="29"/>
  <c r="P73" i="29"/>
  <c r="Q73" i="29"/>
  <c r="R73" i="29"/>
  <c r="P75" i="29"/>
  <c r="Q75" i="29"/>
  <c r="R75" i="29"/>
  <c r="P76" i="29"/>
  <c r="Q76" i="29"/>
  <c r="R76" i="29"/>
  <c r="P77" i="29"/>
  <c r="Q77" i="29"/>
  <c r="R77" i="29"/>
  <c r="P78" i="29"/>
  <c r="Q78" i="29"/>
  <c r="R78" i="29"/>
  <c r="P79" i="29"/>
  <c r="Q79" i="29"/>
  <c r="R79" i="29"/>
  <c r="R10" i="29"/>
  <c r="Q10" i="29"/>
  <c r="P10" i="29"/>
  <c r="P12" i="12"/>
  <c r="Q12" i="12"/>
  <c r="R12" i="12"/>
  <c r="P13" i="12"/>
  <c r="Q13" i="12"/>
  <c r="R13" i="12"/>
  <c r="P14" i="12"/>
  <c r="Q14" i="12"/>
  <c r="R14" i="12"/>
  <c r="P15" i="12"/>
  <c r="Q15" i="12"/>
  <c r="R15" i="12"/>
  <c r="P16" i="12"/>
  <c r="Q16" i="12"/>
  <c r="R16" i="12"/>
  <c r="P17" i="12"/>
  <c r="Q17" i="12"/>
  <c r="R17" i="12"/>
  <c r="P18" i="12"/>
  <c r="Q18" i="12"/>
  <c r="R18" i="12"/>
  <c r="P19" i="12"/>
  <c r="Q19" i="12"/>
  <c r="R19" i="12"/>
  <c r="P21" i="12"/>
  <c r="Q21" i="12"/>
  <c r="R21" i="12"/>
  <c r="P22" i="12"/>
  <c r="Q22" i="12"/>
  <c r="R22" i="12"/>
  <c r="P23" i="12"/>
  <c r="Q23" i="12"/>
  <c r="R23" i="12"/>
  <c r="P24" i="12"/>
  <c r="Q24" i="12"/>
  <c r="R24" i="12"/>
  <c r="P25" i="12"/>
  <c r="Q25" i="12"/>
  <c r="R25" i="12"/>
  <c r="P26" i="12"/>
  <c r="Q26" i="12"/>
  <c r="R26" i="12"/>
  <c r="P28" i="12"/>
  <c r="Q28" i="12"/>
  <c r="R28" i="12"/>
  <c r="P29" i="12"/>
  <c r="Q29" i="12"/>
  <c r="R29" i="12"/>
  <c r="P30" i="12"/>
  <c r="Q30" i="12"/>
  <c r="R30" i="12"/>
  <c r="P31" i="12"/>
  <c r="Q31" i="12"/>
  <c r="R31" i="12"/>
  <c r="P32" i="12"/>
  <c r="Q32" i="12"/>
  <c r="R32" i="12"/>
  <c r="P33" i="12"/>
  <c r="Q33" i="12"/>
  <c r="R33" i="12"/>
  <c r="P34" i="12"/>
  <c r="Q34" i="12"/>
  <c r="R34" i="12"/>
  <c r="P35" i="12"/>
  <c r="Q35" i="12"/>
  <c r="R35" i="12"/>
  <c r="P37" i="12"/>
  <c r="Q37" i="12"/>
  <c r="R37" i="12"/>
  <c r="P38" i="12"/>
  <c r="Q38" i="12"/>
  <c r="R38" i="12"/>
  <c r="P39" i="12"/>
  <c r="Q39" i="12"/>
  <c r="R39" i="12"/>
  <c r="P40" i="12"/>
  <c r="Q40" i="12"/>
  <c r="R40" i="12"/>
  <c r="P41" i="12"/>
  <c r="Q41" i="12"/>
  <c r="R41" i="12"/>
  <c r="P42" i="12"/>
  <c r="Q42" i="12"/>
  <c r="R42" i="12"/>
  <c r="P43" i="12"/>
  <c r="Q43" i="12"/>
  <c r="R43" i="12"/>
  <c r="P44" i="12"/>
  <c r="Q44" i="12"/>
  <c r="R44" i="12"/>
  <c r="P45" i="12"/>
  <c r="Q45" i="12"/>
  <c r="R45" i="12"/>
  <c r="P46" i="12"/>
  <c r="Q46" i="12"/>
  <c r="R46" i="12"/>
  <c r="P47" i="12"/>
  <c r="Q47" i="12"/>
  <c r="R47" i="12"/>
  <c r="P48" i="12"/>
  <c r="Q48" i="12"/>
  <c r="R48" i="12"/>
  <c r="P50" i="12"/>
  <c r="Q50" i="12"/>
  <c r="R50" i="12"/>
  <c r="P51" i="12"/>
  <c r="Q51" i="12"/>
  <c r="R51" i="12"/>
  <c r="P52" i="12"/>
  <c r="Q52" i="12"/>
  <c r="R52" i="12"/>
  <c r="P53" i="12"/>
  <c r="Q53" i="12"/>
  <c r="R53" i="12"/>
  <c r="P54" i="12"/>
  <c r="Q54" i="12"/>
  <c r="R54" i="12"/>
  <c r="P55" i="12"/>
  <c r="Q55" i="12"/>
  <c r="R55" i="12"/>
  <c r="P57" i="12"/>
  <c r="Q57" i="12"/>
  <c r="R57" i="12"/>
  <c r="P58" i="12"/>
  <c r="Q58" i="12"/>
  <c r="R58" i="12"/>
  <c r="P59" i="12"/>
  <c r="Q59" i="12"/>
  <c r="R59" i="12"/>
  <c r="P60" i="12"/>
  <c r="Q60" i="12"/>
  <c r="R60" i="12"/>
  <c r="P61" i="12"/>
  <c r="Q61" i="12"/>
  <c r="R61" i="12"/>
  <c r="P63" i="12"/>
  <c r="Q63" i="12"/>
  <c r="R63" i="12"/>
  <c r="P64" i="12"/>
  <c r="Q64" i="12"/>
  <c r="R64" i="12"/>
  <c r="P65" i="12"/>
  <c r="Q65" i="12"/>
  <c r="R65" i="12"/>
  <c r="P66" i="12"/>
  <c r="Q66" i="12"/>
  <c r="R66" i="12"/>
  <c r="P67" i="12"/>
  <c r="Q67" i="12"/>
  <c r="R67" i="12"/>
  <c r="P68" i="12"/>
  <c r="Q68" i="12"/>
  <c r="R68" i="12"/>
  <c r="P70" i="12"/>
  <c r="Q70" i="12"/>
  <c r="R70" i="12"/>
  <c r="P71" i="12"/>
  <c r="Q71" i="12"/>
  <c r="R71" i="12"/>
  <c r="P72" i="12"/>
  <c r="Q72" i="12"/>
  <c r="R72" i="12"/>
  <c r="P73" i="12"/>
  <c r="Q73" i="12"/>
  <c r="R73" i="12"/>
  <c r="P74" i="12"/>
  <c r="Q74" i="12"/>
  <c r="R74" i="12"/>
  <c r="P76" i="12"/>
  <c r="Q76" i="12"/>
  <c r="R76" i="12"/>
  <c r="P77" i="12"/>
  <c r="Q77" i="12"/>
  <c r="R77" i="12"/>
  <c r="P78" i="12"/>
  <c r="Q78" i="12"/>
  <c r="R78" i="12"/>
  <c r="P79" i="12"/>
  <c r="Q79" i="12"/>
  <c r="R79" i="12"/>
  <c r="P80" i="12"/>
  <c r="Q80" i="12"/>
  <c r="R80" i="12"/>
  <c r="R11" i="12"/>
  <c r="Q11" i="12"/>
  <c r="P11" i="12"/>
  <c r="P11" i="3"/>
  <c r="Q11" i="3"/>
  <c r="R11" i="3"/>
  <c r="P12" i="3"/>
  <c r="Q12" i="3"/>
  <c r="R12" i="3"/>
  <c r="P13" i="3"/>
  <c r="Q13" i="3"/>
  <c r="R13" i="3"/>
  <c r="P14" i="3"/>
  <c r="Q14" i="3"/>
  <c r="R14" i="3"/>
  <c r="P15" i="3"/>
  <c r="Q15" i="3"/>
  <c r="R15" i="3"/>
  <c r="P16" i="3"/>
  <c r="Q16" i="3"/>
  <c r="R16" i="3"/>
  <c r="P17" i="3"/>
  <c r="Q17" i="3"/>
  <c r="R17" i="3"/>
  <c r="P18" i="3"/>
  <c r="Q18" i="3"/>
  <c r="R18" i="3"/>
  <c r="P20" i="3"/>
  <c r="Q20" i="3"/>
  <c r="R20" i="3"/>
  <c r="P21" i="3"/>
  <c r="Q21" i="3"/>
  <c r="R21" i="3"/>
  <c r="P22" i="3"/>
  <c r="Q22" i="3"/>
  <c r="R22" i="3"/>
  <c r="P23" i="3"/>
  <c r="Q23" i="3"/>
  <c r="R23" i="3"/>
  <c r="P24" i="3"/>
  <c r="Q24" i="3"/>
  <c r="R24" i="3"/>
  <c r="P25" i="3"/>
  <c r="Q25" i="3"/>
  <c r="R25" i="3"/>
  <c r="P27" i="3"/>
  <c r="Q27" i="3"/>
  <c r="R27" i="3"/>
  <c r="P28" i="3"/>
  <c r="Q28" i="3"/>
  <c r="R28" i="3"/>
  <c r="P29" i="3"/>
  <c r="Q29" i="3"/>
  <c r="R29" i="3"/>
  <c r="P30" i="3"/>
  <c r="Q30" i="3"/>
  <c r="R30" i="3"/>
  <c r="P31" i="3"/>
  <c r="Q31" i="3"/>
  <c r="R31" i="3"/>
  <c r="P32" i="3"/>
  <c r="Q32" i="3"/>
  <c r="R32" i="3"/>
  <c r="P33" i="3"/>
  <c r="Q33" i="3"/>
  <c r="R33" i="3"/>
  <c r="P34" i="3"/>
  <c r="Q34" i="3"/>
  <c r="R34" i="3"/>
  <c r="P36" i="3"/>
  <c r="Q36" i="3"/>
  <c r="R36" i="3"/>
  <c r="P37" i="3"/>
  <c r="Q37" i="3"/>
  <c r="R37" i="3"/>
  <c r="P38" i="3"/>
  <c r="Q38" i="3"/>
  <c r="R38" i="3"/>
  <c r="P39" i="3"/>
  <c r="Q39" i="3"/>
  <c r="R39" i="3"/>
  <c r="P40" i="3"/>
  <c r="Q40" i="3"/>
  <c r="R40" i="3"/>
  <c r="P41" i="3"/>
  <c r="Q41" i="3"/>
  <c r="R41" i="3"/>
  <c r="P42" i="3"/>
  <c r="Q42" i="3"/>
  <c r="R42" i="3"/>
  <c r="P43" i="3"/>
  <c r="Q43" i="3"/>
  <c r="R43" i="3"/>
  <c r="P44" i="3"/>
  <c r="Q44" i="3"/>
  <c r="R44" i="3"/>
  <c r="P45" i="3"/>
  <c r="Q45" i="3"/>
  <c r="R45" i="3"/>
  <c r="P46" i="3"/>
  <c r="Q46" i="3"/>
  <c r="R46" i="3"/>
  <c r="P47" i="3"/>
  <c r="Q47" i="3"/>
  <c r="R47" i="3"/>
  <c r="P49" i="3"/>
  <c r="Q49" i="3"/>
  <c r="R49" i="3"/>
  <c r="P50" i="3"/>
  <c r="Q50" i="3"/>
  <c r="R50" i="3"/>
  <c r="P51" i="3"/>
  <c r="Q51" i="3"/>
  <c r="R51" i="3"/>
  <c r="P52" i="3"/>
  <c r="Q52" i="3"/>
  <c r="R52" i="3"/>
  <c r="P53" i="3"/>
  <c r="Q53" i="3"/>
  <c r="R53" i="3"/>
  <c r="P54" i="3"/>
  <c r="Q54" i="3"/>
  <c r="R54" i="3"/>
  <c r="P56" i="3"/>
  <c r="Q56" i="3"/>
  <c r="R56" i="3"/>
  <c r="P57" i="3"/>
  <c r="Q57" i="3"/>
  <c r="R57" i="3"/>
  <c r="P58" i="3"/>
  <c r="Q58" i="3"/>
  <c r="R58" i="3"/>
  <c r="P59" i="3"/>
  <c r="Q59" i="3"/>
  <c r="R59" i="3"/>
  <c r="P60" i="3"/>
  <c r="Q60" i="3"/>
  <c r="R60" i="3"/>
  <c r="P62" i="3"/>
  <c r="Q62" i="3"/>
  <c r="R62" i="3"/>
  <c r="P63" i="3"/>
  <c r="Q63" i="3"/>
  <c r="R63" i="3"/>
  <c r="P64" i="3"/>
  <c r="Q64" i="3"/>
  <c r="R64" i="3"/>
  <c r="P65" i="3"/>
  <c r="Q65" i="3"/>
  <c r="R65" i="3"/>
  <c r="P66" i="3"/>
  <c r="Q66" i="3"/>
  <c r="R66" i="3"/>
  <c r="P67" i="3"/>
  <c r="Q67" i="3"/>
  <c r="R67" i="3"/>
  <c r="P69" i="3"/>
  <c r="Q69" i="3"/>
  <c r="R69" i="3"/>
  <c r="P70" i="3"/>
  <c r="Q70" i="3"/>
  <c r="R70" i="3"/>
  <c r="P71" i="3"/>
  <c r="Q71" i="3"/>
  <c r="R71" i="3"/>
  <c r="P72" i="3"/>
  <c r="Q72" i="3"/>
  <c r="R72" i="3"/>
  <c r="P73" i="3"/>
  <c r="Q73" i="3"/>
  <c r="R73" i="3"/>
  <c r="P75" i="3"/>
  <c r="Q75" i="3"/>
  <c r="R75" i="3"/>
  <c r="P76" i="3"/>
  <c r="Q76" i="3"/>
  <c r="R76" i="3"/>
  <c r="P77" i="3"/>
  <c r="Q77" i="3"/>
  <c r="R77" i="3"/>
  <c r="P78" i="3"/>
  <c r="Q78" i="3"/>
  <c r="R78" i="3"/>
  <c r="P79" i="3"/>
  <c r="Q79" i="3"/>
  <c r="R79" i="3"/>
  <c r="R10" i="3"/>
  <c r="Q10" i="3"/>
  <c r="P10" i="3"/>
  <c r="P11" i="5"/>
  <c r="Q11" i="5"/>
  <c r="R11" i="5"/>
  <c r="P12" i="5"/>
  <c r="Q12" i="5"/>
  <c r="R12" i="5"/>
  <c r="P13" i="5"/>
  <c r="Q13" i="5"/>
  <c r="R13" i="5"/>
  <c r="P14" i="5"/>
  <c r="Q14" i="5"/>
  <c r="R14" i="5"/>
  <c r="P15" i="5"/>
  <c r="Q15" i="5"/>
  <c r="R15" i="5"/>
  <c r="P16" i="5"/>
  <c r="Q16" i="5"/>
  <c r="R16" i="5"/>
  <c r="P17" i="5"/>
  <c r="Q17" i="5"/>
  <c r="R17" i="5"/>
  <c r="P18" i="5"/>
  <c r="Q18" i="5"/>
  <c r="R18" i="5"/>
  <c r="P20" i="5"/>
  <c r="Q20" i="5"/>
  <c r="R20" i="5"/>
  <c r="P21" i="5"/>
  <c r="Q21" i="5"/>
  <c r="R21" i="5"/>
  <c r="P22" i="5"/>
  <c r="Q22" i="5"/>
  <c r="R22" i="5"/>
  <c r="P23" i="5"/>
  <c r="Q23" i="5"/>
  <c r="R23" i="5"/>
  <c r="P24" i="5"/>
  <c r="Q24" i="5"/>
  <c r="R24" i="5"/>
  <c r="P25" i="5"/>
  <c r="Q25" i="5"/>
  <c r="R25" i="5"/>
  <c r="P27" i="5"/>
  <c r="Q27" i="5"/>
  <c r="R27" i="5"/>
  <c r="P28" i="5"/>
  <c r="Q28" i="5"/>
  <c r="R28" i="5"/>
  <c r="P29" i="5"/>
  <c r="Q29" i="5"/>
  <c r="R29" i="5"/>
  <c r="P30" i="5"/>
  <c r="Q30" i="5"/>
  <c r="R30" i="5"/>
  <c r="P31" i="5"/>
  <c r="Q31" i="5"/>
  <c r="R31" i="5"/>
  <c r="P32" i="5"/>
  <c r="Q32" i="5"/>
  <c r="R32" i="5"/>
  <c r="P33" i="5"/>
  <c r="Q33" i="5"/>
  <c r="R33" i="5"/>
  <c r="P34" i="5"/>
  <c r="Q34" i="5"/>
  <c r="R34" i="5"/>
  <c r="P36" i="5"/>
  <c r="Q36" i="5"/>
  <c r="R36" i="5"/>
  <c r="P37" i="5"/>
  <c r="Q37" i="5"/>
  <c r="R37" i="5"/>
  <c r="P38" i="5"/>
  <c r="Q38" i="5"/>
  <c r="R38" i="5"/>
  <c r="P39" i="5"/>
  <c r="Q39" i="5"/>
  <c r="R39" i="5"/>
  <c r="P40" i="5"/>
  <c r="Q40" i="5"/>
  <c r="R40" i="5"/>
  <c r="P41" i="5"/>
  <c r="Q41" i="5"/>
  <c r="R41" i="5"/>
  <c r="P42" i="5"/>
  <c r="Q42" i="5"/>
  <c r="R42" i="5"/>
  <c r="P43" i="5"/>
  <c r="Q43" i="5"/>
  <c r="R43" i="5"/>
  <c r="P44" i="5"/>
  <c r="Q44" i="5"/>
  <c r="R44" i="5"/>
  <c r="P45" i="5"/>
  <c r="Q45" i="5"/>
  <c r="R45" i="5"/>
  <c r="P46" i="5"/>
  <c r="Q46" i="5"/>
  <c r="R46" i="5"/>
  <c r="P47" i="5"/>
  <c r="Q47" i="5"/>
  <c r="R47" i="5"/>
  <c r="P49" i="5"/>
  <c r="Q49" i="5"/>
  <c r="R49" i="5"/>
  <c r="P50" i="5"/>
  <c r="Q50" i="5"/>
  <c r="R50" i="5"/>
  <c r="P51" i="5"/>
  <c r="Q51" i="5"/>
  <c r="R51" i="5"/>
  <c r="P52" i="5"/>
  <c r="Q52" i="5"/>
  <c r="R52" i="5"/>
  <c r="P53" i="5"/>
  <c r="Q53" i="5"/>
  <c r="R53" i="5"/>
  <c r="P54" i="5"/>
  <c r="Q54" i="5"/>
  <c r="R54" i="5"/>
  <c r="P56" i="5"/>
  <c r="Q56" i="5"/>
  <c r="R56" i="5"/>
  <c r="P57" i="5"/>
  <c r="Q57" i="5"/>
  <c r="R57" i="5"/>
  <c r="P58" i="5"/>
  <c r="Q58" i="5"/>
  <c r="R58" i="5"/>
  <c r="P59" i="5"/>
  <c r="Q59" i="5"/>
  <c r="R59" i="5"/>
  <c r="P60" i="5"/>
  <c r="Q60" i="5"/>
  <c r="R60" i="5"/>
  <c r="P62" i="5"/>
  <c r="Q62" i="5"/>
  <c r="R62" i="5"/>
  <c r="P63" i="5"/>
  <c r="Q63" i="5"/>
  <c r="R63" i="5"/>
  <c r="P64" i="5"/>
  <c r="Q64" i="5"/>
  <c r="R64" i="5"/>
  <c r="P65" i="5"/>
  <c r="Q65" i="5"/>
  <c r="R65" i="5"/>
  <c r="P66" i="5"/>
  <c r="Q66" i="5"/>
  <c r="R66" i="5"/>
  <c r="P67" i="5"/>
  <c r="Q67" i="5"/>
  <c r="R67" i="5"/>
  <c r="P69" i="5"/>
  <c r="Q69" i="5"/>
  <c r="R69" i="5"/>
  <c r="P70" i="5"/>
  <c r="Q70" i="5"/>
  <c r="R70" i="5"/>
  <c r="P71" i="5"/>
  <c r="Q71" i="5"/>
  <c r="R71" i="5"/>
  <c r="P72" i="5"/>
  <c r="Q72" i="5"/>
  <c r="R72" i="5"/>
  <c r="P73" i="5"/>
  <c r="Q73" i="5"/>
  <c r="R73" i="5"/>
  <c r="P75" i="5"/>
  <c r="Q75" i="5"/>
  <c r="R75" i="5"/>
  <c r="P76" i="5"/>
  <c r="Q76" i="5"/>
  <c r="R76" i="5"/>
  <c r="P77" i="5"/>
  <c r="Q77" i="5"/>
  <c r="R77" i="5"/>
  <c r="P78" i="5"/>
  <c r="Q78" i="5"/>
  <c r="R78" i="5"/>
  <c r="P79" i="5"/>
  <c r="Q79" i="5"/>
  <c r="R79" i="5"/>
  <c r="R10" i="5"/>
  <c r="Q10" i="5"/>
  <c r="P10" i="5"/>
  <c r="P11" i="14"/>
  <c r="Q11" i="14"/>
  <c r="R11" i="14"/>
  <c r="P12" i="14"/>
  <c r="Q12" i="14"/>
  <c r="R12" i="14"/>
  <c r="P13" i="14"/>
  <c r="Q13" i="14"/>
  <c r="R13" i="14"/>
  <c r="P14" i="14"/>
  <c r="Q14" i="14"/>
  <c r="R14" i="14"/>
  <c r="P15" i="14"/>
  <c r="Q15" i="14"/>
  <c r="R15" i="14"/>
  <c r="P16" i="14"/>
  <c r="Q16" i="14"/>
  <c r="R16" i="14"/>
  <c r="P17" i="14"/>
  <c r="Q17" i="14"/>
  <c r="R17" i="14"/>
  <c r="P18" i="14"/>
  <c r="Q18" i="14"/>
  <c r="R18" i="14"/>
  <c r="P20" i="14"/>
  <c r="Q20" i="14"/>
  <c r="R20" i="14"/>
  <c r="P21" i="14"/>
  <c r="Q21" i="14"/>
  <c r="R21" i="14"/>
  <c r="P22" i="14"/>
  <c r="Q22" i="14"/>
  <c r="R22" i="14"/>
  <c r="P23" i="14"/>
  <c r="Q23" i="14"/>
  <c r="R23" i="14"/>
  <c r="P24" i="14"/>
  <c r="Q24" i="14"/>
  <c r="R24" i="14"/>
  <c r="P25" i="14"/>
  <c r="Q25" i="14"/>
  <c r="R25" i="14"/>
  <c r="P26" i="14"/>
  <c r="Q26" i="14"/>
  <c r="R26" i="14"/>
  <c r="P27" i="14"/>
  <c r="Q27" i="14"/>
  <c r="R27" i="14"/>
  <c r="P28" i="14"/>
  <c r="Q28" i="14"/>
  <c r="R28" i="14"/>
  <c r="P29" i="14"/>
  <c r="Q29" i="14"/>
  <c r="R29" i="14"/>
  <c r="P30" i="14"/>
  <c r="Q30" i="14"/>
  <c r="R30" i="14"/>
  <c r="P31" i="14"/>
  <c r="Q31" i="14"/>
  <c r="R31" i="14"/>
  <c r="P32" i="14"/>
  <c r="Q32" i="14"/>
  <c r="R32" i="14"/>
  <c r="P33" i="14"/>
  <c r="Q33" i="14"/>
  <c r="R33" i="14"/>
  <c r="P34" i="14"/>
  <c r="Q34" i="14"/>
  <c r="R34" i="14"/>
  <c r="P36" i="14"/>
  <c r="Q36" i="14"/>
  <c r="R36" i="14"/>
  <c r="P37" i="14"/>
  <c r="Q37" i="14"/>
  <c r="R37" i="14"/>
  <c r="P38" i="14"/>
  <c r="Q38" i="14"/>
  <c r="R38" i="14"/>
  <c r="P39" i="14"/>
  <c r="Q39" i="14"/>
  <c r="R39" i="14"/>
  <c r="P40" i="14"/>
  <c r="Q40" i="14"/>
  <c r="R40" i="14"/>
  <c r="P41" i="14"/>
  <c r="Q41" i="14"/>
  <c r="R41" i="14"/>
  <c r="P42" i="14"/>
  <c r="Q42" i="14"/>
  <c r="R42" i="14"/>
  <c r="P43" i="14"/>
  <c r="Q43" i="14"/>
  <c r="R43" i="14"/>
  <c r="P44" i="14"/>
  <c r="Q44" i="14"/>
  <c r="R44" i="14"/>
  <c r="P45" i="14"/>
  <c r="Q45" i="14"/>
  <c r="R45" i="14"/>
  <c r="P46" i="14"/>
  <c r="Q46" i="14"/>
  <c r="R46" i="14"/>
  <c r="P47" i="14"/>
  <c r="Q47" i="14"/>
  <c r="R47" i="14"/>
  <c r="P49" i="14"/>
  <c r="Q49" i="14"/>
  <c r="R49" i="14"/>
  <c r="P50" i="14"/>
  <c r="Q50" i="14"/>
  <c r="R50" i="14"/>
  <c r="P51" i="14"/>
  <c r="Q51" i="14"/>
  <c r="R51" i="14"/>
  <c r="P52" i="14"/>
  <c r="Q52" i="14"/>
  <c r="R52" i="14"/>
  <c r="P53" i="14"/>
  <c r="Q53" i="14"/>
  <c r="R53" i="14"/>
  <c r="P54" i="14"/>
  <c r="Q54" i="14"/>
  <c r="R54" i="14"/>
  <c r="P56" i="14"/>
  <c r="Q56" i="14"/>
  <c r="R56" i="14"/>
  <c r="P57" i="14"/>
  <c r="Q57" i="14"/>
  <c r="R57" i="14"/>
  <c r="P58" i="14"/>
  <c r="Q58" i="14"/>
  <c r="R58" i="14"/>
  <c r="P59" i="14"/>
  <c r="Q59" i="14"/>
  <c r="R59" i="14"/>
  <c r="P60" i="14"/>
  <c r="Q60" i="14"/>
  <c r="R60" i="14"/>
  <c r="P62" i="14"/>
  <c r="Q62" i="14"/>
  <c r="R62" i="14"/>
  <c r="P63" i="14"/>
  <c r="Q63" i="14"/>
  <c r="R63" i="14"/>
  <c r="P64" i="14"/>
  <c r="Q64" i="14"/>
  <c r="R64" i="14"/>
  <c r="P65" i="14"/>
  <c r="Q65" i="14"/>
  <c r="R65" i="14"/>
  <c r="P66" i="14"/>
  <c r="Q66" i="14"/>
  <c r="R66" i="14"/>
  <c r="P67" i="14"/>
  <c r="Q67" i="14"/>
  <c r="R67" i="14"/>
  <c r="P69" i="14"/>
  <c r="Q69" i="14"/>
  <c r="R69" i="14"/>
  <c r="P70" i="14"/>
  <c r="Q70" i="14"/>
  <c r="R70" i="14"/>
  <c r="P71" i="14"/>
  <c r="Q71" i="14"/>
  <c r="R71" i="14"/>
  <c r="P72" i="14"/>
  <c r="Q72" i="14"/>
  <c r="R72" i="14"/>
  <c r="P73" i="14"/>
  <c r="Q73" i="14"/>
  <c r="R73" i="14"/>
  <c r="P75" i="14"/>
  <c r="Q75" i="14"/>
  <c r="R75" i="14"/>
  <c r="P76" i="14"/>
  <c r="Q76" i="14"/>
  <c r="R76" i="14"/>
  <c r="P77" i="14"/>
  <c r="Q77" i="14"/>
  <c r="R77" i="14"/>
  <c r="P78" i="14"/>
  <c r="Q78" i="14"/>
  <c r="R78" i="14"/>
  <c r="P79" i="14"/>
  <c r="Q79" i="14"/>
  <c r="R79" i="14"/>
  <c r="P10" i="14"/>
  <c r="R10" i="14"/>
  <c r="Q10" i="14"/>
  <c r="P11" i="13"/>
  <c r="Q11" i="13"/>
  <c r="R11" i="13"/>
  <c r="P12" i="13"/>
  <c r="Q12" i="13"/>
  <c r="R12" i="13"/>
  <c r="P13" i="13"/>
  <c r="Q13" i="13"/>
  <c r="R13" i="13"/>
  <c r="P14" i="13"/>
  <c r="Q14" i="13"/>
  <c r="R14" i="13"/>
  <c r="P15" i="13"/>
  <c r="Q15" i="13"/>
  <c r="R15" i="13"/>
  <c r="P16" i="13"/>
  <c r="Q16" i="13"/>
  <c r="R16" i="13"/>
  <c r="P17" i="13"/>
  <c r="Q17" i="13"/>
  <c r="R17" i="13"/>
  <c r="P18" i="13"/>
  <c r="Q18" i="13"/>
  <c r="R18" i="13"/>
  <c r="P20" i="13"/>
  <c r="Q20" i="13"/>
  <c r="R20" i="13"/>
  <c r="P21" i="13"/>
  <c r="Q21" i="13"/>
  <c r="R21" i="13"/>
  <c r="P22" i="13"/>
  <c r="Q22" i="13"/>
  <c r="R22" i="13"/>
  <c r="P23" i="13"/>
  <c r="Q23" i="13"/>
  <c r="R23" i="13"/>
  <c r="P24" i="13"/>
  <c r="Q24" i="13"/>
  <c r="R24" i="13"/>
  <c r="P25" i="13"/>
  <c r="Q25" i="13"/>
  <c r="R25" i="13"/>
  <c r="P27" i="13"/>
  <c r="Q27" i="13"/>
  <c r="R27" i="13"/>
  <c r="P28" i="13"/>
  <c r="Q28" i="13"/>
  <c r="R28" i="13"/>
  <c r="P29" i="13"/>
  <c r="Q29" i="13"/>
  <c r="R29" i="13"/>
  <c r="P30" i="13"/>
  <c r="Q30" i="13"/>
  <c r="R30" i="13"/>
  <c r="P31" i="13"/>
  <c r="Q31" i="13"/>
  <c r="R31" i="13"/>
  <c r="P32" i="13"/>
  <c r="Q32" i="13"/>
  <c r="R32" i="13"/>
  <c r="P33" i="13"/>
  <c r="Q33" i="13"/>
  <c r="R33" i="13"/>
  <c r="P34" i="13"/>
  <c r="Q34" i="13"/>
  <c r="R34" i="13"/>
  <c r="P36" i="13"/>
  <c r="Q36" i="13"/>
  <c r="R36" i="13"/>
  <c r="P37" i="13"/>
  <c r="Q37" i="13"/>
  <c r="R37" i="13"/>
  <c r="P38" i="13"/>
  <c r="Q38" i="13"/>
  <c r="R38" i="13"/>
  <c r="P39" i="13"/>
  <c r="Q39" i="13"/>
  <c r="R39" i="13"/>
  <c r="P40" i="13"/>
  <c r="Q40" i="13"/>
  <c r="R40" i="13"/>
  <c r="P41" i="13"/>
  <c r="Q41" i="13"/>
  <c r="R41" i="13"/>
  <c r="P42" i="13"/>
  <c r="Q42" i="13"/>
  <c r="R42" i="13"/>
  <c r="P43" i="13"/>
  <c r="Q43" i="13"/>
  <c r="R43" i="13"/>
  <c r="P44" i="13"/>
  <c r="Q44" i="13"/>
  <c r="R44" i="13"/>
  <c r="P45" i="13"/>
  <c r="Q45" i="13"/>
  <c r="R45" i="13"/>
  <c r="P46" i="13"/>
  <c r="Q46" i="13"/>
  <c r="R46" i="13"/>
  <c r="P47" i="13"/>
  <c r="Q47" i="13"/>
  <c r="R47" i="13"/>
  <c r="P49" i="13"/>
  <c r="Q49" i="13"/>
  <c r="R49" i="13"/>
  <c r="P50" i="13"/>
  <c r="Q50" i="13"/>
  <c r="R50" i="13"/>
  <c r="P51" i="13"/>
  <c r="Q51" i="13"/>
  <c r="R51" i="13"/>
  <c r="P52" i="13"/>
  <c r="Q52" i="13"/>
  <c r="R52" i="13"/>
  <c r="P53" i="13"/>
  <c r="Q53" i="13"/>
  <c r="R53" i="13"/>
  <c r="P54" i="13"/>
  <c r="Q54" i="13"/>
  <c r="R54" i="13"/>
  <c r="P56" i="13"/>
  <c r="Q56" i="13"/>
  <c r="R56" i="13"/>
  <c r="P57" i="13"/>
  <c r="Q57" i="13"/>
  <c r="R57" i="13"/>
  <c r="P58" i="13"/>
  <c r="Q58" i="13"/>
  <c r="R58" i="13"/>
  <c r="P59" i="13"/>
  <c r="Q59" i="13"/>
  <c r="R59" i="13"/>
  <c r="P60" i="13"/>
  <c r="Q60" i="13"/>
  <c r="R60" i="13"/>
  <c r="P62" i="13"/>
  <c r="Q62" i="13"/>
  <c r="R62" i="13"/>
  <c r="P63" i="13"/>
  <c r="Q63" i="13"/>
  <c r="R63" i="13"/>
  <c r="P64" i="13"/>
  <c r="Q64" i="13"/>
  <c r="R64" i="13"/>
  <c r="P65" i="13"/>
  <c r="Q65" i="13"/>
  <c r="R65" i="13"/>
  <c r="P66" i="13"/>
  <c r="Q66" i="13"/>
  <c r="R66" i="13"/>
  <c r="P67" i="13"/>
  <c r="Q67" i="13"/>
  <c r="R67" i="13"/>
  <c r="P69" i="13"/>
  <c r="Q69" i="13"/>
  <c r="R69" i="13"/>
  <c r="P70" i="13"/>
  <c r="Q70" i="13"/>
  <c r="R70" i="13"/>
  <c r="P71" i="13"/>
  <c r="Q71" i="13"/>
  <c r="R71" i="13"/>
  <c r="P72" i="13"/>
  <c r="Q72" i="13"/>
  <c r="R72" i="13"/>
  <c r="P73" i="13"/>
  <c r="Q73" i="13"/>
  <c r="R73" i="13"/>
  <c r="P75" i="13"/>
  <c r="Q75" i="13"/>
  <c r="R75" i="13"/>
  <c r="P76" i="13"/>
  <c r="Q76" i="13"/>
  <c r="R76" i="13"/>
  <c r="P77" i="13"/>
  <c r="Q77" i="13"/>
  <c r="R77" i="13"/>
  <c r="P78" i="13"/>
  <c r="Q78" i="13"/>
  <c r="R78" i="13"/>
  <c r="P79" i="13"/>
  <c r="Q79" i="13"/>
  <c r="R79" i="13"/>
  <c r="R10" i="13"/>
  <c r="Q10" i="13"/>
  <c r="P10" i="13"/>
  <c r="P11" i="37"/>
  <c r="Q11" i="37"/>
  <c r="R11" i="37"/>
  <c r="P12" i="37"/>
  <c r="Q12" i="37"/>
  <c r="R12" i="37"/>
  <c r="P13" i="37"/>
  <c r="Q13" i="37"/>
  <c r="R13" i="37"/>
  <c r="P14" i="37"/>
  <c r="Q14" i="37"/>
  <c r="R14" i="37"/>
  <c r="P15" i="37"/>
  <c r="Q15" i="37"/>
  <c r="R15" i="37"/>
  <c r="P16" i="37"/>
  <c r="Q16" i="37"/>
  <c r="R16" i="37"/>
  <c r="P17" i="37"/>
  <c r="Q17" i="37"/>
  <c r="R17" i="37"/>
  <c r="P18" i="37"/>
  <c r="Q18" i="37"/>
  <c r="R18" i="37"/>
  <c r="P20" i="37"/>
  <c r="Q20" i="37"/>
  <c r="R20" i="37"/>
  <c r="P21" i="37"/>
  <c r="Q21" i="37"/>
  <c r="R21" i="37"/>
  <c r="P22" i="37"/>
  <c r="Q22" i="37"/>
  <c r="R22" i="37"/>
  <c r="P23" i="37"/>
  <c r="Q23" i="37"/>
  <c r="R23" i="37"/>
  <c r="P24" i="37"/>
  <c r="Q24" i="37"/>
  <c r="R24" i="37"/>
  <c r="P25" i="37"/>
  <c r="Q25" i="37"/>
  <c r="R25" i="37"/>
  <c r="P27" i="37"/>
  <c r="Q27" i="37"/>
  <c r="R27" i="37"/>
  <c r="P28" i="37"/>
  <c r="Q28" i="37"/>
  <c r="R28" i="37"/>
  <c r="P29" i="37"/>
  <c r="Q29" i="37"/>
  <c r="R29" i="37"/>
  <c r="P30" i="37"/>
  <c r="Q30" i="37"/>
  <c r="R30" i="37"/>
  <c r="P31" i="37"/>
  <c r="Q31" i="37"/>
  <c r="R31" i="37"/>
  <c r="P32" i="37"/>
  <c r="Q32" i="37"/>
  <c r="R32" i="37"/>
  <c r="P33" i="37"/>
  <c r="Q33" i="37"/>
  <c r="R33" i="37"/>
  <c r="P34" i="37"/>
  <c r="Q34" i="37"/>
  <c r="R34" i="37"/>
  <c r="P36" i="37"/>
  <c r="Q36" i="37"/>
  <c r="R36" i="37"/>
  <c r="P37" i="37"/>
  <c r="Q37" i="37"/>
  <c r="R37" i="37"/>
  <c r="P38" i="37"/>
  <c r="Q38" i="37"/>
  <c r="R38" i="37"/>
  <c r="P39" i="37"/>
  <c r="Q39" i="37"/>
  <c r="R39" i="37"/>
  <c r="P40" i="37"/>
  <c r="Q40" i="37"/>
  <c r="R40" i="37"/>
  <c r="P41" i="37"/>
  <c r="Q41" i="37"/>
  <c r="R41" i="37"/>
  <c r="P42" i="37"/>
  <c r="Q42" i="37"/>
  <c r="R42" i="37"/>
  <c r="P43" i="37"/>
  <c r="Q43" i="37"/>
  <c r="R43" i="37"/>
  <c r="P44" i="37"/>
  <c r="Q44" i="37"/>
  <c r="R44" i="37"/>
  <c r="P45" i="37"/>
  <c r="Q45" i="37"/>
  <c r="R45" i="37"/>
  <c r="P46" i="37"/>
  <c r="Q46" i="37"/>
  <c r="R46" i="37"/>
  <c r="P47" i="37"/>
  <c r="Q47" i="37"/>
  <c r="R47" i="37"/>
  <c r="P49" i="37"/>
  <c r="Q49" i="37"/>
  <c r="R49" i="37"/>
  <c r="P50" i="37"/>
  <c r="Q50" i="37"/>
  <c r="R50" i="37"/>
  <c r="P51" i="37"/>
  <c r="Q51" i="37"/>
  <c r="R51" i="37"/>
  <c r="P52" i="37"/>
  <c r="Q52" i="37"/>
  <c r="R52" i="37"/>
  <c r="P53" i="37"/>
  <c r="Q53" i="37"/>
  <c r="R53" i="37"/>
  <c r="P54" i="37"/>
  <c r="Q54" i="37"/>
  <c r="R54" i="37"/>
  <c r="P56" i="37"/>
  <c r="Q56" i="37"/>
  <c r="R56" i="37"/>
  <c r="P57" i="37"/>
  <c r="Q57" i="37"/>
  <c r="R57" i="37"/>
  <c r="P58" i="37"/>
  <c r="Q58" i="37"/>
  <c r="R58" i="37"/>
  <c r="P59" i="37"/>
  <c r="Q59" i="37"/>
  <c r="R59" i="37"/>
  <c r="P60" i="37"/>
  <c r="Q60" i="37"/>
  <c r="R60" i="37"/>
  <c r="P62" i="37"/>
  <c r="Q62" i="37"/>
  <c r="R62" i="37"/>
  <c r="P63" i="37"/>
  <c r="Q63" i="37"/>
  <c r="R63" i="37"/>
  <c r="P64" i="37"/>
  <c r="Q64" i="37"/>
  <c r="R64" i="37"/>
  <c r="P65" i="37"/>
  <c r="Q65" i="37"/>
  <c r="R65" i="37"/>
  <c r="P66" i="37"/>
  <c r="Q66" i="37"/>
  <c r="R66" i="37"/>
  <c r="P67" i="37"/>
  <c r="Q67" i="37"/>
  <c r="R67" i="37"/>
  <c r="P69" i="37"/>
  <c r="Q69" i="37"/>
  <c r="R69" i="37"/>
  <c r="P70" i="37"/>
  <c r="Q70" i="37"/>
  <c r="R70" i="37"/>
  <c r="P71" i="37"/>
  <c r="Q71" i="37"/>
  <c r="R71" i="37"/>
  <c r="P72" i="37"/>
  <c r="Q72" i="37"/>
  <c r="R72" i="37"/>
  <c r="P73" i="37"/>
  <c r="Q73" i="37"/>
  <c r="R73" i="37"/>
  <c r="P75" i="37"/>
  <c r="Q75" i="37"/>
  <c r="R75" i="37"/>
  <c r="P76" i="37"/>
  <c r="Q76" i="37"/>
  <c r="R76" i="37"/>
  <c r="P77" i="37"/>
  <c r="Q77" i="37"/>
  <c r="R77" i="37"/>
  <c r="P78" i="37"/>
  <c r="Q78" i="37"/>
  <c r="R78" i="37"/>
  <c r="P79" i="37"/>
  <c r="Q79" i="37"/>
  <c r="R79" i="37"/>
  <c r="R10" i="37"/>
  <c r="Q10" i="37"/>
  <c r="P10" i="37"/>
  <c r="P11" i="9"/>
  <c r="Q11" i="9"/>
  <c r="R11" i="9"/>
  <c r="P12" i="9"/>
  <c r="Q12" i="9"/>
  <c r="R12" i="9"/>
  <c r="P13" i="9"/>
  <c r="Q13" i="9"/>
  <c r="R13" i="9"/>
  <c r="P14" i="9"/>
  <c r="Q14" i="9"/>
  <c r="R14" i="9"/>
  <c r="P15" i="9"/>
  <c r="Q15" i="9"/>
  <c r="R15" i="9"/>
  <c r="P16" i="9"/>
  <c r="Q16" i="9"/>
  <c r="R16" i="9"/>
  <c r="P17" i="9"/>
  <c r="Q17" i="9"/>
  <c r="R17" i="9"/>
  <c r="P18" i="9"/>
  <c r="Q18" i="9"/>
  <c r="R18" i="9"/>
  <c r="P20" i="9"/>
  <c r="Q20" i="9"/>
  <c r="R20" i="9"/>
  <c r="P21" i="9"/>
  <c r="Q21" i="9"/>
  <c r="R21" i="9"/>
  <c r="P22" i="9"/>
  <c r="Q22" i="9"/>
  <c r="R22" i="9"/>
  <c r="P23" i="9"/>
  <c r="Q23" i="9"/>
  <c r="R23" i="9"/>
  <c r="P24" i="9"/>
  <c r="Q24" i="9"/>
  <c r="R24" i="9"/>
  <c r="P25" i="9"/>
  <c r="Q25" i="9"/>
  <c r="R25" i="9"/>
  <c r="P27" i="9"/>
  <c r="Q27" i="9"/>
  <c r="R27" i="9"/>
  <c r="P28" i="9"/>
  <c r="Q28" i="9"/>
  <c r="R28" i="9"/>
  <c r="P29" i="9"/>
  <c r="Q29" i="9"/>
  <c r="R29" i="9"/>
  <c r="P30" i="9"/>
  <c r="Q30" i="9"/>
  <c r="R30" i="9"/>
  <c r="P31" i="9"/>
  <c r="Q31" i="9"/>
  <c r="R31" i="9"/>
  <c r="P32" i="9"/>
  <c r="Q32" i="9"/>
  <c r="R32" i="9"/>
  <c r="P33" i="9"/>
  <c r="Q33" i="9"/>
  <c r="R33" i="9"/>
  <c r="P34" i="9"/>
  <c r="Q34" i="9"/>
  <c r="R34" i="9"/>
  <c r="P36" i="9"/>
  <c r="Q36" i="9"/>
  <c r="R36" i="9"/>
  <c r="P37" i="9"/>
  <c r="Q37" i="9"/>
  <c r="R37" i="9"/>
  <c r="P38" i="9"/>
  <c r="Q38" i="9"/>
  <c r="R38" i="9"/>
  <c r="P39" i="9"/>
  <c r="Q39" i="9"/>
  <c r="R39" i="9"/>
  <c r="P40" i="9"/>
  <c r="Q40" i="9"/>
  <c r="R40" i="9"/>
  <c r="P41" i="9"/>
  <c r="Q41" i="9"/>
  <c r="R41" i="9"/>
  <c r="P42" i="9"/>
  <c r="Q42" i="9"/>
  <c r="R42" i="9"/>
  <c r="P43" i="9"/>
  <c r="Q43" i="9"/>
  <c r="R43" i="9"/>
  <c r="P44" i="9"/>
  <c r="Q44" i="9"/>
  <c r="R44" i="9"/>
  <c r="P45" i="9"/>
  <c r="Q45" i="9"/>
  <c r="R45" i="9"/>
  <c r="P46" i="9"/>
  <c r="Q46" i="9"/>
  <c r="R46" i="9"/>
  <c r="P47" i="9"/>
  <c r="Q47" i="9"/>
  <c r="R47" i="9"/>
  <c r="P49" i="9"/>
  <c r="Q49" i="9"/>
  <c r="R49" i="9"/>
  <c r="P50" i="9"/>
  <c r="Q50" i="9"/>
  <c r="R50" i="9"/>
  <c r="P51" i="9"/>
  <c r="Q51" i="9"/>
  <c r="R51" i="9"/>
  <c r="P52" i="9"/>
  <c r="Q52" i="9"/>
  <c r="R52" i="9"/>
  <c r="P53" i="9"/>
  <c r="Q53" i="9"/>
  <c r="R53" i="9"/>
  <c r="P54" i="9"/>
  <c r="Q54" i="9"/>
  <c r="R54" i="9"/>
  <c r="P56" i="9"/>
  <c r="Q56" i="9"/>
  <c r="R56" i="9"/>
  <c r="P57" i="9"/>
  <c r="Q57" i="9"/>
  <c r="R57" i="9"/>
  <c r="P58" i="9"/>
  <c r="Q58" i="9"/>
  <c r="R58" i="9"/>
  <c r="P59" i="9"/>
  <c r="Q59" i="9"/>
  <c r="R59" i="9"/>
  <c r="P60" i="9"/>
  <c r="Q60" i="9"/>
  <c r="R60" i="9"/>
  <c r="P62" i="9"/>
  <c r="Q62" i="9"/>
  <c r="R62" i="9"/>
  <c r="P63" i="9"/>
  <c r="Q63" i="9"/>
  <c r="R63" i="9"/>
  <c r="P64" i="9"/>
  <c r="Q64" i="9"/>
  <c r="R64" i="9"/>
  <c r="P65" i="9"/>
  <c r="Q65" i="9"/>
  <c r="R65" i="9"/>
  <c r="P66" i="9"/>
  <c r="Q66" i="9"/>
  <c r="R66" i="9"/>
  <c r="P67" i="9"/>
  <c r="Q67" i="9"/>
  <c r="R67" i="9"/>
  <c r="P69" i="9"/>
  <c r="Q69" i="9"/>
  <c r="R69" i="9"/>
  <c r="P70" i="9"/>
  <c r="Q70" i="9"/>
  <c r="R70" i="9"/>
  <c r="P71" i="9"/>
  <c r="Q71" i="9"/>
  <c r="R71" i="9"/>
  <c r="P72" i="9"/>
  <c r="Q72" i="9"/>
  <c r="R72" i="9"/>
  <c r="P73" i="9"/>
  <c r="Q73" i="9"/>
  <c r="R73" i="9"/>
  <c r="P75" i="9"/>
  <c r="Q75" i="9"/>
  <c r="R75" i="9"/>
  <c r="P76" i="9"/>
  <c r="Q76" i="9"/>
  <c r="R76" i="9"/>
  <c r="P77" i="9"/>
  <c r="Q77" i="9"/>
  <c r="R77" i="9"/>
  <c r="P78" i="9"/>
  <c r="Q78" i="9"/>
  <c r="R78" i="9"/>
  <c r="P79" i="9"/>
  <c r="Q79" i="9"/>
  <c r="R79" i="9"/>
  <c r="R10" i="9"/>
  <c r="Q10" i="9"/>
  <c r="P10" i="9"/>
  <c r="P11" i="6" l="1"/>
  <c r="Q11" i="6"/>
  <c r="R11" i="6"/>
  <c r="P12" i="6"/>
  <c r="Q12" i="6"/>
  <c r="R12" i="6"/>
  <c r="P13" i="6"/>
  <c r="Q13" i="6"/>
  <c r="R13" i="6"/>
  <c r="P14" i="6"/>
  <c r="Q14" i="6"/>
  <c r="R14" i="6"/>
  <c r="P15" i="6"/>
  <c r="Q15" i="6"/>
  <c r="R15" i="6"/>
  <c r="P16" i="6"/>
  <c r="Q16" i="6"/>
  <c r="R16" i="6"/>
  <c r="P17" i="6"/>
  <c r="Q17" i="6"/>
  <c r="R17" i="6"/>
  <c r="P18" i="6"/>
  <c r="Q18" i="6"/>
  <c r="R18" i="6"/>
  <c r="P20" i="6"/>
  <c r="Q20" i="6"/>
  <c r="R20" i="6"/>
  <c r="P21" i="6"/>
  <c r="Q21" i="6"/>
  <c r="R21" i="6"/>
  <c r="P22" i="6"/>
  <c r="Q22" i="6"/>
  <c r="R22" i="6"/>
  <c r="P23" i="6"/>
  <c r="Q23" i="6"/>
  <c r="R23" i="6"/>
  <c r="P24" i="6"/>
  <c r="Q24" i="6"/>
  <c r="R24" i="6"/>
  <c r="P25" i="6"/>
  <c r="Q25" i="6"/>
  <c r="R25" i="6"/>
  <c r="P27" i="6"/>
  <c r="Q27" i="6"/>
  <c r="R27" i="6"/>
  <c r="P28" i="6"/>
  <c r="Q28" i="6"/>
  <c r="R28" i="6"/>
  <c r="P29" i="6"/>
  <c r="Q29" i="6"/>
  <c r="R29" i="6"/>
  <c r="P30" i="6"/>
  <c r="Q30" i="6"/>
  <c r="R30" i="6"/>
  <c r="P31" i="6"/>
  <c r="Q31" i="6"/>
  <c r="R31" i="6"/>
  <c r="P32" i="6"/>
  <c r="Q32" i="6"/>
  <c r="R32" i="6"/>
  <c r="P33" i="6"/>
  <c r="Q33" i="6"/>
  <c r="R33" i="6"/>
  <c r="P34" i="6"/>
  <c r="Q34" i="6"/>
  <c r="R34" i="6"/>
  <c r="P36" i="6"/>
  <c r="Q36" i="6"/>
  <c r="R36" i="6"/>
  <c r="P37" i="6"/>
  <c r="Q37" i="6"/>
  <c r="R37" i="6"/>
  <c r="P38" i="6"/>
  <c r="Q38" i="6"/>
  <c r="R38" i="6"/>
  <c r="P39" i="6"/>
  <c r="Q39" i="6"/>
  <c r="R39" i="6"/>
  <c r="P40" i="6"/>
  <c r="Q40" i="6"/>
  <c r="R40" i="6"/>
  <c r="P41" i="6"/>
  <c r="Q41" i="6"/>
  <c r="R41" i="6"/>
  <c r="P42" i="6"/>
  <c r="Q42" i="6"/>
  <c r="R42" i="6"/>
  <c r="P43" i="6"/>
  <c r="Q43" i="6"/>
  <c r="R43" i="6"/>
  <c r="P44" i="6"/>
  <c r="Q44" i="6"/>
  <c r="R44" i="6"/>
  <c r="P45" i="6"/>
  <c r="Q45" i="6"/>
  <c r="R45" i="6"/>
  <c r="P46" i="6"/>
  <c r="Q46" i="6"/>
  <c r="R46" i="6"/>
  <c r="P47" i="6"/>
  <c r="Q47" i="6"/>
  <c r="R47" i="6"/>
  <c r="P49" i="6"/>
  <c r="Q49" i="6"/>
  <c r="R49" i="6"/>
  <c r="P50" i="6"/>
  <c r="Q50" i="6"/>
  <c r="R50" i="6"/>
  <c r="P51" i="6"/>
  <c r="Q51" i="6"/>
  <c r="R51" i="6"/>
  <c r="P52" i="6"/>
  <c r="Q52" i="6"/>
  <c r="R52" i="6"/>
  <c r="P53" i="6"/>
  <c r="Q53" i="6"/>
  <c r="R53" i="6"/>
  <c r="P54" i="6"/>
  <c r="Q54" i="6"/>
  <c r="R54" i="6"/>
  <c r="P56" i="6"/>
  <c r="Q56" i="6"/>
  <c r="R56" i="6"/>
  <c r="P57" i="6"/>
  <c r="Q57" i="6"/>
  <c r="R57" i="6"/>
  <c r="P58" i="6"/>
  <c r="Q58" i="6"/>
  <c r="R58" i="6"/>
  <c r="P59" i="6"/>
  <c r="Q59" i="6"/>
  <c r="R59" i="6"/>
  <c r="P60" i="6"/>
  <c r="Q60" i="6"/>
  <c r="R60" i="6"/>
  <c r="P62" i="6"/>
  <c r="Q62" i="6"/>
  <c r="R62" i="6"/>
  <c r="P63" i="6"/>
  <c r="Q63" i="6"/>
  <c r="R63" i="6"/>
  <c r="P64" i="6"/>
  <c r="Q64" i="6"/>
  <c r="R64" i="6"/>
  <c r="P65" i="6"/>
  <c r="Q65" i="6"/>
  <c r="R65" i="6"/>
  <c r="P66" i="6"/>
  <c r="Q66" i="6"/>
  <c r="R66" i="6"/>
  <c r="P67" i="6"/>
  <c r="Q67" i="6"/>
  <c r="R67" i="6"/>
  <c r="P69" i="6"/>
  <c r="Q69" i="6"/>
  <c r="R69" i="6"/>
  <c r="P70" i="6"/>
  <c r="Q70" i="6"/>
  <c r="R70" i="6"/>
  <c r="P71" i="6"/>
  <c r="Q71" i="6"/>
  <c r="R71" i="6"/>
  <c r="P72" i="6"/>
  <c r="Q72" i="6"/>
  <c r="R72" i="6"/>
  <c r="P73" i="6"/>
  <c r="Q73" i="6"/>
  <c r="R73" i="6"/>
  <c r="P75" i="6"/>
  <c r="Q75" i="6"/>
  <c r="R75" i="6"/>
  <c r="P76" i="6"/>
  <c r="Q76" i="6"/>
  <c r="R76" i="6"/>
  <c r="P77" i="6"/>
  <c r="Q77" i="6"/>
  <c r="R77" i="6"/>
  <c r="P78" i="6"/>
  <c r="Q78" i="6"/>
  <c r="R78" i="6"/>
  <c r="P79" i="6"/>
  <c r="Q79" i="6"/>
  <c r="R79" i="6"/>
  <c r="R10" i="6"/>
  <c r="Q10" i="6"/>
  <c r="P10" i="6"/>
  <c r="P12" i="7"/>
  <c r="Q12" i="7"/>
  <c r="R12" i="7"/>
  <c r="P13" i="7"/>
  <c r="Q13" i="7"/>
  <c r="R13" i="7"/>
  <c r="P14" i="7"/>
  <c r="Q14" i="7"/>
  <c r="R14" i="7"/>
  <c r="P15" i="7"/>
  <c r="Q15" i="7"/>
  <c r="R15" i="7"/>
  <c r="P16" i="7"/>
  <c r="Q16" i="7"/>
  <c r="R16" i="7"/>
  <c r="P17" i="7"/>
  <c r="Q17" i="7"/>
  <c r="R17" i="7"/>
  <c r="P18" i="7"/>
  <c r="Q18" i="7"/>
  <c r="R18" i="7"/>
  <c r="P19" i="7"/>
  <c r="Q19" i="7"/>
  <c r="R19" i="7"/>
  <c r="P21" i="7"/>
  <c r="Q21" i="7"/>
  <c r="R21" i="7"/>
  <c r="P22" i="7"/>
  <c r="Q22" i="7"/>
  <c r="R22" i="7"/>
  <c r="P23" i="7"/>
  <c r="Q23" i="7"/>
  <c r="R23" i="7"/>
  <c r="P24" i="7"/>
  <c r="Q24" i="7"/>
  <c r="R24" i="7"/>
  <c r="P25" i="7"/>
  <c r="Q25" i="7"/>
  <c r="R25" i="7"/>
  <c r="P26" i="7"/>
  <c r="Q26" i="7"/>
  <c r="R26" i="7"/>
  <c r="P28" i="7"/>
  <c r="Q28" i="7"/>
  <c r="R28" i="7"/>
  <c r="P29" i="7"/>
  <c r="Q29" i="7"/>
  <c r="R29" i="7"/>
  <c r="P30" i="7"/>
  <c r="Q30" i="7"/>
  <c r="R30" i="7"/>
  <c r="P31" i="7"/>
  <c r="Q31" i="7"/>
  <c r="R31" i="7"/>
  <c r="P32" i="7"/>
  <c r="Q32" i="7"/>
  <c r="R32" i="7"/>
  <c r="P33" i="7"/>
  <c r="Q33" i="7"/>
  <c r="R33" i="7"/>
  <c r="P34" i="7"/>
  <c r="Q34" i="7"/>
  <c r="R34" i="7"/>
  <c r="P35" i="7"/>
  <c r="Q35" i="7"/>
  <c r="R35" i="7"/>
  <c r="P37" i="7"/>
  <c r="Q37" i="7"/>
  <c r="R37" i="7"/>
  <c r="P38" i="7"/>
  <c r="Q38" i="7"/>
  <c r="R38" i="7"/>
  <c r="P39" i="7"/>
  <c r="Q39" i="7"/>
  <c r="R39" i="7"/>
  <c r="P40" i="7"/>
  <c r="Q40" i="7"/>
  <c r="R40" i="7"/>
  <c r="P41" i="7"/>
  <c r="Q41" i="7"/>
  <c r="R41" i="7"/>
  <c r="P42" i="7"/>
  <c r="Q42" i="7"/>
  <c r="R42" i="7"/>
  <c r="P43" i="7"/>
  <c r="Q43" i="7"/>
  <c r="R43" i="7"/>
  <c r="P44" i="7"/>
  <c r="Q44" i="7"/>
  <c r="R44" i="7"/>
  <c r="P45" i="7"/>
  <c r="Q45" i="7"/>
  <c r="R45" i="7"/>
  <c r="P46" i="7"/>
  <c r="Q46" i="7"/>
  <c r="R46" i="7"/>
  <c r="P47" i="7"/>
  <c r="Q47" i="7"/>
  <c r="R47" i="7"/>
  <c r="P48" i="7"/>
  <c r="Q48" i="7"/>
  <c r="R48" i="7"/>
  <c r="P50" i="7"/>
  <c r="Q50" i="7"/>
  <c r="R50" i="7"/>
  <c r="P51" i="7"/>
  <c r="Q51" i="7"/>
  <c r="R51" i="7"/>
  <c r="P52" i="7"/>
  <c r="Q52" i="7"/>
  <c r="R52" i="7"/>
  <c r="P53" i="7"/>
  <c r="Q53" i="7"/>
  <c r="R53" i="7"/>
  <c r="P54" i="7"/>
  <c r="Q54" i="7"/>
  <c r="R54" i="7"/>
  <c r="P55" i="7"/>
  <c r="Q55" i="7"/>
  <c r="R55" i="7"/>
  <c r="P57" i="7"/>
  <c r="Q57" i="7"/>
  <c r="R57" i="7"/>
  <c r="P58" i="7"/>
  <c r="Q58" i="7"/>
  <c r="R58" i="7"/>
  <c r="P59" i="7"/>
  <c r="Q59" i="7"/>
  <c r="R59" i="7"/>
  <c r="P60" i="7"/>
  <c r="Q60" i="7"/>
  <c r="R60" i="7"/>
  <c r="P61" i="7"/>
  <c r="Q61" i="7"/>
  <c r="R61" i="7"/>
  <c r="P63" i="7"/>
  <c r="Q63" i="7"/>
  <c r="R63" i="7"/>
  <c r="P64" i="7"/>
  <c r="Q64" i="7"/>
  <c r="R64" i="7"/>
  <c r="P65" i="7"/>
  <c r="Q65" i="7"/>
  <c r="R65" i="7"/>
  <c r="P66" i="7"/>
  <c r="Q66" i="7"/>
  <c r="R66" i="7"/>
  <c r="P67" i="7"/>
  <c r="Q67" i="7"/>
  <c r="R67" i="7"/>
  <c r="P68" i="7"/>
  <c r="Q68" i="7"/>
  <c r="R68" i="7"/>
  <c r="P70" i="7"/>
  <c r="Q70" i="7"/>
  <c r="R70" i="7"/>
  <c r="P71" i="7"/>
  <c r="Q71" i="7"/>
  <c r="R71" i="7"/>
  <c r="P72" i="7"/>
  <c r="Q72" i="7"/>
  <c r="R72" i="7"/>
  <c r="P73" i="7"/>
  <c r="Q73" i="7"/>
  <c r="R73" i="7"/>
  <c r="P74" i="7"/>
  <c r="Q74" i="7"/>
  <c r="R74" i="7"/>
  <c r="P76" i="7"/>
  <c r="Q76" i="7"/>
  <c r="R76" i="7"/>
  <c r="P77" i="7"/>
  <c r="Q77" i="7"/>
  <c r="R77" i="7"/>
  <c r="P78" i="7"/>
  <c r="Q78" i="7"/>
  <c r="R78" i="7"/>
  <c r="P79" i="7"/>
  <c r="Q79" i="7"/>
  <c r="R79" i="7"/>
  <c r="P80" i="7"/>
  <c r="Q80" i="7"/>
  <c r="R80" i="7"/>
  <c r="R11" i="7"/>
  <c r="Q11" i="7"/>
  <c r="P11" i="7"/>
  <c r="V14" i="30"/>
  <c r="W14" i="30"/>
  <c r="X14" i="30"/>
  <c r="V15" i="30"/>
  <c r="W15" i="30"/>
  <c r="X15" i="30"/>
  <c r="V16" i="30"/>
  <c r="W16" i="30"/>
  <c r="X16" i="30"/>
  <c r="V17" i="30"/>
  <c r="W17" i="30"/>
  <c r="X17" i="30"/>
  <c r="V18" i="30"/>
  <c r="W18" i="30"/>
  <c r="X18" i="30"/>
  <c r="V19" i="30"/>
  <c r="W19" i="30"/>
  <c r="X19" i="30"/>
  <c r="V20" i="30"/>
  <c r="W20" i="30"/>
  <c r="X20" i="30"/>
  <c r="V21" i="30"/>
  <c r="W21" i="30"/>
  <c r="X21" i="30"/>
  <c r="V23" i="30"/>
  <c r="W23" i="30"/>
  <c r="X23" i="30"/>
  <c r="V24" i="30"/>
  <c r="W24" i="30"/>
  <c r="X24" i="30"/>
  <c r="V25" i="30"/>
  <c r="W25" i="30"/>
  <c r="X25" i="30"/>
  <c r="V26" i="30"/>
  <c r="W26" i="30"/>
  <c r="X26" i="30"/>
  <c r="V27" i="30"/>
  <c r="W27" i="30"/>
  <c r="X27" i="30"/>
  <c r="V28" i="30"/>
  <c r="W28" i="30"/>
  <c r="X28" i="30"/>
  <c r="V30" i="30"/>
  <c r="W30" i="30"/>
  <c r="X30" i="30"/>
  <c r="V31" i="30"/>
  <c r="W31" i="30"/>
  <c r="X31" i="30"/>
  <c r="V32" i="30"/>
  <c r="W32" i="30"/>
  <c r="X32" i="30"/>
  <c r="V33" i="30"/>
  <c r="W33" i="30"/>
  <c r="X33" i="30"/>
  <c r="V34" i="30"/>
  <c r="W34" i="30"/>
  <c r="X34" i="30"/>
  <c r="V35" i="30"/>
  <c r="W35" i="30"/>
  <c r="X35" i="30"/>
  <c r="V36" i="30"/>
  <c r="W36" i="30"/>
  <c r="X36" i="30"/>
  <c r="V37" i="30"/>
  <c r="W37" i="30"/>
  <c r="X37" i="30"/>
  <c r="V39" i="30"/>
  <c r="W39" i="30"/>
  <c r="X39" i="30"/>
  <c r="V40" i="30"/>
  <c r="W40" i="30"/>
  <c r="X40" i="30"/>
  <c r="V41" i="30"/>
  <c r="W41" i="30"/>
  <c r="X41" i="30"/>
  <c r="V42" i="30"/>
  <c r="W42" i="30"/>
  <c r="X42" i="30"/>
  <c r="V43" i="30"/>
  <c r="W43" i="30"/>
  <c r="X43" i="30"/>
  <c r="V44" i="30"/>
  <c r="W44" i="30"/>
  <c r="X44" i="30"/>
  <c r="V45" i="30"/>
  <c r="W45" i="30"/>
  <c r="X45" i="30"/>
  <c r="V46" i="30"/>
  <c r="W46" i="30"/>
  <c r="X46" i="30"/>
  <c r="V47" i="30"/>
  <c r="W47" i="30"/>
  <c r="X47" i="30"/>
  <c r="V48" i="30"/>
  <c r="W48" i="30"/>
  <c r="X48" i="30"/>
  <c r="V49" i="30"/>
  <c r="W49" i="30"/>
  <c r="X49" i="30"/>
  <c r="V50" i="30"/>
  <c r="W50" i="30"/>
  <c r="X50" i="30"/>
  <c r="V52" i="30"/>
  <c r="W52" i="30"/>
  <c r="X52" i="30"/>
  <c r="V53" i="30"/>
  <c r="W53" i="30"/>
  <c r="X53" i="30"/>
  <c r="V54" i="30"/>
  <c r="W54" i="30"/>
  <c r="X54" i="30"/>
  <c r="V55" i="30"/>
  <c r="W55" i="30"/>
  <c r="X55" i="30"/>
  <c r="V56" i="30"/>
  <c r="W56" i="30"/>
  <c r="X56" i="30"/>
  <c r="V57" i="30"/>
  <c r="W57" i="30"/>
  <c r="X57" i="30"/>
  <c r="V59" i="30"/>
  <c r="W59" i="30"/>
  <c r="X59" i="30"/>
  <c r="V60" i="30"/>
  <c r="W60" i="30"/>
  <c r="X60" i="30"/>
  <c r="V61" i="30"/>
  <c r="W61" i="30"/>
  <c r="X61" i="30"/>
  <c r="V62" i="30"/>
  <c r="W62" i="30"/>
  <c r="X62" i="30"/>
  <c r="V63" i="30"/>
  <c r="W63" i="30"/>
  <c r="X63" i="30"/>
  <c r="V65" i="30"/>
  <c r="W65" i="30"/>
  <c r="X65" i="30"/>
  <c r="V66" i="30"/>
  <c r="W66" i="30"/>
  <c r="X66" i="30"/>
  <c r="V67" i="30"/>
  <c r="W67" i="30"/>
  <c r="X67" i="30"/>
  <c r="V68" i="30"/>
  <c r="W68" i="30"/>
  <c r="X68" i="30"/>
  <c r="V69" i="30"/>
  <c r="W69" i="30"/>
  <c r="X69" i="30"/>
  <c r="V70" i="30"/>
  <c r="W70" i="30"/>
  <c r="X70" i="30"/>
  <c r="V72" i="30"/>
  <c r="W72" i="30"/>
  <c r="X72" i="30"/>
  <c r="V73" i="30"/>
  <c r="W73" i="30"/>
  <c r="X73" i="30"/>
  <c r="V74" i="30"/>
  <c r="W74" i="30"/>
  <c r="X74" i="30"/>
  <c r="V75" i="30"/>
  <c r="W75" i="30"/>
  <c r="X75" i="30"/>
  <c r="V76" i="30"/>
  <c r="W76" i="30"/>
  <c r="X76" i="30"/>
  <c r="V78" i="30"/>
  <c r="W78" i="30"/>
  <c r="X78" i="30"/>
  <c r="V79" i="30"/>
  <c r="W79" i="30"/>
  <c r="X79" i="30"/>
  <c r="V80" i="30"/>
  <c r="W80" i="30"/>
  <c r="X80" i="30"/>
  <c r="V81" i="30"/>
  <c r="W81" i="30"/>
  <c r="X81" i="30"/>
  <c r="V82" i="30"/>
  <c r="W82" i="30"/>
  <c r="X82" i="30"/>
  <c r="X13" i="30"/>
  <c r="W13" i="30"/>
  <c r="V13" i="30"/>
  <c r="U11" i="30"/>
  <c r="P11" i="24"/>
  <c r="Q11" i="24"/>
  <c r="R11" i="24"/>
  <c r="P12" i="24"/>
  <c r="Q12" i="24"/>
  <c r="R12" i="24"/>
  <c r="P13" i="24"/>
  <c r="Q13" i="24"/>
  <c r="R13" i="24"/>
  <c r="P14" i="24"/>
  <c r="Q14" i="24"/>
  <c r="R14" i="24"/>
  <c r="P15" i="24"/>
  <c r="Q15" i="24"/>
  <c r="R15" i="24"/>
  <c r="P16" i="24"/>
  <c r="Q16" i="24"/>
  <c r="R16" i="24"/>
  <c r="P17" i="24"/>
  <c r="Q17" i="24"/>
  <c r="R17" i="24"/>
  <c r="P18" i="24"/>
  <c r="Q18" i="24"/>
  <c r="R18" i="24"/>
  <c r="P20" i="24"/>
  <c r="Q20" i="24"/>
  <c r="R20" i="24"/>
  <c r="P21" i="24"/>
  <c r="Q21" i="24"/>
  <c r="R21" i="24"/>
  <c r="P22" i="24"/>
  <c r="Q22" i="24"/>
  <c r="R22" i="24"/>
  <c r="P23" i="24"/>
  <c r="Q23" i="24"/>
  <c r="R23" i="24"/>
  <c r="P24" i="24"/>
  <c r="Q24" i="24"/>
  <c r="R24" i="24"/>
  <c r="P25" i="24"/>
  <c r="Q25" i="24"/>
  <c r="R25" i="24"/>
  <c r="P27" i="24"/>
  <c r="Q27" i="24"/>
  <c r="R27" i="24"/>
  <c r="P28" i="24"/>
  <c r="Q28" i="24"/>
  <c r="R28" i="24"/>
  <c r="P29" i="24"/>
  <c r="Q29" i="24"/>
  <c r="R29" i="24"/>
  <c r="P30" i="24"/>
  <c r="Q30" i="24"/>
  <c r="R30" i="24"/>
  <c r="P31" i="24"/>
  <c r="Q31" i="24"/>
  <c r="R31" i="24"/>
  <c r="P32" i="24"/>
  <c r="Q32" i="24"/>
  <c r="R32" i="24"/>
  <c r="P33" i="24"/>
  <c r="Q33" i="24"/>
  <c r="R33" i="24"/>
  <c r="P34" i="24"/>
  <c r="Q34" i="24"/>
  <c r="R34" i="24"/>
  <c r="P36" i="24"/>
  <c r="Q36" i="24"/>
  <c r="R36" i="24"/>
  <c r="P37" i="24"/>
  <c r="Q37" i="24"/>
  <c r="R37" i="24"/>
  <c r="P38" i="24"/>
  <c r="Q38" i="24"/>
  <c r="R38" i="24"/>
  <c r="P39" i="24"/>
  <c r="Q39" i="24"/>
  <c r="R39" i="24"/>
  <c r="P40" i="24"/>
  <c r="Q40" i="24"/>
  <c r="R40" i="24"/>
  <c r="P41" i="24"/>
  <c r="Q41" i="24"/>
  <c r="R41" i="24"/>
  <c r="P42" i="24"/>
  <c r="Q42" i="24"/>
  <c r="R42" i="24"/>
  <c r="P43" i="24"/>
  <c r="Q43" i="24"/>
  <c r="R43" i="24"/>
  <c r="P44" i="24"/>
  <c r="Q44" i="24"/>
  <c r="R44" i="24"/>
  <c r="P45" i="24"/>
  <c r="Q45" i="24"/>
  <c r="R45" i="24"/>
  <c r="P46" i="24"/>
  <c r="Q46" i="24"/>
  <c r="R46" i="24"/>
  <c r="P47" i="24"/>
  <c r="Q47" i="24"/>
  <c r="R47" i="24"/>
  <c r="P49" i="24"/>
  <c r="Q49" i="24"/>
  <c r="R49" i="24"/>
  <c r="P50" i="24"/>
  <c r="Q50" i="24"/>
  <c r="R50" i="24"/>
  <c r="P51" i="24"/>
  <c r="Q51" i="24"/>
  <c r="R51" i="24"/>
  <c r="P52" i="24"/>
  <c r="Q52" i="24"/>
  <c r="R52" i="24"/>
  <c r="P53" i="24"/>
  <c r="Q53" i="24"/>
  <c r="R53" i="24"/>
  <c r="P54" i="24"/>
  <c r="Q54" i="24"/>
  <c r="R54" i="24"/>
  <c r="P56" i="24"/>
  <c r="Q56" i="24"/>
  <c r="R56" i="24"/>
  <c r="P57" i="24"/>
  <c r="Q57" i="24"/>
  <c r="R57" i="24"/>
  <c r="P58" i="24"/>
  <c r="Q58" i="24"/>
  <c r="R58" i="24"/>
  <c r="P59" i="24"/>
  <c r="Q59" i="24"/>
  <c r="R59" i="24"/>
  <c r="P60" i="24"/>
  <c r="Q60" i="24"/>
  <c r="R60" i="24"/>
  <c r="P62" i="24"/>
  <c r="Q62" i="24"/>
  <c r="R62" i="24"/>
  <c r="P63" i="24"/>
  <c r="Q63" i="24"/>
  <c r="R63" i="24"/>
  <c r="P64" i="24"/>
  <c r="Q64" i="24"/>
  <c r="R64" i="24"/>
  <c r="P65" i="24"/>
  <c r="Q65" i="24"/>
  <c r="R65" i="24"/>
  <c r="P66" i="24"/>
  <c r="Q66" i="24"/>
  <c r="R66" i="24"/>
  <c r="P67" i="24"/>
  <c r="Q67" i="24"/>
  <c r="R67" i="24"/>
  <c r="P69" i="24"/>
  <c r="Q69" i="24"/>
  <c r="R69" i="24"/>
  <c r="P70" i="24"/>
  <c r="Q70" i="24"/>
  <c r="R70" i="24"/>
  <c r="P71" i="24"/>
  <c r="Q71" i="24"/>
  <c r="R71" i="24"/>
  <c r="P72" i="24"/>
  <c r="Q72" i="24"/>
  <c r="R72" i="24"/>
  <c r="P73" i="24"/>
  <c r="Q73" i="24"/>
  <c r="R73" i="24"/>
  <c r="P75" i="24"/>
  <c r="Q75" i="24"/>
  <c r="R75" i="24"/>
  <c r="P76" i="24"/>
  <c r="Q76" i="24"/>
  <c r="R76" i="24"/>
  <c r="P77" i="24"/>
  <c r="Q77" i="24"/>
  <c r="R77" i="24"/>
  <c r="P78" i="24"/>
  <c r="Q78" i="24"/>
  <c r="R78" i="24"/>
  <c r="P79" i="24"/>
  <c r="Q79" i="24"/>
  <c r="R79" i="24"/>
  <c r="R10" i="24"/>
  <c r="Q10" i="24"/>
  <c r="P10" i="24"/>
  <c r="P21" i="16"/>
  <c r="Q21" i="16"/>
  <c r="R21" i="16"/>
  <c r="P22" i="16"/>
  <c r="Q22" i="16"/>
  <c r="R22" i="16"/>
  <c r="P23" i="16"/>
  <c r="Q23" i="16"/>
  <c r="R23" i="16"/>
  <c r="P24" i="16"/>
  <c r="Q24" i="16"/>
  <c r="R24" i="16"/>
  <c r="P25" i="16"/>
  <c r="Q25" i="16"/>
  <c r="R25" i="16"/>
  <c r="P26" i="16"/>
  <c r="Q26" i="16"/>
  <c r="R26" i="16"/>
  <c r="P28" i="16"/>
  <c r="Q28" i="16"/>
  <c r="R28" i="16"/>
  <c r="P29" i="16"/>
  <c r="Q29" i="16"/>
  <c r="R29" i="16"/>
  <c r="P30" i="16"/>
  <c r="Q30" i="16"/>
  <c r="R30" i="16"/>
  <c r="P31" i="16"/>
  <c r="Q31" i="16"/>
  <c r="R31" i="16"/>
  <c r="P32" i="16"/>
  <c r="Q32" i="16"/>
  <c r="R32" i="16"/>
  <c r="P33" i="16"/>
  <c r="Q33" i="16"/>
  <c r="R33" i="16"/>
  <c r="P34" i="16"/>
  <c r="Q34" i="16"/>
  <c r="R34" i="16"/>
  <c r="P35" i="16"/>
  <c r="Q35" i="16"/>
  <c r="R35" i="16"/>
  <c r="P37" i="16"/>
  <c r="Q37" i="16"/>
  <c r="R37" i="16"/>
  <c r="P38" i="16"/>
  <c r="Q38" i="16"/>
  <c r="R38" i="16"/>
  <c r="P39" i="16"/>
  <c r="Q39" i="16"/>
  <c r="R39" i="16"/>
  <c r="P40" i="16"/>
  <c r="Q40" i="16"/>
  <c r="R40" i="16"/>
  <c r="P41" i="16"/>
  <c r="Q41" i="16"/>
  <c r="R41" i="16"/>
  <c r="P42" i="16"/>
  <c r="Q42" i="16"/>
  <c r="R42" i="16"/>
  <c r="P43" i="16"/>
  <c r="Q43" i="16"/>
  <c r="R43" i="16"/>
  <c r="P44" i="16"/>
  <c r="Q44" i="16"/>
  <c r="R44" i="16"/>
  <c r="P45" i="16"/>
  <c r="Q45" i="16"/>
  <c r="R45" i="16"/>
  <c r="P46" i="16"/>
  <c r="Q46" i="16"/>
  <c r="R46" i="16"/>
  <c r="P47" i="16"/>
  <c r="Q47" i="16"/>
  <c r="R47" i="16"/>
  <c r="P48" i="16"/>
  <c r="Q48" i="16"/>
  <c r="R48" i="16"/>
  <c r="P50" i="16"/>
  <c r="Q50" i="16"/>
  <c r="R50" i="16"/>
  <c r="P51" i="16"/>
  <c r="Q51" i="16"/>
  <c r="R51" i="16"/>
  <c r="P52" i="16"/>
  <c r="Q52" i="16"/>
  <c r="R52" i="16"/>
  <c r="P53" i="16"/>
  <c r="Q53" i="16"/>
  <c r="R53" i="16"/>
  <c r="P54" i="16"/>
  <c r="Q54" i="16"/>
  <c r="R54" i="16"/>
  <c r="P55" i="16"/>
  <c r="Q55" i="16"/>
  <c r="R55" i="16"/>
  <c r="P57" i="16"/>
  <c r="Q57" i="16"/>
  <c r="R57" i="16"/>
  <c r="P58" i="16"/>
  <c r="Q58" i="16"/>
  <c r="R58" i="16"/>
  <c r="P59" i="16"/>
  <c r="Q59" i="16"/>
  <c r="R59" i="16"/>
  <c r="P60" i="16"/>
  <c r="Q60" i="16"/>
  <c r="R60" i="16"/>
  <c r="P61" i="16"/>
  <c r="Q61" i="16"/>
  <c r="R61" i="16"/>
  <c r="P63" i="16"/>
  <c r="Q63" i="16"/>
  <c r="R63" i="16"/>
  <c r="P64" i="16"/>
  <c r="Q64" i="16"/>
  <c r="R64" i="16"/>
  <c r="P65" i="16"/>
  <c r="Q65" i="16"/>
  <c r="R65" i="16"/>
  <c r="P66" i="16"/>
  <c r="Q66" i="16"/>
  <c r="R66" i="16"/>
  <c r="P67" i="16"/>
  <c r="Q67" i="16"/>
  <c r="R67" i="16"/>
  <c r="P68" i="16"/>
  <c r="Q68" i="16"/>
  <c r="R68" i="16"/>
  <c r="P70" i="16"/>
  <c r="Q70" i="16"/>
  <c r="R70" i="16"/>
  <c r="P71" i="16"/>
  <c r="Q71" i="16"/>
  <c r="R71" i="16"/>
  <c r="P72" i="16"/>
  <c r="Q72" i="16"/>
  <c r="R72" i="16"/>
  <c r="P73" i="16"/>
  <c r="Q73" i="16"/>
  <c r="R73" i="16"/>
  <c r="P74" i="16"/>
  <c r="Q74" i="16"/>
  <c r="R74" i="16"/>
  <c r="P76" i="16"/>
  <c r="Q76" i="16"/>
  <c r="R76" i="16"/>
  <c r="P77" i="16"/>
  <c r="Q77" i="16"/>
  <c r="R77" i="16"/>
  <c r="P78" i="16"/>
  <c r="Q78" i="16"/>
  <c r="R78" i="16"/>
  <c r="P79" i="16"/>
  <c r="Q79" i="16"/>
  <c r="R79" i="16"/>
  <c r="P80" i="16"/>
  <c r="Q80" i="16"/>
  <c r="R80" i="16"/>
  <c r="P11" i="36"/>
  <c r="Q11" i="36"/>
  <c r="R11" i="36"/>
  <c r="P12" i="36"/>
  <c r="Q12" i="36"/>
  <c r="R12" i="36"/>
  <c r="P13" i="36"/>
  <c r="Q13" i="36"/>
  <c r="R13" i="36"/>
  <c r="P14" i="36"/>
  <c r="Q14" i="36"/>
  <c r="R14" i="36"/>
  <c r="P15" i="36"/>
  <c r="Q15" i="36"/>
  <c r="R15" i="36"/>
  <c r="P16" i="36"/>
  <c r="Q16" i="36"/>
  <c r="R16" i="36"/>
  <c r="P17" i="36"/>
  <c r="Q17" i="36"/>
  <c r="R17" i="36"/>
  <c r="P18" i="36"/>
  <c r="Q18" i="36"/>
  <c r="R18" i="36"/>
  <c r="P20" i="36"/>
  <c r="Q20" i="36"/>
  <c r="R20" i="36"/>
  <c r="P21" i="36"/>
  <c r="Q21" i="36"/>
  <c r="R21" i="36"/>
  <c r="P22" i="36"/>
  <c r="Q22" i="36"/>
  <c r="R22" i="36"/>
  <c r="P23" i="36"/>
  <c r="Q23" i="36"/>
  <c r="R23" i="36"/>
  <c r="P24" i="36"/>
  <c r="Q24" i="36"/>
  <c r="R24" i="36"/>
  <c r="P25" i="36"/>
  <c r="Q25" i="36"/>
  <c r="R25" i="36"/>
  <c r="P27" i="36"/>
  <c r="Q27" i="36"/>
  <c r="R27" i="36"/>
  <c r="P28" i="36"/>
  <c r="Q28" i="36"/>
  <c r="R28" i="36"/>
  <c r="P29" i="36"/>
  <c r="Q29" i="36"/>
  <c r="R29" i="36"/>
  <c r="P30" i="36"/>
  <c r="Q30" i="36"/>
  <c r="R30" i="36"/>
  <c r="P31" i="36"/>
  <c r="Q31" i="36"/>
  <c r="R31" i="36"/>
  <c r="P32" i="36"/>
  <c r="Q32" i="36"/>
  <c r="R32" i="36"/>
  <c r="P33" i="36"/>
  <c r="Q33" i="36"/>
  <c r="R33" i="36"/>
  <c r="P34" i="36"/>
  <c r="Q34" i="36"/>
  <c r="R34" i="36"/>
  <c r="P36" i="36"/>
  <c r="Q36" i="36"/>
  <c r="R36" i="36"/>
  <c r="P37" i="36"/>
  <c r="Q37" i="36"/>
  <c r="R37" i="36"/>
  <c r="P38" i="36"/>
  <c r="Q38" i="36"/>
  <c r="R38" i="36"/>
  <c r="P39" i="36"/>
  <c r="Q39" i="36"/>
  <c r="R39" i="36"/>
  <c r="P40" i="36"/>
  <c r="Q40" i="36"/>
  <c r="R40" i="36"/>
  <c r="P41" i="36"/>
  <c r="Q41" i="36"/>
  <c r="R41" i="36"/>
  <c r="P42" i="36"/>
  <c r="Q42" i="36"/>
  <c r="R42" i="36"/>
  <c r="P43" i="36"/>
  <c r="Q43" i="36"/>
  <c r="R43" i="36"/>
  <c r="P44" i="36"/>
  <c r="Q44" i="36"/>
  <c r="R44" i="36"/>
  <c r="P45" i="36"/>
  <c r="Q45" i="36"/>
  <c r="R45" i="36"/>
  <c r="P46" i="36"/>
  <c r="Q46" i="36"/>
  <c r="R46" i="36"/>
  <c r="P47" i="36"/>
  <c r="Q47" i="36"/>
  <c r="R47" i="36"/>
  <c r="P49" i="36"/>
  <c r="Q49" i="36"/>
  <c r="R49" i="36"/>
  <c r="P50" i="36"/>
  <c r="Q50" i="36"/>
  <c r="R50" i="36"/>
  <c r="P51" i="36"/>
  <c r="Q51" i="36"/>
  <c r="R51" i="36"/>
  <c r="P52" i="36"/>
  <c r="Q52" i="36"/>
  <c r="R52" i="36"/>
  <c r="P53" i="36"/>
  <c r="Q53" i="36"/>
  <c r="R53" i="36"/>
  <c r="P54" i="36"/>
  <c r="Q54" i="36"/>
  <c r="R54" i="36"/>
  <c r="P56" i="36"/>
  <c r="Q56" i="36"/>
  <c r="R56" i="36"/>
  <c r="P57" i="36"/>
  <c r="Q57" i="36"/>
  <c r="R57" i="36"/>
  <c r="P58" i="36"/>
  <c r="Q58" i="36"/>
  <c r="R58" i="36"/>
  <c r="P59" i="36"/>
  <c r="Q59" i="36"/>
  <c r="R59" i="36"/>
  <c r="P60" i="36"/>
  <c r="Q60" i="36"/>
  <c r="R60" i="36"/>
  <c r="P62" i="36"/>
  <c r="Q62" i="36"/>
  <c r="R62" i="36"/>
  <c r="P63" i="36"/>
  <c r="Q63" i="36"/>
  <c r="R63" i="36"/>
  <c r="P64" i="36"/>
  <c r="Q64" i="36"/>
  <c r="R64" i="36"/>
  <c r="P65" i="36"/>
  <c r="Q65" i="36"/>
  <c r="R65" i="36"/>
  <c r="P66" i="36"/>
  <c r="Q66" i="36"/>
  <c r="R66" i="36"/>
  <c r="P67" i="36"/>
  <c r="Q67" i="36"/>
  <c r="R67" i="36"/>
  <c r="P69" i="36"/>
  <c r="Q69" i="36"/>
  <c r="R69" i="36"/>
  <c r="P70" i="36"/>
  <c r="Q70" i="36"/>
  <c r="R70" i="36"/>
  <c r="P71" i="36"/>
  <c r="Q71" i="36"/>
  <c r="R71" i="36"/>
  <c r="P72" i="36"/>
  <c r="Q72" i="36"/>
  <c r="R72" i="36"/>
  <c r="P73" i="36"/>
  <c r="Q73" i="36"/>
  <c r="R73" i="36"/>
  <c r="P75" i="36"/>
  <c r="Q75" i="36"/>
  <c r="R75" i="36"/>
  <c r="P76" i="36"/>
  <c r="Q76" i="36"/>
  <c r="R76" i="36"/>
  <c r="P77" i="36"/>
  <c r="Q77" i="36"/>
  <c r="R77" i="36"/>
  <c r="P78" i="36"/>
  <c r="Q78" i="36"/>
  <c r="R78" i="36"/>
  <c r="P79" i="36"/>
  <c r="Q79" i="36"/>
  <c r="R79" i="36"/>
  <c r="R10" i="36"/>
  <c r="Q10" i="36"/>
  <c r="P10" i="36"/>
  <c r="P11" i="25"/>
  <c r="Q11" i="25"/>
  <c r="R11" i="25"/>
  <c r="P12" i="25"/>
  <c r="Q12" i="25"/>
  <c r="R12" i="25"/>
  <c r="P13" i="25"/>
  <c r="Q13" i="25"/>
  <c r="R13" i="25"/>
  <c r="P14" i="25"/>
  <c r="Q14" i="25"/>
  <c r="R14" i="25"/>
  <c r="P15" i="25"/>
  <c r="Q15" i="25"/>
  <c r="R15" i="25"/>
  <c r="P16" i="25"/>
  <c r="Q16" i="25"/>
  <c r="R16" i="25"/>
  <c r="P17" i="25"/>
  <c r="Q17" i="25"/>
  <c r="R17" i="25"/>
  <c r="P18" i="25"/>
  <c r="Q18" i="25"/>
  <c r="R18" i="25"/>
  <c r="P20" i="25"/>
  <c r="Q20" i="25"/>
  <c r="R20" i="25"/>
  <c r="P21" i="25"/>
  <c r="Q21" i="25"/>
  <c r="R21" i="25"/>
  <c r="P22" i="25"/>
  <c r="Q22" i="25"/>
  <c r="R22" i="25"/>
  <c r="P23" i="25"/>
  <c r="Q23" i="25"/>
  <c r="R23" i="25"/>
  <c r="P24" i="25"/>
  <c r="Q24" i="25"/>
  <c r="R24" i="25"/>
  <c r="P25" i="25"/>
  <c r="Q25" i="25"/>
  <c r="R25" i="25"/>
  <c r="P27" i="25"/>
  <c r="Q27" i="25"/>
  <c r="R27" i="25"/>
  <c r="P28" i="25"/>
  <c r="Q28" i="25"/>
  <c r="R28" i="25"/>
  <c r="P29" i="25"/>
  <c r="Q29" i="25"/>
  <c r="R29" i="25"/>
  <c r="P30" i="25"/>
  <c r="Q30" i="25"/>
  <c r="R30" i="25"/>
  <c r="P31" i="25"/>
  <c r="Q31" i="25"/>
  <c r="R31" i="25"/>
  <c r="P32" i="25"/>
  <c r="Q32" i="25"/>
  <c r="R32" i="25"/>
  <c r="P33" i="25"/>
  <c r="Q33" i="25"/>
  <c r="R33" i="25"/>
  <c r="P34" i="25"/>
  <c r="Q34" i="25"/>
  <c r="R34" i="25"/>
  <c r="P36" i="25"/>
  <c r="Q36" i="25"/>
  <c r="R36" i="25"/>
  <c r="P37" i="25"/>
  <c r="Q37" i="25"/>
  <c r="R37" i="25"/>
  <c r="P38" i="25"/>
  <c r="Q38" i="25"/>
  <c r="R38" i="25"/>
  <c r="P39" i="25"/>
  <c r="Q39" i="25"/>
  <c r="R39" i="25"/>
  <c r="P40" i="25"/>
  <c r="Q40" i="25"/>
  <c r="R40" i="25"/>
  <c r="P41" i="25"/>
  <c r="Q41" i="25"/>
  <c r="R41" i="25"/>
  <c r="P42" i="25"/>
  <c r="Q42" i="25"/>
  <c r="R42" i="25"/>
  <c r="P43" i="25"/>
  <c r="Q43" i="25"/>
  <c r="R43" i="25"/>
  <c r="P44" i="25"/>
  <c r="Q44" i="25"/>
  <c r="R44" i="25"/>
  <c r="P45" i="25"/>
  <c r="Q45" i="25"/>
  <c r="R45" i="25"/>
  <c r="P46" i="25"/>
  <c r="Q46" i="25"/>
  <c r="R46" i="25"/>
  <c r="P47" i="25"/>
  <c r="Q47" i="25"/>
  <c r="R47" i="25"/>
  <c r="P49" i="25"/>
  <c r="Q49" i="25"/>
  <c r="R49" i="25"/>
  <c r="P50" i="25"/>
  <c r="Q50" i="25"/>
  <c r="R50" i="25"/>
  <c r="P51" i="25"/>
  <c r="Q51" i="25"/>
  <c r="R51" i="25"/>
  <c r="P52" i="25"/>
  <c r="Q52" i="25"/>
  <c r="R52" i="25"/>
  <c r="P53" i="25"/>
  <c r="Q53" i="25"/>
  <c r="R53" i="25"/>
  <c r="P54" i="25"/>
  <c r="Q54" i="25"/>
  <c r="R54" i="25"/>
  <c r="P56" i="25"/>
  <c r="Q56" i="25"/>
  <c r="R56" i="25"/>
  <c r="P57" i="25"/>
  <c r="Q57" i="25"/>
  <c r="R57" i="25"/>
  <c r="P58" i="25"/>
  <c r="Q58" i="25"/>
  <c r="R58" i="25"/>
  <c r="P59" i="25"/>
  <c r="Q59" i="25"/>
  <c r="R59" i="25"/>
  <c r="P60" i="25"/>
  <c r="Q60" i="25"/>
  <c r="R60" i="25"/>
  <c r="P62" i="25"/>
  <c r="Q62" i="25"/>
  <c r="R62" i="25"/>
  <c r="P63" i="25"/>
  <c r="Q63" i="25"/>
  <c r="R63" i="25"/>
  <c r="P64" i="25"/>
  <c r="Q64" i="25"/>
  <c r="R64" i="25"/>
  <c r="P65" i="25"/>
  <c r="Q65" i="25"/>
  <c r="R65" i="25"/>
  <c r="P66" i="25"/>
  <c r="Q66" i="25"/>
  <c r="R66" i="25"/>
  <c r="P67" i="25"/>
  <c r="Q67" i="25"/>
  <c r="R67" i="25"/>
  <c r="P69" i="25"/>
  <c r="Q69" i="25"/>
  <c r="R69" i="25"/>
  <c r="P70" i="25"/>
  <c r="Q70" i="25"/>
  <c r="R70" i="25"/>
  <c r="P71" i="25"/>
  <c r="Q71" i="25"/>
  <c r="R71" i="25"/>
  <c r="P72" i="25"/>
  <c r="Q72" i="25"/>
  <c r="R72" i="25"/>
  <c r="P73" i="25"/>
  <c r="Q73" i="25"/>
  <c r="R73" i="25"/>
  <c r="P75" i="25"/>
  <c r="Q75" i="25"/>
  <c r="R75" i="25"/>
  <c r="P76" i="25"/>
  <c r="Q76" i="25"/>
  <c r="R76" i="25"/>
  <c r="P77" i="25"/>
  <c r="Q77" i="25"/>
  <c r="R77" i="25"/>
  <c r="P78" i="25"/>
  <c r="Q78" i="25"/>
  <c r="R78" i="25"/>
  <c r="P79" i="25"/>
  <c r="Q79" i="25"/>
  <c r="R79" i="25"/>
  <c r="R10" i="25"/>
  <c r="Q10" i="25"/>
  <c r="P10" i="25"/>
  <c r="P11" i="18"/>
  <c r="Q11" i="18"/>
  <c r="R11" i="18"/>
  <c r="P12" i="18"/>
  <c r="Q12" i="18"/>
  <c r="R12" i="18"/>
  <c r="P13" i="18"/>
  <c r="Q13" i="18"/>
  <c r="R13" i="18"/>
  <c r="P14" i="18"/>
  <c r="Q14" i="18"/>
  <c r="R14" i="18"/>
  <c r="P15" i="18"/>
  <c r="Q15" i="18"/>
  <c r="R15" i="18"/>
  <c r="P16" i="18"/>
  <c r="Q16" i="18"/>
  <c r="R16" i="18"/>
  <c r="P17" i="18"/>
  <c r="Q17" i="18"/>
  <c r="R17" i="18"/>
  <c r="P18" i="18"/>
  <c r="Q18" i="18"/>
  <c r="R18" i="18"/>
  <c r="P20" i="18"/>
  <c r="Q20" i="18"/>
  <c r="R20" i="18"/>
  <c r="P21" i="18"/>
  <c r="Q21" i="18"/>
  <c r="R21" i="18"/>
  <c r="P22" i="18"/>
  <c r="Q22" i="18"/>
  <c r="R22" i="18"/>
  <c r="P23" i="18"/>
  <c r="Q23" i="18"/>
  <c r="R23" i="18"/>
  <c r="P24" i="18"/>
  <c r="Q24" i="18"/>
  <c r="R24" i="18"/>
  <c r="P25" i="18"/>
  <c r="Q25" i="18"/>
  <c r="R25" i="18"/>
  <c r="P27" i="18"/>
  <c r="Q27" i="18"/>
  <c r="R27" i="18"/>
  <c r="P28" i="18"/>
  <c r="Q28" i="18"/>
  <c r="R28" i="18"/>
  <c r="P29" i="18"/>
  <c r="Q29" i="18"/>
  <c r="R29" i="18"/>
  <c r="P30" i="18"/>
  <c r="Q30" i="18"/>
  <c r="R30" i="18"/>
  <c r="P31" i="18"/>
  <c r="Q31" i="18"/>
  <c r="R31" i="18"/>
  <c r="P32" i="18"/>
  <c r="Q32" i="18"/>
  <c r="R32" i="18"/>
  <c r="P33" i="18"/>
  <c r="Q33" i="18"/>
  <c r="R33" i="18"/>
  <c r="P34" i="18"/>
  <c r="Q34" i="18"/>
  <c r="R34" i="18"/>
  <c r="P36" i="18"/>
  <c r="Q36" i="18"/>
  <c r="R36" i="18"/>
  <c r="P37" i="18"/>
  <c r="Q37" i="18"/>
  <c r="R37" i="18"/>
  <c r="P38" i="18"/>
  <c r="Q38" i="18"/>
  <c r="R38" i="18"/>
  <c r="P39" i="18"/>
  <c r="Q39" i="18"/>
  <c r="R39" i="18"/>
  <c r="P40" i="18"/>
  <c r="Q40" i="18"/>
  <c r="R40" i="18"/>
  <c r="P41" i="18"/>
  <c r="Q41" i="18"/>
  <c r="R41" i="18"/>
  <c r="P42" i="18"/>
  <c r="Q42" i="18"/>
  <c r="R42" i="18"/>
  <c r="P43" i="18"/>
  <c r="Q43" i="18"/>
  <c r="R43" i="18"/>
  <c r="P44" i="18"/>
  <c r="Q44" i="18"/>
  <c r="R44" i="18"/>
  <c r="P45" i="18"/>
  <c r="Q45" i="18"/>
  <c r="R45" i="18"/>
  <c r="P46" i="18"/>
  <c r="Q46" i="18"/>
  <c r="R46" i="18"/>
  <c r="P47" i="18"/>
  <c r="Q47" i="18"/>
  <c r="R47" i="18"/>
  <c r="P49" i="18"/>
  <c r="Q49" i="18"/>
  <c r="R49" i="18"/>
  <c r="P50" i="18"/>
  <c r="Q50" i="18"/>
  <c r="R50" i="18"/>
  <c r="P51" i="18"/>
  <c r="Q51" i="18"/>
  <c r="R51" i="18"/>
  <c r="P52" i="18"/>
  <c r="Q52" i="18"/>
  <c r="R52" i="18"/>
  <c r="P53" i="18"/>
  <c r="Q53" i="18"/>
  <c r="R53" i="18"/>
  <c r="P54" i="18"/>
  <c r="Q54" i="18"/>
  <c r="R54" i="18"/>
  <c r="P56" i="18"/>
  <c r="Q56" i="18"/>
  <c r="R56" i="18"/>
  <c r="P57" i="18"/>
  <c r="Q57" i="18"/>
  <c r="R57" i="18"/>
  <c r="P58" i="18"/>
  <c r="Q58" i="18"/>
  <c r="R58" i="18"/>
  <c r="P59" i="18"/>
  <c r="Q59" i="18"/>
  <c r="R59" i="18"/>
  <c r="P60" i="18"/>
  <c r="Q60" i="18"/>
  <c r="R60" i="18"/>
  <c r="P62" i="18"/>
  <c r="Q62" i="18"/>
  <c r="R62" i="18"/>
  <c r="P63" i="18"/>
  <c r="Q63" i="18"/>
  <c r="R63" i="18"/>
  <c r="P64" i="18"/>
  <c r="Q64" i="18"/>
  <c r="R64" i="18"/>
  <c r="P65" i="18"/>
  <c r="Q65" i="18"/>
  <c r="R65" i="18"/>
  <c r="P66" i="18"/>
  <c r="Q66" i="18"/>
  <c r="R66" i="18"/>
  <c r="P67" i="18"/>
  <c r="Q67" i="18"/>
  <c r="R67" i="18"/>
  <c r="P69" i="18"/>
  <c r="Q69" i="18"/>
  <c r="R69" i="18"/>
  <c r="P70" i="18"/>
  <c r="Q70" i="18"/>
  <c r="R70" i="18"/>
  <c r="P71" i="18"/>
  <c r="Q71" i="18"/>
  <c r="R71" i="18"/>
  <c r="P72" i="18"/>
  <c r="Q72" i="18"/>
  <c r="R72" i="18"/>
  <c r="P73" i="18"/>
  <c r="Q73" i="18"/>
  <c r="R73" i="18"/>
  <c r="P75" i="18"/>
  <c r="Q75" i="18"/>
  <c r="R75" i="18"/>
  <c r="P76" i="18"/>
  <c r="Q76" i="18"/>
  <c r="R76" i="18"/>
  <c r="P77" i="18"/>
  <c r="Q77" i="18"/>
  <c r="R77" i="18"/>
  <c r="P78" i="18"/>
  <c r="Q78" i="18"/>
  <c r="R78" i="18"/>
  <c r="P79" i="18"/>
  <c r="Q79" i="18"/>
  <c r="R79" i="18"/>
  <c r="R10" i="18"/>
  <c r="Q10" i="18"/>
  <c r="P10" i="18"/>
  <c r="Q11" i="19"/>
  <c r="R11" i="19"/>
  <c r="S11" i="19"/>
  <c r="Q12" i="19"/>
  <c r="R12" i="19"/>
  <c r="S12" i="19"/>
  <c r="Q13" i="19"/>
  <c r="R13" i="19"/>
  <c r="S13" i="19"/>
  <c r="Q14" i="19"/>
  <c r="R14" i="19"/>
  <c r="S14" i="19"/>
  <c r="Q15" i="19"/>
  <c r="R15" i="19"/>
  <c r="S15" i="19"/>
  <c r="Q16" i="19"/>
  <c r="R16" i="19"/>
  <c r="S16" i="19"/>
  <c r="Q17" i="19"/>
  <c r="R17" i="19"/>
  <c r="S17" i="19"/>
  <c r="Q18" i="19"/>
  <c r="R18" i="19"/>
  <c r="S18" i="19"/>
  <c r="Q20" i="19"/>
  <c r="R20" i="19"/>
  <c r="S20" i="19"/>
  <c r="Q21" i="19"/>
  <c r="R21" i="19"/>
  <c r="S21" i="19"/>
  <c r="Q22" i="19"/>
  <c r="R22" i="19"/>
  <c r="S22" i="19"/>
  <c r="Q23" i="19"/>
  <c r="R23" i="19"/>
  <c r="S23" i="19"/>
  <c r="Q24" i="19"/>
  <c r="R24" i="19"/>
  <c r="S24" i="19"/>
  <c r="Q25" i="19"/>
  <c r="R25" i="19"/>
  <c r="S25" i="19"/>
  <c r="Q27" i="19"/>
  <c r="R27" i="19"/>
  <c r="S27" i="19"/>
  <c r="Q28" i="19"/>
  <c r="R28" i="19"/>
  <c r="S28" i="19"/>
  <c r="Q29" i="19"/>
  <c r="R29" i="19"/>
  <c r="S29" i="19"/>
  <c r="Q30" i="19"/>
  <c r="R30" i="19"/>
  <c r="S30" i="19"/>
  <c r="Q31" i="19"/>
  <c r="R31" i="19"/>
  <c r="S31" i="19"/>
  <c r="Q32" i="19"/>
  <c r="R32" i="19"/>
  <c r="S32" i="19"/>
  <c r="Q33" i="19"/>
  <c r="R33" i="19"/>
  <c r="S33" i="19"/>
  <c r="Q34" i="19"/>
  <c r="R34" i="19"/>
  <c r="S34" i="19"/>
  <c r="Q36" i="19"/>
  <c r="R36" i="19"/>
  <c r="S36" i="19"/>
  <c r="Q37" i="19"/>
  <c r="R37" i="19"/>
  <c r="S37" i="19"/>
  <c r="Q38" i="19"/>
  <c r="R38" i="19"/>
  <c r="S38" i="19"/>
  <c r="Q39" i="19"/>
  <c r="R39" i="19"/>
  <c r="S39" i="19"/>
  <c r="Q40" i="19"/>
  <c r="R40" i="19"/>
  <c r="S40" i="19"/>
  <c r="Q41" i="19"/>
  <c r="R41" i="19"/>
  <c r="S41" i="19"/>
  <c r="Q42" i="19"/>
  <c r="R42" i="19"/>
  <c r="S42" i="19"/>
  <c r="Q43" i="19"/>
  <c r="R43" i="19"/>
  <c r="S43" i="19"/>
  <c r="Q44" i="19"/>
  <c r="R44" i="19"/>
  <c r="S44" i="19"/>
  <c r="Q45" i="19"/>
  <c r="R45" i="19"/>
  <c r="S45" i="19"/>
  <c r="Q46" i="19"/>
  <c r="R46" i="19"/>
  <c r="S46" i="19"/>
  <c r="Q47" i="19"/>
  <c r="R47" i="19"/>
  <c r="S47" i="19"/>
  <c r="Q49" i="19"/>
  <c r="R49" i="19"/>
  <c r="S49" i="19"/>
  <c r="Q50" i="19"/>
  <c r="R50" i="19"/>
  <c r="S50" i="19"/>
  <c r="Q51" i="19"/>
  <c r="R51" i="19"/>
  <c r="S51" i="19"/>
  <c r="Q52" i="19"/>
  <c r="R52" i="19"/>
  <c r="S52" i="19"/>
  <c r="Q53" i="19"/>
  <c r="R53" i="19"/>
  <c r="S53" i="19"/>
  <c r="Q54" i="19"/>
  <c r="R54" i="19"/>
  <c r="S54" i="19"/>
  <c r="Q56" i="19"/>
  <c r="R56" i="19"/>
  <c r="S56" i="19"/>
  <c r="Q57" i="19"/>
  <c r="R57" i="19"/>
  <c r="S57" i="19"/>
  <c r="Q58" i="19"/>
  <c r="R58" i="19"/>
  <c r="S58" i="19"/>
  <c r="Q59" i="19"/>
  <c r="R59" i="19"/>
  <c r="S59" i="19"/>
  <c r="Q60" i="19"/>
  <c r="R60" i="19"/>
  <c r="S60" i="19"/>
  <c r="Q62" i="19"/>
  <c r="R62" i="19"/>
  <c r="S62" i="19"/>
  <c r="Q63" i="19"/>
  <c r="R63" i="19"/>
  <c r="S63" i="19"/>
  <c r="Q64" i="19"/>
  <c r="R64" i="19"/>
  <c r="S64" i="19"/>
  <c r="Q65" i="19"/>
  <c r="R65" i="19"/>
  <c r="S65" i="19"/>
  <c r="Q66" i="19"/>
  <c r="R66" i="19"/>
  <c r="S66" i="19"/>
  <c r="Q67" i="19"/>
  <c r="R67" i="19"/>
  <c r="S67" i="19"/>
  <c r="Q69" i="19"/>
  <c r="R69" i="19"/>
  <c r="S69" i="19"/>
  <c r="Q70" i="19"/>
  <c r="R70" i="19"/>
  <c r="S70" i="19"/>
  <c r="Q71" i="19"/>
  <c r="R71" i="19"/>
  <c r="S71" i="19"/>
  <c r="Q72" i="19"/>
  <c r="R72" i="19"/>
  <c r="S72" i="19"/>
  <c r="Q73" i="19"/>
  <c r="R73" i="19"/>
  <c r="S73" i="19"/>
  <c r="Q75" i="19"/>
  <c r="R75" i="19"/>
  <c r="S75" i="19"/>
  <c r="Q76" i="19"/>
  <c r="R76" i="19"/>
  <c r="S76" i="19"/>
  <c r="Q77" i="19"/>
  <c r="R77" i="19"/>
  <c r="S77" i="19"/>
  <c r="Q78" i="19"/>
  <c r="R78" i="19"/>
  <c r="S78" i="19"/>
  <c r="Q79" i="19"/>
  <c r="R79" i="19"/>
  <c r="S79" i="19"/>
  <c r="S10" i="19"/>
  <c r="R10" i="19"/>
  <c r="Q10" i="19"/>
  <c r="Q11" i="22"/>
  <c r="R11" i="22"/>
  <c r="S11" i="22"/>
  <c r="Q12" i="22"/>
  <c r="R12" i="22"/>
  <c r="S12" i="22"/>
  <c r="Q13" i="22"/>
  <c r="R13" i="22"/>
  <c r="S13" i="22"/>
  <c r="Q14" i="22"/>
  <c r="R14" i="22"/>
  <c r="S14" i="22"/>
  <c r="Q15" i="22"/>
  <c r="R15" i="22"/>
  <c r="S15" i="22"/>
  <c r="Q16" i="22"/>
  <c r="R16" i="22"/>
  <c r="S16" i="22"/>
  <c r="Q17" i="22"/>
  <c r="R17" i="22"/>
  <c r="S17" i="22"/>
  <c r="Q18" i="22"/>
  <c r="R18" i="22"/>
  <c r="S18" i="22"/>
  <c r="Q20" i="22"/>
  <c r="R20" i="22"/>
  <c r="S20" i="22"/>
  <c r="Q21" i="22"/>
  <c r="R21" i="22"/>
  <c r="S21" i="22"/>
  <c r="Q22" i="22"/>
  <c r="R22" i="22"/>
  <c r="S22" i="22"/>
  <c r="Q23" i="22"/>
  <c r="R23" i="22"/>
  <c r="S23" i="22"/>
  <c r="Q24" i="22"/>
  <c r="R24" i="22"/>
  <c r="S24" i="22"/>
  <c r="Q25" i="22"/>
  <c r="R25" i="22"/>
  <c r="S25" i="22"/>
  <c r="Q27" i="22"/>
  <c r="R27" i="22"/>
  <c r="S27" i="22"/>
  <c r="Q28" i="22"/>
  <c r="R28" i="22"/>
  <c r="S28" i="22"/>
  <c r="Q29" i="22"/>
  <c r="R29" i="22"/>
  <c r="S29" i="22"/>
  <c r="Q30" i="22"/>
  <c r="R30" i="22"/>
  <c r="S30" i="22"/>
  <c r="Q31" i="22"/>
  <c r="R31" i="22"/>
  <c r="S31" i="22"/>
  <c r="Q32" i="22"/>
  <c r="R32" i="22"/>
  <c r="S32" i="22"/>
  <c r="Q33" i="22"/>
  <c r="R33" i="22"/>
  <c r="S33" i="22"/>
  <c r="Q34" i="22"/>
  <c r="R34" i="22"/>
  <c r="S34" i="22"/>
  <c r="Q36" i="22"/>
  <c r="R36" i="22"/>
  <c r="S36" i="22"/>
  <c r="Q37" i="22"/>
  <c r="R37" i="22"/>
  <c r="S37" i="22"/>
  <c r="Q38" i="22"/>
  <c r="R38" i="22"/>
  <c r="S38" i="22"/>
  <c r="Q39" i="22"/>
  <c r="R39" i="22"/>
  <c r="S39" i="22"/>
  <c r="Q40" i="22"/>
  <c r="R40" i="22"/>
  <c r="S40" i="22"/>
  <c r="Q41" i="22"/>
  <c r="R41" i="22"/>
  <c r="S41" i="22"/>
  <c r="Q42" i="22"/>
  <c r="R42" i="22"/>
  <c r="S42" i="22"/>
  <c r="Q43" i="22"/>
  <c r="R43" i="22"/>
  <c r="S43" i="22"/>
  <c r="Q44" i="22"/>
  <c r="R44" i="22"/>
  <c r="S44" i="22"/>
  <c r="Q45" i="22"/>
  <c r="R45" i="22"/>
  <c r="S45" i="22"/>
  <c r="Q46" i="22"/>
  <c r="R46" i="22"/>
  <c r="S46" i="22"/>
  <c r="Q47" i="22"/>
  <c r="R47" i="22"/>
  <c r="S47" i="22"/>
  <c r="Q49" i="22"/>
  <c r="R49" i="22"/>
  <c r="S49" i="22"/>
  <c r="Q50" i="22"/>
  <c r="R50" i="22"/>
  <c r="S50" i="22"/>
  <c r="Q51" i="22"/>
  <c r="R51" i="22"/>
  <c r="S51" i="22"/>
  <c r="Q52" i="22"/>
  <c r="R52" i="22"/>
  <c r="S52" i="22"/>
  <c r="Q53" i="22"/>
  <c r="R53" i="22"/>
  <c r="S53" i="22"/>
  <c r="Q54" i="22"/>
  <c r="R54" i="22"/>
  <c r="S54" i="22"/>
  <c r="Q56" i="22"/>
  <c r="R56" i="22"/>
  <c r="S56" i="22"/>
  <c r="Q57" i="22"/>
  <c r="R57" i="22"/>
  <c r="S57" i="22"/>
  <c r="Q58" i="22"/>
  <c r="R58" i="22"/>
  <c r="S58" i="22"/>
  <c r="Q59" i="22"/>
  <c r="R59" i="22"/>
  <c r="S59" i="22"/>
  <c r="Q60" i="22"/>
  <c r="R60" i="22"/>
  <c r="S60" i="22"/>
  <c r="Q62" i="22"/>
  <c r="R62" i="22"/>
  <c r="S62" i="22"/>
  <c r="Q63" i="22"/>
  <c r="R63" i="22"/>
  <c r="S63" i="22"/>
  <c r="Q64" i="22"/>
  <c r="R64" i="22"/>
  <c r="S64" i="22"/>
  <c r="Q65" i="22"/>
  <c r="R65" i="22"/>
  <c r="S65" i="22"/>
  <c r="Q66" i="22"/>
  <c r="R66" i="22"/>
  <c r="S66" i="22"/>
  <c r="Q67" i="22"/>
  <c r="R67" i="22"/>
  <c r="S67" i="22"/>
  <c r="Q69" i="22"/>
  <c r="R69" i="22"/>
  <c r="S69" i="22"/>
  <c r="Q70" i="22"/>
  <c r="R70" i="22"/>
  <c r="S70" i="22"/>
  <c r="Q71" i="22"/>
  <c r="R71" i="22"/>
  <c r="S71" i="22"/>
  <c r="Q72" i="22"/>
  <c r="R72" i="22"/>
  <c r="S72" i="22"/>
  <c r="Q73" i="22"/>
  <c r="R73" i="22"/>
  <c r="S73" i="22"/>
  <c r="Q75" i="22"/>
  <c r="R75" i="22"/>
  <c r="S75" i="22"/>
  <c r="Q76" i="22"/>
  <c r="R76" i="22"/>
  <c r="S76" i="22"/>
  <c r="Q77" i="22"/>
  <c r="R77" i="22"/>
  <c r="S77" i="22"/>
  <c r="Q78" i="22"/>
  <c r="R78" i="22"/>
  <c r="S78" i="22"/>
  <c r="Q79" i="22"/>
  <c r="R79" i="22"/>
  <c r="S79" i="22"/>
  <c r="S10" i="22"/>
  <c r="R10" i="22"/>
  <c r="Q10" i="22"/>
  <c r="AR58" i="43"/>
  <c r="B58" i="43"/>
  <c r="Q11" i="15" l="1"/>
  <c r="R11" i="15"/>
  <c r="S11" i="15"/>
  <c r="Q12" i="15"/>
  <c r="R12" i="15"/>
  <c r="S12" i="15"/>
  <c r="Q13" i="15"/>
  <c r="R13" i="15"/>
  <c r="S13" i="15"/>
  <c r="Q14" i="15"/>
  <c r="R14" i="15"/>
  <c r="S14" i="15"/>
  <c r="Q15" i="15"/>
  <c r="R15" i="15"/>
  <c r="S15" i="15"/>
  <c r="Q16" i="15"/>
  <c r="R16" i="15"/>
  <c r="S16" i="15"/>
  <c r="Q17" i="15"/>
  <c r="R17" i="15"/>
  <c r="S17" i="15"/>
  <c r="Q18" i="15"/>
  <c r="R18" i="15"/>
  <c r="S18" i="15"/>
  <c r="Q20" i="15"/>
  <c r="R20" i="15"/>
  <c r="S20" i="15"/>
  <c r="Q21" i="15"/>
  <c r="R21" i="15"/>
  <c r="S21" i="15"/>
  <c r="Q22" i="15"/>
  <c r="R22" i="15"/>
  <c r="S22" i="15"/>
  <c r="Q23" i="15"/>
  <c r="R23" i="15"/>
  <c r="S23" i="15"/>
  <c r="Q24" i="15"/>
  <c r="R24" i="15"/>
  <c r="S24" i="15"/>
  <c r="Q25" i="15"/>
  <c r="R25" i="15"/>
  <c r="S25" i="15"/>
  <c r="Q27" i="15"/>
  <c r="R27" i="15"/>
  <c r="S27" i="15"/>
  <c r="Q28" i="15"/>
  <c r="R28" i="15"/>
  <c r="S28" i="15"/>
  <c r="Q29" i="15"/>
  <c r="R29" i="15"/>
  <c r="S29" i="15"/>
  <c r="Q30" i="15"/>
  <c r="R30" i="15"/>
  <c r="S30" i="15"/>
  <c r="Q31" i="15"/>
  <c r="R31" i="15"/>
  <c r="S31" i="15"/>
  <c r="Q32" i="15"/>
  <c r="R32" i="15"/>
  <c r="S32" i="15"/>
  <c r="Q33" i="15"/>
  <c r="R33" i="15"/>
  <c r="S33" i="15"/>
  <c r="Q34" i="15"/>
  <c r="R34" i="15"/>
  <c r="S34" i="15"/>
  <c r="Q36" i="15"/>
  <c r="R36" i="15"/>
  <c r="S36" i="15"/>
  <c r="Q37" i="15"/>
  <c r="R37" i="15"/>
  <c r="S37" i="15"/>
  <c r="Q38" i="15"/>
  <c r="R38" i="15"/>
  <c r="S38" i="15"/>
  <c r="Q39" i="15"/>
  <c r="R39" i="15"/>
  <c r="S39" i="15"/>
  <c r="Q40" i="15"/>
  <c r="R40" i="15"/>
  <c r="S40" i="15"/>
  <c r="Q41" i="15"/>
  <c r="R41" i="15"/>
  <c r="S41" i="15"/>
  <c r="Q42" i="15"/>
  <c r="R42" i="15"/>
  <c r="S42" i="15"/>
  <c r="Q43" i="15"/>
  <c r="R43" i="15"/>
  <c r="S43" i="15"/>
  <c r="Q44" i="15"/>
  <c r="R44" i="15"/>
  <c r="S44" i="15"/>
  <c r="Q45" i="15"/>
  <c r="R45" i="15"/>
  <c r="S45" i="15"/>
  <c r="Q46" i="15"/>
  <c r="R46" i="15"/>
  <c r="S46" i="15"/>
  <c r="Q47" i="15"/>
  <c r="R47" i="15"/>
  <c r="S47" i="15"/>
  <c r="Q49" i="15"/>
  <c r="R49" i="15"/>
  <c r="S49" i="15"/>
  <c r="Q50" i="15"/>
  <c r="R50" i="15"/>
  <c r="S50" i="15"/>
  <c r="Q51" i="15"/>
  <c r="R51" i="15"/>
  <c r="S51" i="15"/>
  <c r="Q52" i="15"/>
  <c r="R52" i="15"/>
  <c r="S52" i="15"/>
  <c r="Q53" i="15"/>
  <c r="R53" i="15"/>
  <c r="S53" i="15"/>
  <c r="Q54" i="15"/>
  <c r="R54" i="15"/>
  <c r="S54" i="15"/>
  <c r="Q56" i="15"/>
  <c r="R56" i="15"/>
  <c r="S56" i="15"/>
  <c r="Q57" i="15"/>
  <c r="R57" i="15"/>
  <c r="S57" i="15"/>
  <c r="Q58" i="15"/>
  <c r="R58" i="15"/>
  <c r="S58" i="15"/>
  <c r="Q59" i="15"/>
  <c r="R59" i="15"/>
  <c r="S59" i="15"/>
  <c r="Q60" i="15"/>
  <c r="R60" i="15"/>
  <c r="S60" i="15"/>
  <c r="Q62" i="15"/>
  <c r="R62" i="15"/>
  <c r="S62" i="15"/>
  <c r="Q63" i="15"/>
  <c r="R63" i="15"/>
  <c r="S63" i="15"/>
  <c r="Q64" i="15"/>
  <c r="R64" i="15"/>
  <c r="S64" i="15"/>
  <c r="Q65" i="15"/>
  <c r="R65" i="15"/>
  <c r="S65" i="15"/>
  <c r="Q66" i="15"/>
  <c r="R66" i="15"/>
  <c r="S66" i="15"/>
  <c r="Q67" i="15"/>
  <c r="R67" i="15"/>
  <c r="S67" i="15"/>
  <c r="Q69" i="15"/>
  <c r="R69" i="15"/>
  <c r="S69" i="15"/>
  <c r="Q70" i="15"/>
  <c r="R70" i="15"/>
  <c r="S70" i="15"/>
  <c r="Q71" i="15"/>
  <c r="R71" i="15"/>
  <c r="S71" i="15"/>
  <c r="Q72" i="15"/>
  <c r="R72" i="15"/>
  <c r="S72" i="15"/>
  <c r="Q73" i="15"/>
  <c r="R73" i="15"/>
  <c r="S73" i="15"/>
  <c r="Q75" i="15"/>
  <c r="R75" i="15"/>
  <c r="S75" i="15"/>
  <c r="Q76" i="15"/>
  <c r="R76" i="15"/>
  <c r="S76" i="15"/>
  <c r="Q77" i="15"/>
  <c r="R77" i="15"/>
  <c r="S77" i="15"/>
  <c r="Q78" i="15"/>
  <c r="R78" i="15"/>
  <c r="S78" i="15"/>
  <c r="Q79" i="15"/>
  <c r="R79" i="15"/>
  <c r="S79" i="15"/>
  <c r="S10" i="15"/>
  <c r="R10" i="15"/>
  <c r="Q10" i="15"/>
  <c r="Q11" i="35"/>
  <c r="R11" i="35"/>
  <c r="S11" i="35"/>
  <c r="Q12" i="35"/>
  <c r="R12" i="35"/>
  <c r="S12" i="35"/>
  <c r="Q13" i="35"/>
  <c r="R13" i="35"/>
  <c r="S13" i="35"/>
  <c r="Q14" i="35"/>
  <c r="R14" i="35"/>
  <c r="S14" i="35"/>
  <c r="Q15" i="35"/>
  <c r="R15" i="35"/>
  <c r="S15" i="35"/>
  <c r="Q16" i="35"/>
  <c r="R16" i="35"/>
  <c r="S16" i="35"/>
  <c r="Q17" i="35"/>
  <c r="R17" i="35"/>
  <c r="S17" i="35"/>
  <c r="Q18" i="35"/>
  <c r="R18" i="35"/>
  <c r="S18" i="35"/>
  <c r="Q20" i="35"/>
  <c r="R20" i="35"/>
  <c r="S20" i="35"/>
  <c r="Q21" i="35"/>
  <c r="R21" i="35"/>
  <c r="S21" i="35"/>
  <c r="Q22" i="35"/>
  <c r="R22" i="35"/>
  <c r="S22" i="35"/>
  <c r="Q23" i="35"/>
  <c r="R23" i="35"/>
  <c r="S23" i="35"/>
  <c r="Q24" i="35"/>
  <c r="R24" i="35"/>
  <c r="S24" i="35"/>
  <c r="Q25" i="35"/>
  <c r="R25" i="35"/>
  <c r="S25" i="35"/>
  <c r="Q27" i="35"/>
  <c r="R27" i="35"/>
  <c r="S27" i="35"/>
  <c r="Q28" i="35"/>
  <c r="R28" i="35"/>
  <c r="S28" i="35"/>
  <c r="Q29" i="35"/>
  <c r="R29" i="35"/>
  <c r="S29" i="35"/>
  <c r="Q30" i="35"/>
  <c r="R30" i="35"/>
  <c r="S30" i="35"/>
  <c r="Q31" i="35"/>
  <c r="R31" i="35"/>
  <c r="S31" i="35"/>
  <c r="Q32" i="35"/>
  <c r="R32" i="35"/>
  <c r="S32" i="35"/>
  <c r="Q33" i="35"/>
  <c r="R33" i="35"/>
  <c r="S33" i="35"/>
  <c r="Q34" i="35"/>
  <c r="R34" i="35"/>
  <c r="S34" i="35"/>
  <c r="Q36" i="35"/>
  <c r="R36" i="35"/>
  <c r="S36" i="35"/>
  <c r="Q37" i="35"/>
  <c r="R37" i="35"/>
  <c r="S37" i="35"/>
  <c r="Q38" i="35"/>
  <c r="R38" i="35"/>
  <c r="S38" i="35"/>
  <c r="Q39" i="35"/>
  <c r="R39" i="35"/>
  <c r="S39" i="35"/>
  <c r="Q40" i="35"/>
  <c r="R40" i="35"/>
  <c r="S40" i="35"/>
  <c r="Q41" i="35"/>
  <c r="R41" i="35"/>
  <c r="S41" i="35"/>
  <c r="Q42" i="35"/>
  <c r="R42" i="35"/>
  <c r="S42" i="35"/>
  <c r="Q43" i="35"/>
  <c r="R43" i="35"/>
  <c r="S43" i="35"/>
  <c r="Q44" i="35"/>
  <c r="R44" i="35"/>
  <c r="S44" i="35"/>
  <c r="Q45" i="35"/>
  <c r="R45" i="35"/>
  <c r="S45" i="35"/>
  <c r="Q46" i="35"/>
  <c r="R46" i="35"/>
  <c r="S46" i="35"/>
  <c r="Q47" i="35"/>
  <c r="R47" i="35"/>
  <c r="S47" i="35"/>
  <c r="Q49" i="35"/>
  <c r="R49" i="35"/>
  <c r="S49" i="35"/>
  <c r="Q50" i="35"/>
  <c r="R50" i="35"/>
  <c r="S50" i="35"/>
  <c r="Q51" i="35"/>
  <c r="R51" i="35"/>
  <c r="S51" i="35"/>
  <c r="Q52" i="35"/>
  <c r="R52" i="35"/>
  <c r="S52" i="35"/>
  <c r="Q53" i="35"/>
  <c r="R53" i="35"/>
  <c r="S53" i="35"/>
  <c r="Q54" i="35"/>
  <c r="R54" i="35"/>
  <c r="S54" i="35"/>
  <c r="Q56" i="35"/>
  <c r="R56" i="35"/>
  <c r="S56" i="35"/>
  <c r="Q57" i="35"/>
  <c r="R57" i="35"/>
  <c r="S57" i="35"/>
  <c r="Q58" i="35"/>
  <c r="R58" i="35"/>
  <c r="S58" i="35"/>
  <c r="Q59" i="35"/>
  <c r="R59" i="35"/>
  <c r="S59" i="35"/>
  <c r="Q60" i="35"/>
  <c r="R60" i="35"/>
  <c r="S60" i="35"/>
  <c r="Q62" i="35"/>
  <c r="R62" i="35"/>
  <c r="S62" i="35"/>
  <c r="Q63" i="35"/>
  <c r="R63" i="35"/>
  <c r="S63" i="35"/>
  <c r="Q64" i="35"/>
  <c r="R64" i="35"/>
  <c r="S64" i="35"/>
  <c r="Q65" i="35"/>
  <c r="R65" i="35"/>
  <c r="S65" i="35"/>
  <c r="Q66" i="35"/>
  <c r="R66" i="35"/>
  <c r="S66" i="35"/>
  <c r="Q67" i="35"/>
  <c r="R67" i="35"/>
  <c r="S67" i="35"/>
  <c r="Q69" i="35"/>
  <c r="R69" i="35"/>
  <c r="S69" i="35"/>
  <c r="Q70" i="35"/>
  <c r="R70" i="35"/>
  <c r="S70" i="35"/>
  <c r="Q71" i="35"/>
  <c r="R71" i="35"/>
  <c r="S71" i="35"/>
  <c r="Q72" i="35"/>
  <c r="R72" i="35"/>
  <c r="S72" i="35"/>
  <c r="Q73" i="35"/>
  <c r="R73" i="35"/>
  <c r="S73" i="35"/>
  <c r="Q75" i="35"/>
  <c r="R75" i="35"/>
  <c r="S75" i="35"/>
  <c r="Q76" i="35"/>
  <c r="R76" i="35"/>
  <c r="S76" i="35"/>
  <c r="Q77" i="35"/>
  <c r="R77" i="35"/>
  <c r="S77" i="35"/>
  <c r="Q78" i="35"/>
  <c r="R78" i="35"/>
  <c r="S78" i="35"/>
  <c r="Q79" i="35"/>
  <c r="R79" i="35"/>
  <c r="S79" i="35"/>
  <c r="S10" i="35"/>
  <c r="R10" i="35"/>
  <c r="Q10" i="35"/>
  <c r="AC9" i="43" l="1"/>
  <c r="AC10" i="43"/>
  <c r="AC11" i="43"/>
  <c r="AC12" i="43"/>
  <c r="AC13" i="43"/>
  <c r="AC14" i="43"/>
  <c r="AC15" i="43"/>
  <c r="AC16" i="43"/>
  <c r="AC18" i="43"/>
  <c r="AC19" i="43"/>
  <c r="AC20" i="43"/>
  <c r="AC21" i="43"/>
  <c r="AC22" i="43"/>
  <c r="AC23" i="43"/>
  <c r="AC25" i="43"/>
  <c r="AC26" i="43"/>
  <c r="AC27" i="43"/>
  <c r="AC28" i="43"/>
  <c r="AC29" i="43"/>
  <c r="AC30" i="43"/>
  <c r="AC31" i="43"/>
  <c r="AC32" i="43"/>
  <c r="AC34" i="43"/>
  <c r="AC35" i="43"/>
  <c r="AC36" i="43"/>
  <c r="AC37" i="43"/>
  <c r="AC38" i="43"/>
  <c r="AC39" i="43"/>
  <c r="AC40" i="43"/>
  <c r="AC41" i="43"/>
  <c r="AC42" i="43"/>
  <c r="AC43" i="43"/>
  <c r="AC44" i="43"/>
  <c r="AC45" i="43"/>
  <c r="AC47" i="43"/>
  <c r="AC48" i="43"/>
  <c r="AC49" i="43"/>
  <c r="AC50" i="43"/>
  <c r="AC51" i="43"/>
  <c r="AC52" i="43"/>
  <c r="AC54" i="43"/>
  <c r="AC55" i="43"/>
  <c r="AC56" i="43"/>
  <c r="AC57" i="43"/>
  <c r="AC58" i="43"/>
  <c r="AC60" i="43"/>
  <c r="AC61" i="43"/>
  <c r="AC62" i="43"/>
  <c r="AC63" i="43"/>
  <c r="AC64" i="43"/>
  <c r="AC65" i="43"/>
  <c r="AC67" i="43"/>
  <c r="AC68" i="43"/>
  <c r="AC69" i="43"/>
  <c r="AC70" i="43"/>
  <c r="AC71" i="43"/>
  <c r="AC73" i="43"/>
  <c r="AC74" i="43"/>
  <c r="AC75" i="43"/>
  <c r="AC76" i="43"/>
  <c r="AC77" i="43"/>
  <c r="AC8" i="43"/>
  <c r="BM9" i="43"/>
  <c r="BM10" i="43"/>
  <c r="BM11" i="43"/>
  <c r="BM12" i="43"/>
  <c r="BM13" i="43"/>
  <c r="BM14" i="43"/>
  <c r="BM15" i="43"/>
  <c r="BM16" i="43"/>
  <c r="BM18" i="43"/>
  <c r="BM19" i="43"/>
  <c r="BM20" i="43"/>
  <c r="BM21" i="43"/>
  <c r="BM22" i="43"/>
  <c r="BM23" i="43"/>
  <c r="BM25" i="43"/>
  <c r="BM26" i="43"/>
  <c r="BM27" i="43"/>
  <c r="BM28" i="43"/>
  <c r="BM29" i="43"/>
  <c r="BM30" i="43"/>
  <c r="BM31" i="43"/>
  <c r="BM32" i="43"/>
  <c r="BM34" i="43"/>
  <c r="BM35" i="43"/>
  <c r="BM36" i="43"/>
  <c r="BM37" i="43"/>
  <c r="BM38" i="43"/>
  <c r="BM39" i="43"/>
  <c r="BM40" i="43"/>
  <c r="BM41" i="43"/>
  <c r="BM42" i="43"/>
  <c r="BM43" i="43"/>
  <c r="BM44" i="43"/>
  <c r="BM45" i="43"/>
  <c r="BM47" i="43"/>
  <c r="BM48" i="43"/>
  <c r="BM49" i="43"/>
  <c r="BM50" i="43"/>
  <c r="BM51" i="43"/>
  <c r="BM52" i="43"/>
  <c r="BM54" i="43"/>
  <c r="BM55" i="43"/>
  <c r="BM56" i="43"/>
  <c r="BM57" i="43"/>
  <c r="BM58" i="43"/>
  <c r="BM60" i="43"/>
  <c r="BM61" i="43"/>
  <c r="BM62" i="43"/>
  <c r="BM63" i="43"/>
  <c r="BM64" i="43"/>
  <c r="BM65" i="43"/>
  <c r="BM67" i="43"/>
  <c r="BM68" i="43"/>
  <c r="BM69" i="43"/>
  <c r="BM70" i="43"/>
  <c r="BM71" i="43"/>
  <c r="BM73" i="43"/>
  <c r="BM74" i="43"/>
  <c r="BM75" i="43"/>
  <c r="BM76" i="43"/>
  <c r="BM77" i="43"/>
  <c r="BM8" i="43"/>
  <c r="BJ9" i="43"/>
  <c r="BJ10" i="43"/>
  <c r="BJ11" i="43"/>
  <c r="BJ12" i="43"/>
  <c r="BJ13" i="43"/>
  <c r="BJ14" i="43"/>
  <c r="BJ15" i="43"/>
  <c r="BJ16" i="43"/>
  <c r="BJ18" i="43"/>
  <c r="BJ19" i="43"/>
  <c r="BJ20" i="43"/>
  <c r="BJ21" i="43"/>
  <c r="BJ22" i="43"/>
  <c r="BJ23" i="43"/>
  <c r="BJ25" i="43"/>
  <c r="BJ26" i="43"/>
  <c r="BJ27" i="43"/>
  <c r="BJ28" i="43"/>
  <c r="BJ29" i="43"/>
  <c r="BJ30" i="43"/>
  <c r="BJ31" i="43"/>
  <c r="BJ32" i="43"/>
  <c r="BJ34" i="43"/>
  <c r="BJ35" i="43"/>
  <c r="BJ36" i="43"/>
  <c r="BJ37" i="43"/>
  <c r="BJ38" i="43"/>
  <c r="BJ39" i="43"/>
  <c r="BJ40" i="43"/>
  <c r="BJ41" i="43"/>
  <c r="BJ42" i="43"/>
  <c r="BJ43" i="43"/>
  <c r="BJ44" i="43"/>
  <c r="BJ45" i="43"/>
  <c r="BJ47" i="43"/>
  <c r="BJ48" i="43"/>
  <c r="BJ49" i="43"/>
  <c r="BJ50" i="43"/>
  <c r="BJ51" i="43"/>
  <c r="BJ52" i="43"/>
  <c r="BJ54" i="43"/>
  <c r="BJ55" i="43"/>
  <c r="BJ56" i="43"/>
  <c r="BJ57" i="43"/>
  <c r="BJ58" i="43"/>
  <c r="BJ60" i="43"/>
  <c r="BJ61" i="43"/>
  <c r="BJ62" i="43"/>
  <c r="BJ63" i="43"/>
  <c r="BJ64" i="43"/>
  <c r="BJ65" i="43"/>
  <c r="BJ67" i="43"/>
  <c r="BJ68" i="43"/>
  <c r="BJ69" i="43"/>
  <c r="BJ70" i="43"/>
  <c r="BJ71" i="43"/>
  <c r="BJ73" i="43"/>
  <c r="BJ74" i="43"/>
  <c r="BJ75" i="43"/>
  <c r="BJ76" i="43"/>
  <c r="BJ77" i="43"/>
  <c r="BJ8" i="43"/>
  <c r="BG9" i="43"/>
  <c r="BG10" i="43"/>
  <c r="BG11" i="43"/>
  <c r="BG12" i="43"/>
  <c r="BG13" i="43"/>
  <c r="BG14" i="43"/>
  <c r="BG15" i="43"/>
  <c r="BG16" i="43"/>
  <c r="BG18" i="43"/>
  <c r="BG19" i="43"/>
  <c r="BG20" i="43"/>
  <c r="BG21" i="43"/>
  <c r="BG23" i="43"/>
  <c r="BG25" i="43"/>
  <c r="BG26" i="43"/>
  <c r="BG27" i="43"/>
  <c r="BG28" i="43"/>
  <c r="BG32" i="43"/>
  <c r="BG35" i="43"/>
  <c r="BG36" i="43"/>
  <c r="BG37" i="43"/>
  <c r="BG42" i="43"/>
  <c r="BG44" i="43"/>
  <c r="BG48" i="43"/>
  <c r="BG49" i="43"/>
  <c r="BG50" i="43"/>
  <c r="BG51" i="43"/>
  <c r="BG52" i="43"/>
  <c r="BG54" i="43"/>
  <c r="BG55" i="43"/>
  <c r="BG57" i="43"/>
  <c r="BG60" i="43"/>
  <c r="BG62" i="43"/>
  <c r="BG64" i="43"/>
  <c r="BG65" i="43"/>
  <c r="BG67" i="43"/>
  <c r="BG68" i="43"/>
  <c r="BG69" i="43"/>
  <c r="BG70" i="43"/>
  <c r="BG8" i="43"/>
  <c r="BD10" i="43"/>
  <c r="BD11" i="43"/>
  <c r="BD12" i="43"/>
  <c r="BD13" i="43"/>
  <c r="BD14" i="43"/>
  <c r="BD15" i="43"/>
  <c r="BD16" i="43"/>
  <c r="BD18" i="43"/>
  <c r="BD19" i="43"/>
  <c r="BD20" i="43"/>
  <c r="BD21" i="43"/>
  <c r="BD22" i="43"/>
  <c r="BD23" i="43"/>
  <c r="BD25" i="43"/>
  <c r="BD26" i="43"/>
  <c r="BD27" i="43"/>
  <c r="BD28" i="43"/>
  <c r="BD29" i="43"/>
  <c r="BD30" i="43"/>
  <c r="BD31" i="43"/>
  <c r="BD32" i="43"/>
  <c r="BD34" i="43"/>
  <c r="BD35" i="43"/>
  <c r="BD36" i="43"/>
  <c r="BD37" i="43"/>
  <c r="BD38" i="43"/>
  <c r="BD39" i="43"/>
  <c r="BD40" i="43"/>
  <c r="BD41" i="43"/>
  <c r="BD42" i="43"/>
  <c r="BD43" i="43"/>
  <c r="BD44" i="43"/>
  <c r="BD45" i="43"/>
  <c r="BD47" i="43"/>
  <c r="BD48" i="43"/>
  <c r="BD49" i="43"/>
  <c r="BD50" i="43"/>
  <c r="BD51" i="43"/>
  <c r="BD52" i="43"/>
  <c r="BD54" i="43"/>
  <c r="BD55" i="43"/>
  <c r="BD56" i="43"/>
  <c r="BD57" i="43"/>
  <c r="BD58" i="43"/>
  <c r="BD60" i="43"/>
  <c r="BD61" i="43"/>
  <c r="BD62" i="43"/>
  <c r="BD63" i="43"/>
  <c r="BD64" i="43"/>
  <c r="BD65" i="43"/>
  <c r="BD67" i="43"/>
  <c r="BD68" i="43"/>
  <c r="BD69" i="43"/>
  <c r="BD70" i="43"/>
  <c r="BD71" i="43"/>
  <c r="BD73" i="43"/>
  <c r="BD74" i="43"/>
  <c r="BD75" i="43"/>
  <c r="BD76" i="43"/>
  <c r="BD77" i="43"/>
  <c r="BD9" i="43"/>
  <c r="BD8" i="43"/>
  <c r="BA9" i="43"/>
  <c r="BA10" i="43"/>
  <c r="BA11" i="43"/>
  <c r="BA12" i="43"/>
  <c r="BA13" i="43"/>
  <c r="BA14" i="43"/>
  <c r="BA15" i="43"/>
  <c r="BA16" i="43"/>
  <c r="BA18" i="43"/>
  <c r="BA19" i="43"/>
  <c r="BA20" i="43"/>
  <c r="BA21" i="43"/>
  <c r="BA22" i="43"/>
  <c r="BA23" i="43"/>
  <c r="BA25" i="43"/>
  <c r="BA26" i="43"/>
  <c r="BA27" i="43"/>
  <c r="BA28" i="43"/>
  <c r="BA29" i="43"/>
  <c r="BA30" i="43"/>
  <c r="BA31" i="43"/>
  <c r="BA32" i="43"/>
  <c r="BA34" i="43"/>
  <c r="BA35" i="43"/>
  <c r="BA36" i="43"/>
  <c r="BA37" i="43"/>
  <c r="BA38" i="43"/>
  <c r="BA39" i="43"/>
  <c r="BA40" i="43"/>
  <c r="BA41" i="43"/>
  <c r="BA42" i="43"/>
  <c r="BA43" i="43"/>
  <c r="BA44" i="43"/>
  <c r="BA45" i="43"/>
  <c r="BA47" i="43"/>
  <c r="BA48" i="43"/>
  <c r="BA49" i="43"/>
  <c r="BA50" i="43"/>
  <c r="BA51" i="43"/>
  <c r="BA52" i="43"/>
  <c r="BA54" i="43"/>
  <c r="BA55" i="43"/>
  <c r="BA56" i="43"/>
  <c r="BA57" i="43"/>
  <c r="BA58" i="43"/>
  <c r="BA60" i="43"/>
  <c r="BA61" i="43"/>
  <c r="BA62" i="43"/>
  <c r="BA63" i="43"/>
  <c r="BA64" i="43"/>
  <c r="BA65" i="43"/>
  <c r="BA67" i="43"/>
  <c r="BA68" i="43"/>
  <c r="BA69" i="43"/>
  <c r="BA70" i="43"/>
  <c r="BA71" i="43"/>
  <c r="BA73" i="43"/>
  <c r="BA74" i="43"/>
  <c r="BA75" i="43"/>
  <c r="BA76" i="43"/>
  <c r="BA77" i="43"/>
  <c r="BA8" i="43"/>
  <c r="AX11" i="43"/>
  <c r="AX12" i="43"/>
  <c r="AX13" i="43"/>
  <c r="AX14" i="43"/>
  <c r="AX15" i="43"/>
  <c r="AX16" i="43"/>
  <c r="AX18" i="43"/>
  <c r="AX19" i="43"/>
  <c r="AX20" i="43"/>
  <c r="AX21" i="43"/>
  <c r="AX22" i="43"/>
  <c r="AX23" i="43"/>
  <c r="AX25" i="43"/>
  <c r="AX26" i="43"/>
  <c r="AX27" i="43"/>
  <c r="AX28" i="43"/>
  <c r="AX29" i="43"/>
  <c r="AX30" i="43"/>
  <c r="AX31" i="43"/>
  <c r="AX32" i="43"/>
  <c r="AX34" i="43"/>
  <c r="AX35" i="43"/>
  <c r="AX36" i="43"/>
  <c r="AX37" i="43"/>
  <c r="AX38" i="43"/>
  <c r="AX39" i="43"/>
  <c r="AX40" i="43"/>
  <c r="AX41" i="43"/>
  <c r="AX42" i="43"/>
  <c r="AX43" i="43"/>
  <c r="AX44" i="43"/>
  <c r="AX45" i="43"/>
  <c r="AX47" i="43"/>
  <c r="AX48" i="43"/>
  <c r="AX49" i="43"/>
  <c r="AX50" i="43"/>
  <c r="AX51" i="43"/>
  <c r="AX52" i="43"/>
  <c r="AX54" i="43"/>
  <c r="AX55" i="43"/>
  <c r="AX56" i="43"/>
  <c r="AX57" i="43"/>
  <c r="AX58" i="43"/>
  <c r="AX60" i="43"/>
  <c r="AX61" i="43"/>
  <c r="AX62" i="43"/>
  <c r="AX63" i="43"/>
  <c r="AX64" i="43"/>
  <c r="AX65" i="43"/>
  <c r="AX67" i="43"/>
  <c r="AX68" i="43"/>
  <c r="AX69" i="43"/>
  <c r="AX70" i="43"/>
  <c r="AX71" i="43"/>
  <c r="AX73" i="43"/>
  <c r="AX74" i="43"/>
  <c r="AX75" i="43"/>
  <c r="AX76" i="43"/>
  <c r="AX77" i="43"/>
  <c r="AX10" i="43"/>
  <c r="AX9" i="43"/>
  <c r="AX8" i="43"/>
  <c r="AU9" i="43"/>
  <c r="AU10" i="43"/>
  <c r="AU11" i="43"/>
  <c r="AU12" i="43"/>
  <c r="AU13" i="43"/>
  <c r="AU14" i="43"/>
  <c r="AU15" i="43"/>
  <c r="AU16" i="43"/>
  <c r="AU18" i="43"/>
  <c r="AU19" i="43"/>
  <c r="AU20" i="43"/>
  <c r="AU21" i="43"/>
  <c r="AU22" i="43"/>
  <c r="AU23" i="43"/>
  <c r="AU25" i="43"/>
  <c r="AU26" i="43"/>
  <c r="AU27" i="43"/>
  <c r="AU28" i="43"/>
  <c r="AU29" i="43"/>
  <c r="AU30" i="43"/>
  <c r="AU31" i="43"/>
  <c r="AU32" i="43"/>
  <c r="AU34" i="43"/>
  <c r="AU35" i="43"/>
  <c r="AU36" i="43"/>
  <c r="AU37" i="43"/>
  <c r="AU38" i="43"/>
  <c r="AU39" i="43"/>
  <c r="AU40" i="43"/>
  <c r="AU41" i="43"/>
  <c r="AU42" i="43"/>
  <c r="AU43" i="43"/>
  <c r="AU44" i="43"/>
  <c r="AU45" i="43"/>
  <c r="AU47" i="43"/>
  <c r="AU48" i="43"/>
  <c r="AU49" i="43"/>
  <c r="AU50" i="43"/>
  <c r="AU51" i="43"/>
  <c r="AU52" i="43"/>
  <c r="AU54" i="43"/>
  <c r="AU55" i="43"/>
  <c r="AU56" i="43"/>
  <c r="AU57" i="43"/>
  <c r="AU58" i="43"/>
  <c r="AU60" i="43"/>
  <c r="AU61" i="43"/>
  <c r="AU62" i="43"/>
  <c r="AU63" i="43"/>
  <c r="AU64" i="43"/>
  <c r="AU65" i="43"/>
  <c r="AU67" i="43"/>
  <c r="AU68" i="43"/>
  <c r="AU69" i="43"/>
  <c r="AU70" i="43"/>
  <c r="AU71" i="43"/>
  <c r="AU73" i="43"/>
  <c r="AU74" i="43"/>
  <c r="AU75" i="43"/>
  <c r="AU76" i="43"/>
  <c r="AU77" i="43"/>
  <c r="AU8" i="43"/>
  <c r="AR9" i="43"/>
  <c r="AR10" i="43"/>
  <c r="AR11" i="43"/>
  <c r="AR12" i="43"/>
  <c r="AR13" i="43"/>
  <c r="AR14" i="43"/>
  <c r="AR15" i="43"/>
  <c r="AR16" i="43"/>
  <c r="AR18" i="43"/>
  <c r="AR19" i="43"/>
  <c r="AR20" i="43"/>
  <c r="AR21" i="43"/>
  <c r="AR22" i="43"/>
  <c r="AR23" i="43"/>
  <c r="AR25" i="43"/>
  <c r="AR26" i="43"/>
  <c r="AR27" i="43"/>
  <c r="AR28" i="43"/>
  <c r="AR29" i="43"/>
  <c r="AR30" i="43"/>
  <c r="AR31" i="43"/>
  <c r="AR32" i="43"/>
  <c r="AR34" i="43"/>
  <c r="AR35" i="43"/>
  <c r="AR36" i="43"/>
  <c r="AR37" i="43"/>
  <c r="AR38" i="43"/>
  <c r="AR39" i="43"/>
  <c r="AR40" i="43"/>
  <c r="AR41" i="43"/>
  <c r="AR42" i="43"/>
  <c r="AR43" i="43"/>
  <c r="AR44" i="43"/>
  <c r="AR45" i="43"/>
  <c r="AR47" i="43"/>
  <c r="AR48" i="43"/>
  <c r="AR49" i="43"/>
  <c r="AR50" i="43"/>
  <c r="AR51" i="43"/>
  <c r="AR52" i="43"/>
  <c r="AR54" i="43"/>
  <c r="AR55" i="43"/>
  <c r="AR56" i="43"/>
  <c r="AR57" i="43"/>
  <c r="AR60" i="43"/>
  <c r="AR61" i="43"/>
  <c r="AR62" i="43"/>
  <c r="AR63" i="43"/>
  <c r="AR64" i="43"/>
  <c r="AR65" i="43"/>
  <c r="AR67" i="43"/>
  <c r="AR68" i="43"/>
  <c r="AR69" i="43"/>
  <c r="AR70" i="43"/>
  <c r="AR71" i="43"/>
  <c r="AR73" i="43"/>
  <c r="AR74" i="43"/>
  <c r="AR75" i="43"/>
  <c r="AR76" i="43"/>
  <c r="AR77" i="43"/>
  <c r="AR8" i="43"/>
  <c r="AO9" i="43"/>
  <c r="AO10" i="43"/>
  <c r="AO11" i="43"/>
  <c r="AO12" i="43"/>
  <c r="AO13" i="43"/>
  <c r="AO14" i="43"/>
  <c r="AO15" i="43"/>
  <c r="AO16" i="43"/>
  <c r="AO18" i="43"/>
  <c r="AO19" i="43"/>
  <c r="AO20" i="43"/>
  <c r="AO21" i="43"/>
  <c r="AO22" i="43"/>
  <c r="AO23" i="43"/>
  <c r="AO25" i="43"/>
  <c r="AO26" i="43"/>
  <c r="AO27" i="43"/>
  <c r="AO28" i="43"/>
  <c r="AO29" i="43"/>
  <c r="AO30" i="43"/>
  <c r="AO31" i="43"/>
  <c r="AO32" i="43"/>
  <c r="AO34" i="43"/>
  <c r="AO35" i="43"/>
  <c r="AO36" i="43"/>
  <c r="AO37" i="43"/>
  <c r="AO38" i="43"/>
  <c r="AO39" i="43"/>
  <c r="AO40" i="43"/>
  <c r="AO41" i="43"/>
  <c r="AO42" i="43"/>
  <c r="AO43" i="43"/>
  <c r="AO44" i="43"/>
  <c r="AO45" i="43"/>
  <c r="AO47" i="43"/>
  <c r="AO48" i="43"/>
  <c r="AO49" i="43"/>
  <c r="AO50" i="43"/>
  <c r="AO51" i="43"/>
  <c r="AO52" i="43"/>
  <c r="AO54" i="43"/>
  <c r="AO55" i="43"/>
  <c r="AO56" i="43"/>
  <c r="AO57" i="43"/>
  <c r="AO58" i="43"/>
  <c r="AO60" i="43"/>
  <c r="AO61" i="43"/>
  <c r="AO62" i="43"/>
  <c r="AO63" i="43"/>
  <c r="AO64" i="43"/>
  <c r="AO65" i="43"/>
  <c r="AO67" i="43"/>
  <c r="AO68" i="43"/>
  <c r="AO69" i="43"/>
  <c r="AO70" i="43"/>
  <c r="AO71" i="43"/>
  <c r="AO73" i="43"/>
  <c r="AO74" i="43"/>
  <c r="AO75" i="43"/>
  <c r="AO76" i="43"/>
  <c r="AO77" i="43"/>
  <c r="AO8" i="43"/>
  <c r="AL9" i="43"/>
  <c r="AL10" i="43"/>
  <c r="AL11" i="43"/>
  <c r="AL12" i="43"/>
  <c r="AL13" i="43"/>
  <c r="AL14" i="43"/>
  <c r="AL15" i="43"/>
  <c r="AL16" i="43"/>
  <c r="AL18" i="43"/>
  <c r="AL19" i="43"/>
  <c r="AL20" i="43"/>
  <c r="AL21" i="43"/>
  <c r="AL22" i="43"/>
  <c r="AL23" i="43"/>
  <c r="AL25" i="43"/>
  <c r="AL26" i="43"/>
  <c r="AL27" i="43"/>
  <c r="AL28" i="43"/>
  <c r="AL29" i="43"/>
  <c r="AL30" i="43"/>
  <c r="AL31" i="43"/>
  <c r="AL32" i="43"/>
  <c r="AL34" i="43"/>
  <c r="AL35" i="43"/>
  <c r="AL36" i="43"/>
  <c r="AL37" i="43"/>
  <c r="AL38" i="43"/>
  <c r="AL39" i="43"/>
  <c r="AL40" i="43"/>
  <c r="AL41" i="43"/>
  <c r="AL42" i="43"/>
  <c r="AL43" i="43"/>
  <c r="AL44" i="43"/>
  <c r="AL45" i="43"/>
  <c r="AL47" i="43"/>
  <c r="AL48" i="43"/>
  <c r="AL49" i="43"/>
  <c r="AL50" i="43"/>
  <c r="AL51" i="43"/>
  <c r="AL52" i="43"/>
  <c r="AL54" i="43"/>
  <c r="AL55" i="43"/>
  <c r="AL56" i="43"/>
  <c r="AL57" i="43"/>
  <c r="AL58" i="43"/>
  <c r="AL60" i="43"/>
  <c r="AL61" i="43"/>
  <c r="AL62" i="43"/>
  <c r="AL63" i="43"/>
  <c r="AL64" i="43"/>
  <c r="AL65" i="43"/>
  <c r="AL67" i="43"/>
  <c r="AL68" i="43"/>
  <c r="AL69" i="43"/>
  <c r="AL70" i="43"/>
  <c r="AL71" i="43"/>
  <c r="AL73" i="43"/>
  <c r="AL74" i="43"/>
  <c r="AL75" i="43"/>
  <c r="AL76" i="43"/>
  <c r="AL77" i="43"/>
  <c r="AL8" i="43"/>
  <c r="AI9" i="43"/>
  <c r="AI10" i="43"/>
  <c r="AI11" i="43"/>
  <c r="AI12" i="43"/>
  <c r="AI13" i="43"/>
  <c r="AI14" i="43"/>
  <c r="AI15" i="43"/>
  <c r="AI16" i="43"/>
  <c r="AI18" i="43"/>
  <c r="AI19" i="43"/>
  <c r="AI20" i="43"/>
  <c r="AI21" i="43"/>
  <c r="AI22" i="43"/>
  <c r="AI23" i="43"/>
  <c r="AI25" i="43"/>
  <c r="AI26" i="43"/>
  <c r="AI27" i="43"/>
  <c r="AI28" i="43"/>
  <c r="AI29" i="43"/>
  <c r="AI30" i="43"/>
  <c r="AI31" i="43"/>
  <c r="AI32" i="43"/>
  <c r="AI34" i="43"/>
  <c r="AI35" i="43"/>
  <c r="AI36" i="43"/>
  <c r="AI37" i="43"/>
  <c r="AI38" i="43"/>
  <c r="AI39" i="43"/>
  <c r="AI40" i="43"/>
  <c r="AI41" i="43"/>
  <c r="AI42" i="43"/>
  <c r="AI43" i="43"/>
  <c r="AI44" i="43"/>
  <c r="AI45" i="43"/>
  <c r="AI47" i="43"/>
  <c r="AI48" i="43"/>
  <c r="AI49" i="43"/>
  <c r="AI50" i="43"/>
  <c r="AI51" i="43"/>
  <c r="AI52" i="43"/>
  <c r="AI54" i="43"/>
  <c r="AI55" i="43"/>
  <c r="AI56" i="43"/>
  <c r="AI57" i="43"/>
  <c r="AI58" i="43"/>
  <c r="AI60" i="43"/>
  <c r="AI61" i="43"/>
  <c r="AI62" i="43"/>
  <c r="AI63" i="43"/>
  <c r="AI64" i="43"/>
  <c r="AI65" i="43"/>
  <c r="AI67" i="43"/>
  <c r="AI68" i="43"/>
  <c r="AI69" i="43"/>
  <c r="AI70" i="43"/>
  <c r="AI71" i="43"/>
  <c r="AI73" i="43"/>
  <c r="AI74" i="43"/>
  <c r="AI75" i="43"/>
  <c r="AI76" i="43"/>
  <c r="AI77" i="43"/>
  <c r="AI8" i="43"/>
  <c r="AF9" i="43"/>
  <c r="AF10" i="43"/>
  <c r="AF11" i="43"/>
  <c r="AF12" i="43"/>
  <c r="AF13" i="43"/>
  <c r="AF14" i="43"/>
  <c r="AF15" i="43"/>
  <c r="AF16" i="43"/>
  <c r="AF18" i="43"/>
  <c r="AF19" i="43"/>
  <c r="AF20" i="43"/>
  <c r="AF21" i="43"/>
  <c r="AF22" i="43"/>
  <c r="AF23" i="43"/>
  <c r="AF25" i="43"/>
  <c r="AF26" i="43"/>
  <c r="AF27" i="43"/>
  <c r="AF28" i="43"/>
  <c r="AF29" i="43"/>
  <c r="AF30" i="43"/>
  <c r="AF31" i="43"/>
  <c r="AF32" i="43"/>
  <c r="AF34" i="43"/>
  <c r="AF35" i="43"/>
  <c r="AF36" i="43"/>
  <c r="AF37" i="43"/>
  <c r="AF38" i="43"/>
  <c r="AF39" i="43"/>
  <c r="AF40" i="43"/>
  <c r="AF41" i="43"/>
  <c r="AF42" i="43"/>
  <c r="AF43" i="43"/>
  <c r="AF44" i="43"/>
  <c r="AF45" i="43"/>
  <c r="AF47" i="43"/>
  <c r="AF48" i="43"/>
  <c r="AF49" i="43"/>
  <c r="AF50" i="43"/>
  <c r="AF51" i="43"/>
  <c r="AF52" i="43"/>
  <c r="AF54" i="43"/>
  <c r="AF55" i="43"/>
  <c r="AF56" i="43"/>
  <c r="AF57" i="43"/>
  <c r="AF58" i="43"/>
  <c r="AF60" i="43"/>
  <c r="AF61" i="43"/>
  <c r="AF62" i="43"/>
  <c r="AF63" i="43"/>
  <c r="AF64" i="43"/>
  <c r="AF65" i="43"/>
  <c r="AF67" i="43"/>
  <c r="AF68" i="43"/>
  <c r="AF69" i="43"/>
  <c r="AF70" i="43"/>
  <c r="AF71" i="43"/>
  <c r="AF73" i="43"/>
  <c r="AF74" i="43"/>
  <c r="AF75" i="43"/>
  <c r="AF76" i="43"/>
  <c r="AF77" i="43"/>
  <c r="AF8" i="43"/>
  <c r="Z9" i="43"/>
  <c r="Z10" i="43"/>
  <c r="Z11" i="43"/>
  <c r="Z12" i="43"/>
  <c r="Z13" i="43"/>
  <c r="Z14" i="43"/>
  <c r="Z15" i="43"/>
  <c r="Z16" i="43"/>
  <c r="Z18" i="43"/>
  <c r="Z19" i="43"/>
  <c r="Z20" i="43"/>
  <c r="Z21" i="43"/>
  <c r="Z22" i="43"/>
  <c r="Z23" i="43"/>
  <c r="Z25" i="43"/>
  <c r="Z26" i="43"/>
  <c r="Z27" i="43"/>
  <c r="Z28" i="43"/>
  <c r="Z29" i="43"/>
  <c r="Z30" i="43"/>
  <c r="Z31" i="43"/>
  <c r="Z32" i="43"/>
  <c r="Z34" i="43"/>
  <c r="Z35" i="43"/>
  <c r="Z36" i="43"/>
  <c r="Z37" i="43"/>
  <c r="Z38" i="43"/>
  <c r="Z39" i="43"/>
  <c r="Z40" i="43"/>
  <c r="Z41" i="43"/>
  <c r="Z42" i="43"/>
  <c r="Z43" i="43"/>
  <c r="Z44" i="43"/>
  <c r="Z45" i="43"/>
  <c r="Z47" i="43"/>
  <c r="Z48" i="43"/>
  <c r="Z49" i="43"/>
  <c r="Z50" i="43"/>
  <c r="Z51" i="43"/>
  <c r="Z52" i="43"/>
  <c r="Z54" i="43"/>
  <c r="Z55" i="43"/>
  <c r="Z56" i="43"/>
  <c r="Z57" i="43"/>
  <c r="Z58" i="43"/>
  <c r="Z60" i="43"/>
  <c r="Z61" i="43"/>
  <c r="Z62" i="43"/>
  <c r="Z63" i="43"/>
  <c r="Z64" i="43"/>
  <c r="Z65" i="43"/>
  <c r="Z67" i="43"/>
  <c r="Z68" i="43"/>
  <c r="Z69" i="43"/>
  <c r="Z70" i="43"/>
  <c r="Z71" i="43"/>
  <c r="Z73" i="43"/>
  <c r="Z74" i="43"/>
  <c r="Z75" i="43"/>
  <c r="Z76" i="43"/>
  <c r="Z77" i="43"/>
  <c r="Z8" i="43"/>
  <c r="W9" i="43"/>
  <c r="W10" i="43"/>
  <c r="W11" i="43"/>
  <c r="W12" i="43"/>
  <c r="W13" i="43"/>
  <c r="W14" i="43"/>
  <c r="W15" i="43"/>
  <c r="W16" i="43"/>
  <c r="W18" i="43"/>
  <c r="W19" i="43"/>
  <c r="W20" i="43"/>
  <c r="W21" i="43"/>
  <c r="W22" i="43"/>
  <c r="W23" i="43"/>
  <c r="W25" i="43"/>
  <c r="W26" i="43"/>
  <c r="W27" i="43"/>
  <c r="W28" i="43"/>
  <c r="W29" i="43"/>
  <c r="W30" i="43"/>
  <c r="W31" i="43"/>
  <c r="W32" i="43"/>
  <c r="W34" i="43"/>
  <c r="W35" i="43"/>
  <c r="W36" i="43"/>
  <c r="W37" i="43"/>
  <c r="W38" i="43"/>
  <c r="W39" i="43"/>
  <c r="W40" i="43"/>
  <c r="W41" i="43"/>
  <c r="W42" i="43"/>
  <c r="W43" i="43"/>
  <c r="W44" i="43"/>
  <c r="W45" i="43"/>
  <c r="W47" i="43"/>
  <c r="W48" i="43"/>
  <c r="W49" i="43"/>
  <c r="W50" i="43"/>
  <c r="W51" i="43"/>
  <c r="W52" i="43"/>
  <c r="W54" i="43"/>
  <c r="W55" i="43"/>
  <c r="W56" i="43"/>
  <c r="W57" i="43"/>
  <c r="W58" i="43"/>
  <c r="W60" i="43"/>
  <c r="W61" i="43"/>
  <c r="W62" i="43"/>
  <c r="W63" i="43"/>
  <c r="W64" i="43"/>
  <c r="W65" i="43"/>
  <c r="W67" i="43"/>
  <c r="W68" i="43"/>
  <c r="W69" i="43"/>
  <c r="W70" i="43"/>
  <c r="W71" i="43"/>
  <c r="W73" i="43"/>
  <c r="W74" i="43"/>
  <c r="W75" i="43"/>
  <c r="W76" i="43"/>
  <c r="W77" i="43"/>
  <c r="W8" i="43"/>
  <c r="T9" i="43"/>
  <c r="T10" i="43"/>
  <c r="T11" i="43"/>
  <c r="T12" i="43"/>
  <c r="T13" i="43"/>
  <c r="T14" i="43"/>
  <c r="T15" i="43"/>
  <c r="T16" i="43"/>
  <c r="T18" i="43"/>
  <c r="T19" i="43"/>
  <c r="T20" i="43"/>
  <c r="T21" i="43"/>
  <c r="T22" i="43"/>
  <c r="T23" i="43"/>
  <c r="T25" i="43"/>
  <c r="T26" i="43"/>
  <c r="T27" i="43"/>
  <c r="T28" i="43"/>
  <c r="T29" i="43"/>
  <c r="T30" i="43"/>
  <c r="T31" i="43"/>
  <c r="T32" i="43"/>
  <c r="T34" i="43"/>
  <c r="T35" i="43"/>
  <c r="T36" i="43"/>
  <c r="T37" i="43"/>
  <c r="T38" i="43"/>
  <c r="T39" i="43"/>
  <c r="T40" i="43"/>
  <c r="T41" i="43"/>
  <c r="T42" i="43"/>
  <c r="T43" i="43"/>
  <c r="T44" i="43"/>
  <c r="T45" i="43"/>
  <c r="T47" i="43"/>
  <c r="T48" i="43"/>
  <c r="T49" i="43"/>
  <c r="T50" i="43"/>
  <c r="T51" i="43"/>
  <c r="T52" i="43"/>
  <c r="T54" i="43"/>
  <c r="T55" i="43"/>
  <c r="T56" i="43"/>
  <c r="T57" i="43"/>
  <c r="T58" i="43"/>
  <c r="T60" i="43"/>
  <c r="T61" i="43"/>
  <c r="T62" i="43"/>
  <c r="T63" i="43"/>
  <c r="T64" i="43"/>
  <c r="T65" i="43"/>
  <c r="T67" i="43"/>
  <c r="T68" i="43"/>
  <c r="T69" i="43"/>
  <c r="T70" i="43"/>
  <c r="T71" i="43"/>
  <c r="T73" i="43"/>
  <c r="T74" i="43"/>
  <c r="T75" i="43"/>
  <c r="T76" i="43"/>
  <c r="T77" i="43"/>
  <c r="T8" i="43"/>
  <c r="Q9" i="43"/>
  <c r="Q10" i="43"/>
  <c r="Q11" i="43"/>
  <c r="Q12" i="43"/>
  <c r="Q13" i="43"/>
  <c r="Q14" i="43"/>
  <c r="Q15" i="43"/>
  <c r="Q16" i="43"/>
  <c r="Q18" i="43"/>
  <c r="Q19" i="43"/>
  <c r="Q20" i="43"/>
  <c r="Q21" i="43"/>
  <c r="Q22" i="43"/>
  <c r="Q23" i="43"/>
  <c r="Q25" i="43"/>
  <c r="Q26" i="43"/>
  <c r="Q27" i="43"/>
  <c r="Q28" i="43"/>
  <c r="Q29" i="43"/>
  <c r="Q30" i="43"/>
  <c r="Q31" i="43"/>
  <c r="Q32" i="43"/>
  <c r="Q34" i="43"/>
  <c r="Q35" i="43"/>
  <c r="Q36" i="43"/>
  <c r="Q37" i="43"/>
  <c r="Q38" i="43"/>
  <c r="Q39" i="43"/>
  <c r="Q40" i="43"/>
  <c r="Q41" i="43"/>
  <c r="Q42" i="43"/>
  <c r="Q43" i="43"/>
  <c r="Q44" i="43"/>
  <c r="Q45" i="43"/>
  <c r="Q47" i="43"/>
  <c r="Q48" i="43"/>
  <c r="Q49" i="43"/>
  <c r="Q50" i="43"/>
  <c r="Q51" i="43"/>
  <c r="Q52" i="43"/>
  <c r="Q54" i="43"/>
  <c r="Q55" i="43"/>
  <c r="Q56" i="43"/>
  <c r="Q57" i="43"/>
  <c r="Q58" i="43"/>
  <c r="Q60" i="43"/>
  <c r="Q61" i="43"/>
  <c r="Q62" i="43"/>
  <c r="Q63" i="43"/>
  <c r="Q64" i="43"/>
  <c r="Q65" i="43"/>
  <c r="Q67" i="43"/>
  <c r="Q68" i="43"/>
  <c r="Q69" i="43"/>
  <c r="Q70" i="43"/>
  <c r="Q71" i="43"/>
  <c r="Q73" i="43"/>
  <c r="Q74" i="43"/>
  <c r="Q75" i="43"/>
  <c r="Q76" i="43"/>
  <c r="Q77" i="43"/>
  <c r="Q8" i="43"/>
  <c r="N9" i="43"/>
  <c r="N10" i="43"/>
  <c r="N11" i="43"/>
  <c r="N12" i="43"/>
  <c r="N13" i="43"/>
  <c r="N14" i="43"/>
  <c r="N15" i="43"/>
  <c r="N16" i="43"/>
  <c r="N18" i="43"/>
  <c r="N19" i="43"/>
  <c r="N20" i="43"/>
  <c r="N21" i="43"/>
  <c r="N22" i="43"/>
  <c r="N23" i="43"/>
  <c r="N25" i="43"/>
  <c r="N26" i="43"/>
  <c r="N27" i="43"/>
  <c r="N28" i="43"/>
  <c r="N29" i="43"/>
  <c r="N30" i="43"/>
  <c r="N31" i="43"/>
  <c r="N32" i="43"/>
  <c r="N34" i="43"/>
  <c r="N35" i="43"/>
  <c r="N36" i="43"/>
  <c r="N37" i="43"/>
  <c r="N38" i="43"/>
  <c r="N39" i="43"/>
  <c r="N40" i="43"/>
  <c r="N41" i="43"/>
  <c r="N42" i="43"/>
  <c r="N43" i="43"/>
  <c r="N44" i="43"/>
  <c r="N45" i="43"/>
  <c r="N47" i="43"/>
  <c r="N48" i="43"/>
  <c r="N49" i="43"/>
  <c r="N50" i="43"/>
  <c r="N51" i="43"/>
  <c r="N52" i="43"/>
  <c r="N54" i="43"/>
  <c r="N55" i="43"/>
  <c r="N56" i="43"/>
  <c r="N57" i="43"/>
  <c r="N58" i="43"/>
  <c r="N60" i="43"/>
  <c r="N61" i="43"/>
  <c r="N62" i="43"/>
  <c r="N63" i="43"/>
  <c r="N64" i="43"/>
  <c r="N65" i="43"/>
  <c r="N67" i="43"/>
  <c r="N68" i="43"/>
  <c r="N69" i="43"/>
  <c r="N70" i="43"/>
  <c r="N71" i="43"/>
  <c r="N73" i="43"/>
  <c r="N74" i="43"/>
  <c r="N75" i="43"/>
  <c r="N76" i="43"/>
  <c r="N77" i="43"/>
  <c r="N8" i="43"/>
  <c r="K9" i="43"/>
  <c r="K10" i="43"/>
  <c r="K11" i="43"/>
  <c r="K12" i="43"/>
  <c r="K13" i="43"/>
  <c r="K14" i="43"/>
  <c r="K15" i="43"/>
  <c r="K16" i="43"/>
  <c r="K18" i="43"/>
  <c r="K19" i="43"/>
  <c r="K20" i="43"/>
  <c r="K21" i="43"/>
  <c r="K22" i="43"/>
  <c r="K23" i="43"/>
  <c r="K25" i="43"/>
  <c r="K26" i="43"/>
  <c r="K27" i="43"/>
  <c r="K28" i="43"/>
  <c r="K29" i="43"/>
  <c r="K30" i="43"/>
  <c r="K31" i="43"/>
  <c r="K32" i="43"/>
  <c r="K34" i="43"/>
  <c r="K35" i="43"/>
  <c r="K36" i="43"/>
  <c r="K37" i="43"/>
  <c r="K38" i="43"/>
  <c r="K39" i="43"/>
  <c r="K40" i="43"/>
  <c r="K41" i="43"/>
  <c r="K42" i="43"/>
  <c r="K43" i="43"/>
  <c r="K44" i="43"/>
  <c r="K45" i="43"/>
  <c r="K47" i="43"/>
  <c r="K48" i="43"/>
  <c r="K49" i="43"/>
  <c r="K50" i="43"/>
  <c r="K51" i="43"/>
  <c r="K52" i="43"/>
  <c r="K54" i="43"/>
  <c r="K55" i="43"/>
  <c r="K56" i="43"/>
  <c r="K57" i="43"/>
  <c r="K58" i="43"/>
  <c r="K60" i="43"/>
  <c r="K61" i="43"/>
  <c r="K62" i="43"/>
  <c r="K63" i="43"/>
  <c r="K64" i="43"/>
  <c r="K65" i="43"/>
  <c r="K67" i="43"/>
  <c r="K68" i="43"/>
  <c r="K69" i="43"/>
  <c r="K70" i="43"/>
  <c r="K71" i="43"/>
  <c r="K73" i="43"/>
  <c r="K74" i="43"/>
  <c r="K75" i="43"/>
  <c r="K76" i="43"/>
  <c r="K77" i="43"/>
  <c r="K8" i="43"/>
  <c r="H9" i="43"/>
  <c r="H10" i="43"/>
  <c r="H11" i="43"/>
  <c r="H12" i="43"/>
  <c r="H13" i="43"/>
  <c r="H14" i="43"/>
  <c r="H15" i="43"/>
  <c r="H16" i="43"/>
  <c r="H18" i="43"/>
  <c r="H19" i="43"/>
  <c r="H20" i="43"/>
  <c r="H21" i="43"/>
  <c r="H22" i="43"/>
  <c r="H23" i="43"/>
  <c r="H25" i="43"/>
  <c r="H26" i="43"/>
  <c r="H27" i="43"/>
  <c r="H28" i="43"/>
  <c r="H29" i="43"/>
  <c r="H30" i="43"/>
  <c r="H31" i="43"/>
  <c r="H32" i="43"/>
  <c r="H34" i="43"/>
  <c r="H35" i="43"/>
  <c r="H36" i="43"/>
  <c r="H37" i="43"/>
  <c r="H38" i="43"/>
  <c r="H39" i="43"/>
  <c r="H40" i="43"/>
  <c r="H41" i="43"/>
  <c r="H42" i="43"/>
  <c r="H43" i="43"/>
  <c r="H44" i="43"/>
  <c r="H45" i="43"/>
  <c r="H47" i="43"/>
  <c r="H48" i="43"/>
  <c r="H49" i="43"/>
  <c r="H50" i="43"/>
  <c r="H51" i="43"/>
  <c r="H52" i="43"/>
  <c r="H54" i="43"/>
  <c r="H55" i="43"/>
  <c r="H56" i="43"/>
  <c r="H57" i="43"/>
  <c r="H58" i="43"/>
  <c r="H60" i="43"/>
  <c r="H61" i="43"/>
  <c r="H62" i="43"/>
  <c r="H63" i="43"/>
  <c r="H64" i="43"/>
  <c r="H65" i="43"/>
  <c r="H67" i="43"/>
  <c r="H68" i="43"/>
  <c r="H69" i="43"/>
  <c r="H70" i="43"/>
  <c r="H71" i="43"/>
  <c r="H73" i="43"/>
  <c r="H74" i="43"/>
  <c r="H75" i="43"/>
  <c r="H76" i="43"/>
  <c r="H77" i="43"/>
  <c r="H8" i="43"/>
  <c r="E9" i="43"/>
  <c r="E10" i="43"/>
  <c r="E11" i="43"/>
  <c r="E12" i="43"/>
  <c r="E13" i="43"/>
  <c r="E14" i="43"/>
  <c r="E15" i="43"/>
  <c r="E16" i="43"/>
  <c r="E18" i="43"/>
  <c r="E19" i="43"/>
  <c r="E20" i="43"/>
  <c r="E21" i="43"/>
  <c r="E22" i="43"/>
  <c r="E23" i="43"/>
  <c r="E25" i="43"/>
  <c r="E26" i="43"/>
  <c r="E27" i="43"/>
  <c r="E28" i="43"/>
  <c r="E29" i="43"/>
  <c r="E30" i="43"/>
  <c r="E31" i="43"/>
  <c r="E32" i="43"/>
  <c r="E34" i="43"/>
  <c r="E35" i="43"/>
  <c r="E36" i="43"/>
  <c r="E37" i="43"/>
  <c r="E38" i="43"/>
  <c r="E39" i="43"/>
  <c r="E40" i="43"/>
  <c r="E41" i="43"/>
  <c r="E42" i="43"/>
  <c r="E43" i="43"/>
  <c r="E44" i="43"/>
  <c r="E45" i="43"/>
  <c r="E47" i="43"/>
  <c r="E48" i="43"/>
  <c r="E49" i="43"/>
  <c r="E50" i="43"/>
  <c r="E51" i="43"/>
  <c r="E52" i="43"/>
  <c r="E54" i="43"/>
  <c r="E55" i="43"/>
  <c r="E56" i="43"/>
  <c r="E57" i="43"/>
  <c r="E58" i="43"/>
  <c r="E60" i="43"/>
  <c r="E61" i="43"/>
  <c r="E62" i="43"/>
  <c r="E63" i="43"/>
  <c r="E64" i="43"/>
  <c r="E65" i="43"/>
  <c r="E67" i="43"/>
  <c r="E68" i="43"/>
  <c r="E69" i="43"/>
  <c r="E70" i="43"/>
  <c r="E71" i="43"/>
  <c r="E73" i="43"/>
  <c r="E74" i="43"/>
  <c r="E75" i="43"/>
  <c r="E76" i="43"/>
  <c r="E77" i="43"/>
  <c r="E8" i="43"/>
  <c r="B9" i="43"/>
  <c r="B10" i="43"/>
  <c r="B11" i="43"/>
  <c r="B12" i="43"/>
  <c r="B13" i="43"/>
  <c r="B14" i="43"/>
  <c r="B15" i="43"/>
  <c r="B16" i="43"/>
  <c r="B18" i="43"/>
  <c r="B19" i="43"/>
  <c r="B20" i="43"/>
  <c r="B21" i="43"/>
  <c r="B22" i="43"/>
  <c r="B23" i="43"/>
  <c r="B25" i="43"/>
  <c r="B26" i="43"/>
  <c r="B27" i="43"/>
  <c r="B28" i="43"/>
  <c r="B29" i="43"/>
  <c r="B30" i="43"/>
  <c r="B31" i="43"/>
  <c r="B32" i="43"/>
  <c r="B34" i="43"/>
  <c r="B35" i="43"/>
  <c r="B36" i="43"/>
  <c r="B37" i="43"/>
  <c r="B38" i="43"/>
  <c r="B39" i="43"/>
  <c r="B40" i="43"/>
  <c r="B41" i="43"/>
  <c r="B42" i="43"/>
  <c r="B43" i="43"/>
  <c r="B44" i="43"/>
  <c r="B45" i="43"/>
  <c r="B47" i="43"/>
  <c r="B48" i="43"/>
  <c r="B49" i="43"/>
  <c r="B50" i="43"/>
  <c r="B51" i="43"/>
  <c r="B52" i="43"/>
  <c r="B54" i="43"/>
  <c r="B55" i="43"/>
  <c r="B56" i="43"/>
  <c r="B57" i="43"/>
  <c r="B60" i="43"/>
  <c r="B61" i="43"/>
  <c r="B62" i="43"/>
  <c r="B63" i="43"/>
  <c r="B64" i="43"/>
  <c r="B65" i="43"/>
  <c r="B67" i="43"/>
  <c r="B68" i="43"/>
  <c r="B69" i="43"/>
  <c r="B70" i="43"/>
  <c r="B71" i="43"/>
  <c r="B73" i="43"/>
  <c r="B74" i="43"/>
  <c r="B75" i="43"/>
  <c r="B76" i="43"/>
  <c r="B77" i="43"/>
  <c r="B8" i="43"/>
  <c r="AE9" i="43"/>
  <c r="AE10" i="43"/>
  <c r="AE11" i="43"/>
  <c r="AE12" i="43"/>
  <c r="AE13" i="43"/>
  <c r="AE14" i="43"/>
  <c r="AE15" i="43"/>
  <c r="AE16" i="43"/>
  <c r="AE18" i="43"/>
  <c r="AE19" i="43"/>
  <c r="AE20" i="43"/>
  <c r="AE21" i="43"/>
  <c r="AE22" i="43"/>
  <c r="AE23" i="43"/>
  <c r="AE25" i="43"/>
  <c r="AE26" i="43"/>
  <c r="AE27" i="43"/>
  <c r="AE28" i="43"/>
  <c r="AE29" i="43"/>
  <c r="AE30" i="43"/>
  <c r="AE31" i="43"/>
  <c r="AE32" i="43"/>
  <c r="AE34" i="43"/>
  <c r="AE35" i="43"/>
  <c r="AE36" i="43"/>
  <c r="AE37" i="43"/>
  <c r="AE38" i="43"/>
  <c r="AE39" i="43"/>
  <c r="AE40" i="43"/>
  <c r="AE41" i="43"/>
  <c r="AE42" i="43"/>
  <c r="AE43" i="43"/>
  <c r="AE44" i="43"/>
  <c r="AE45" i="43"/>
  <c r="AE47" i="43"/>
  <c r="AE48" i="43"/>
  <c r="AE49" i="43"/>
  <c r="AE50" i="43"/>
  <c r="AE51" i="43"/>
  <c r="AE52" i="43"/>
  <c r="AE54" i="43"/>
  <c r="AE55" i="43"/>
  <c r="AE56" i="43"/>
  <c r="AE57" i="43"/>
  <c r="AE58" i="43"/>
  <c r="AE60" i="43"/>
  <c r="AE61" i="43"/>
  <c r="AE62" i="43"/>
  <c r="AE63" i="43"/>
  <c r="AE64" i="43"/>
  <c r="AE65" i="43"/>
  <c r="AE67" i="43"/>
  <c r="AE68" i="43"/>
  <c r="AE69" i="43"/>
  <c r="AE70" i="43"/>
  <c r="AE71" i="43"/>
  <c r="AE73" i="43"/>
  <c r="AE74" i="43"/>
  <c r="AE75" i="43"/>
  <c r="AE76" i="43"/>
  <c r="AE77" i="43"/>
  <c r="AE8" i="43"/>
  <c r="BO9" i="43"/>
  <c r="BO10" i="43"/>
  <c r="BO11" i="43"/>
  <c r="BO12" i="43"/>
  <c r="BO13" i="43"/>
  <c r="BO14" i="43"/>
  <c r="BO15" i="43"/>
  <c r="BO16" i="43"/>
  <c r="BO18" i="43"/>
  <c r="BO19" i="43"/>
  <c r="BO20" i="43"/>
  <c r="BO21" i="43"/>
  <c r="BO22" i="43"/>
  <c r="BO23" i="43"/>
  <c r="BO25" i="43"/>
  <c r="BO26" i="43"/>
  <c r="BO27" i="43"/>
  <c r="BO28" i="43"/>
  <c r="BO29" i="43"/>
  <c r="BO30" i="43"/>
  <c r="BO31" i="43"/>
  <c r="BO32" i="43"/>
  <c r="BO34" i="43"/>
  <c r="BO35" i="43"/>
  <c r="BO36" i="43"/>
  <c r="BO37" i="43"/>
  <c r="BO38" i="43"/>
  <c r="BO39" i="43"/>
  <c r="BO40" i="43"/>
  <c r="BO41" i="43"/>
  <c r="BO42" i="43"/>
  <c r="BO43" i="43"/>
  <c r="BO44" i="43"/>
  <c r="BO45" i="43"/>
  <c r="BO47" i="43"/>
  <c r="BO48" i="43"/>
  <c r="BO49" i="43"/>
  <c r="BO50" i="43"/>
  <c r="BO51" i="43"/>
  <c r="BO52" i="43"/>
  <c r="BO54" i="43"/>
  <c r="BO55" i="43"/>
  <c r="BO56" i="43"/>
  <c r="BO57" i="43"/>
  <c r="BO58" i="43"/>
  <c r="BO60" i="43"/>
  <c r="BO61" i="43"/>
  <c r="BO62" i="43"/>
  <c r="BO63" i="43"/>
  <c r="BO64" i="43"/>
  <c r="BO65" i="43"/>
  <c r="BO67" i="43"/>
  <c r="BO68" i="43"/>
  <c r="BO69" i="43"/>
  <c r="BO70" i="43"/>
  <c r="BO71" i="43"/>
  <c r="BO73" i="43"/>
  <c r="BO74" i="43"/>
  <c r="BO75" i="43"/>
  <c r="BO76" i="43"/>
  <c r="BO77" i="43"/>
  <c r="BO8" i="43"/>
  <c r="BL9" i="43"/>
  <c r="BL10" i="43"/>
  <c r="BL11" i="43"/>
  <c r="BL12" i="43"/>
  <c r="BL13" i="43"/>
  <c r="BL14" i="43"/>
  <c r="BL15" i="43"/>
  <c r="BL16" i="43"/>
  <c r="BL18" i="43"/>
  <c r="BL19" i="43"/>
  <c r="BL20" i="43"/>
  <c r="BL21" i="43"/>
  <c r="BL22" i="43"/>
  <c r="BL23" i="43"/>
  <c r="BL25" i="43"/>
  <c r="BL26" i="43"/>
  <c r="BL27" i="43"/>
  <c r="BL28" i="43"/>
  <c r="BL29" i="43"/>
  <c r="BL30" i="43"/>
  <c r="BL31" i="43"/>
  <c r="BL32" i="43"/>
  <c r="BL34" i="43"/>
  <c r="BL35" i="43"/>
  <c r="BL36" i="43"/>
  <c r="BL37" i="43"/>
  <c r="BL38" i="43"/>
  <c r="BL39" i="43"/>
  <c r="BL40" i="43"/>
  <c r="BL41" i="43"/>
  <c r="BL42" i="43"/>
  <c r="BL43" i="43"/>
  <c r="BL44" i="43"/>
  <c r="BL45" i="43"/>
  <c r="BL47" i="43"/>
  <c r="BL48" i="43"/>
  <c r="BL49" i="43"/>
  <c r="BL50" i="43"/>
  <c r="BL51" i="43"/>
  <c r="BL52" i="43"/>
  <c r="BL54" i="43"/>
  <c r="BL55" i="43"/>
  <c r="BL56" i="43"/>
  <c r="BL57" i="43"/>
  <c r="BL58" i="43"/>
  <c r="BL60" i="43"/>
  <c r="BL61" i="43"/>
  <c r="BL62" i="43"/>
  <c r="BL63" i="43"/>
  <c r="BL64" i="43"/>
  <c r="BL65" i="43"/>
  <c r="BL67" i="43"/>
  <c r="BL68" i="43"/>
  <c r="BL69" i="43"/>
  <c r="BL70" i="43"/>
  <c r="BL71" i="43"/>
  <c r="BL73" i="43"/>
  <c r="BL74" i="43"/>
  <c r="BL75" i="43"/>
  <c r="BL76" i="43"/>
  <c r="BL77" i="43"/>
  <c r="BL8" i="43"/>
  <c r="O12" i="12"/>
  <c r="BI9" i="43" s="1"/>
  <c r="O13" i="12"/>
  <c r="BI10" i="43" s="1"/>
  <c r="O14" i="12"/>
  <c r="BI11" i="43" s="1"/>
  <c r="O15" i="12"/>
  <c r="BI12" i="43" s="1"/>
  <c r="O16" i="12"/>
  <c r="BI13" i="43" s="1"/>
  <c r="O17" i="12"/>
  <c r="BI14" i="43" s="1"/>
  <c r="O18" i="12"/>
  <c r="BI15" i="43" s="1"/>
  <c r="O19" i="12"/>
  <c r="BI16" i="43" s="1"/>
  <c r="O21" i="12"/>
  <c r="BI18" i="43" s="1"/>
  <c r="O22" i="12"/>
  <c r="BI19" i="43" s="1"/>
  <c r="O23" i="12"/>
  <c r="BI20" i="43" s="1"/>
  <c r="O24" i="12"/>
  <c r="BI21" i="43" s="1"/>
  <c r="O25" i="12"/>
  <c r="BI22" i="43" s="1"/>
  <c r="O26" i="12"/>
  <c r="BI23" i="43" s="1"/>
  <c r="O28" i="12"/>
  <c r="BI25" i="43" s="1"/>
  <c r="O29" i="12"/>
  <c r="BI26" i="43" s="1"/>
  <c r="O30" i="12"/>
  <c r="BI27" i="43" s="1"/>
  <c r="O31" i="12"/>
  <c r="BI28" i="43" s="1"/>
  <c r="O32" i="12"/>
  <c r="BI29" i="43" s="1"/>
  <c r="O33" i="12"/>
  <c r="BI30" i="43" s="1"/>
  <c r="O34" i="12"/>
  <c r="BI31" i="43" s="1"/>
  <c r="O35" i="12"/>
  <c r="BI32" i="43" s="1"/>
  <c r="O37" i="12"/>
  <c r="BI34" i="43" s="1"/>
  <c r="O38" i="12"/>
  <c r="BI35" i="43" s="1"/>
  <c r="O39" i="12"/>
  <c r="BI36" i="43" s="1"/>
  <c r="O40" i="12"/>
  <c r="BI37" i="43" s="1"/>
  <c r="O41" i="12"/>
  <c r="BI38" i="43" s="1"/>
  <c r="O42" i="12"/>
  <c r="BI39" i="43" s="1"/>
  <c r="O43" i="12"/>
  <c r="BI40" i="43" s="1"/>
  <c r="O44" i="12"/>
  <c r="BI41" i="43" s="1"/>
  <c r="O45" i="12"/>
  <c r="BI42" i="43" s="1"/>
  <c r="O46" i="12"/>
  <c r="BI43" i="43" s="1"/>
  <c r="O47" i="12"/>
  <c r="BI44" i="43" s="1"/>
  <c r="O48" i="12"/>
  <c r="BI45" i="43" s="1"/>
  <c r="O50" i="12"/>
  <c r="BI47" i="43" s="1"/>
  <c r="O51" i="12"/>
  <c r="BI48" i="43" s="1"/>
  <c r="O52" i="12"/>
  <c r="BI49" i="43" s="1"/>
  <c r="O53" i="12"/>
  <c r="BI50" i="43" s="1"/>
  <c r="O54" i="12"/>
  <c r="BI51" i="43" s="1"/>
  <c r="O55" i="12"/>
  <c r="BI52" i="43" s="1"/>
  <c r="O57" i="12"/>
  <c r="BI54" i="43" s="1"/>
  <c r="O58" i="12"/>
  <c r="BI55" i="43" s="1"/>
  <c r="O59" i="12"/>
  <c r="BI56" i="43" s="1"/>
  <c r="O60" i="12"/>
  <c r="BI57" i="43" s="1"/>
  <c r="O61" i="12"/>
  <c r="BI58" i="43" s="1"/>
  <c r="O63" i="12"/>
  <c r="BI60" i="43" s="1"/>
  <c r="O64" i="12"/>
  <c r="BI61" i="43" s="1"/>
  <c r="O65" i="12"/>
  <c r="BI62" i="43" s="1"/>
  <c r="O66" i="12"/>
  <c r="BI63" i="43" s="1"/>
  <c r="O67" i="12"/>
  <c r="BI64" i="43" s="1"/>
  <c r="O68" i="12"/>
  <c r="BI65" i="43" s="1"/>
  <c r="O70" i="12"/>
  <c r="BI67" i="43" s="1"/>
  <c r="O71" i="12"/>
  <c r="BI68" i="43" s="1"/>
  <c r="O72" i="12"/>
  <c r="BI69" i="43" s="1"/>
  <c r="O73" i="12"/>
  <c r="BI70" i="43" s="1"/>
  <c r="O74" i="12"/>
  <c r="BI71" i="43" s="1"/>
  <c r="O76" i="12"/>
  <c r="BI73" i="43" s="1"/>
  <c r="O77" i="12"/>
  <c r="BI74" i="43" s="1"/>
  <c r="O78" i="12"/>
  <c r="BI75" i="43" s="1"/>
  <c r="O79" i="12"/>
  <c r="BI76" i="43" s="1"/>
  <c r="O80" i="12"/>
  <c r="BI77" i="43" s="1"/>
  <c r="O11" i="12"/>
  <c r="BI8" i="43" s="1"/>
  <c r="BF9" i="43"/>
  <c r="BF10" i="43"/>
  <c r="BF11" i="43"/>
  <c r="BF12" i="43"/>
  <c r="BF13" i="43"/>
  <c r="BF14" i="43"/>
  <c r="BF15" i="43"/>
  <c r="BF16" i="43"/>
  <c r="BF18" i="43"/>
  <c r="BF19" i="43"/>
  <c r="BF20" i="43"/>
  <c r="BF21" i="43"/>
  <c r="BF22" i="43"/>
  <c r="BF23" i="43"/>
  <c r="BF25" i="43"/>
  <c r="BF26" i="43"/>
  <c r="BF27" i="43"/>
  <c r="BF28" i="43"/>
  <c r="BF29" i="43"/>
  <c r="BF30" i="43"/>
  <c r="BF31" i="43"/>
  <c r="BF32" i="43"/>
  <c r="BF34" i="43"/>
  <c r="BF35" i="43"/>
  <c r="BF36" i="43"/>
  <c r="BF37" i="43"/>
  <c r="BF38" i="43"/>
  <c r="BF39" i="43"/>
  <c r="BF40" i="43"/>
  <c r="BF41" i="43"/>
  <c r="BF42" i="43"/>
  <c r="BF43" i="43"/>
  <c r="BF44" i="43"/>
  <c r="BF45" i="43"/>
  <c r="BF47" i="43"/>
  <c r="BF48" i="43"/>
  <c r="BF49" i="43"/>
  <c r="BF50" i="43"/>
  <c r="BF51" i="43"/>
  <c r="BF52" i="43"/>
  <c r="BF54" i="43"/>
  <c r="BF55" i="43"/>
  <c r="BF56" i="43"/>
  <c r="BF57" i="43"/>
  <c r="BF58" i="43"/>
  <c r="BF60" i="43"/>
  <c r="BF61" i="43"/>
  <c r="BF62" i="43"/>
  <c r="BF63" i="43"/>
  <c r="BF64" i="43"/>
  <c r="BF65" i="43"/>
  <c r="BF67" i="43"/>
  <c r="BF68" i="43"/>
  <c r="BF69" i="43"/>
  <c r="BF70" i="43"/>
  <c r="BF71" i="43"/>
  <c r="BF73" i="43"/>
  <c r="BF74" i="43"/>
  <c r="BF75" i="43"/>
  <c r="BF76" i="43"/>
  <c r="BF77" i="43"/>
  <c r="BF8" i="43"/>
  <c r="BC9" i="43"/>
  <c r="BC10" i="43"/>
  <c r="BC11" i="43"/>
  <c r="BC12" i="43"/>
  <c r="BC13" i="43"/>
  <c r="BC14" i="43"/>
  <c r="BC15" i="43"/>
  <c r="BC16" i="43"/>
  <c r="BC18" i="43"/>
  <c r="BC19" i="43"/>
  <c r="BC20" i="43"/>
  <c r="BC21" i="43"/>
  <c r="BC22" i="43"/>
  <c r="BC23" i="43"/>
  <c r="BC25" i="43"/>
  <c r="BC26" i="43"/>
  <c r="BC27" i="43"/>
  <c r="BC28" i="43"/>
  <c r="BC29" i="43"/>
  <c r="BC30" i="43"/>
  <c r="BC31" i="43"/>
  <c r="BC32" i="43"/>
  <c r="BC34" i="43"/>
  <c r="BC35" i="43"/>
  <c r="BC36" i="43"/>
  <c r="BC37" i="43"/>
  <c r="BC38" i="43"/>
  <c r="BC39" i="43"/>
  <c r="BC40" i="43"/>
  <c r="BC41" i="43"/>
  <c r="BC42" i="43"/>
  <c r="BC43" i="43"/>
  <c r="BC44" i="43"/>
  <c r="BC45" i="43"/>
  <c r="BC47" i="43"/>
  <c r="BC48" i="43"/>
  <c r="BC49" i="43"/>
  <c r="BC50" i="43"/>
  <c r="BC51" i="43"/>
  <c r="BC52" i="43"/>
  <c r="BC54" i="43"/>
  <c r="BC55" i="43"/>
  <c r="BC56" i="43"/>
  <c r="BC57" i="43"/>
  <c r="BC58" i="43"/>
  <c r="BC60" i="43"/>
  <c r="BC61" i="43"/>
  <c r="BC62" i="43"/>
  <c r="BC63" i="43"/>
  <c r="BC64" i="43"/>
  <c r="BC65" i="43"/>
  <c r="BC67" i="43"/>
  <c r="BC68" i="43"/>
  <c r="BC69" i="43"/>
  <c r="BC70" i="43"/>
  <c r="BC71" i="43"/>
  <c r="BC73" i="43"/>
  <c r="BC74" i="43"/>
  <c r="BC75" i="43"/>
  <c r="BC76" i="43"/>
  <c r="BC77" i="43"/>
  <c r="BC8" i="43"/>
  <c r="O11" i="5"/>
  <c r="AZ9" i="43" s="1"/>
  <c r="O12" i="5"/>
  <c r="AZ10" i="43" s="1"/>
  <c r="O13" i="5"/>
  <c r="AZ11" i="43" s="1"/>
  <c r="O14" i="5"/>
  <c r="AZ12" i="43" s="1"/>
  <c r="O15" i="5"/>
  <c r="AZ13" i="43" s="1"/>
  <c r="O16" i="5"/>
  <c r="AZ14" i="43" s="1"/>
  <c r="O17" i="5"/>
  <c r="AZ15" i="43" s="1"/>
  <c r="O18" i="5"/>
  <c r="AZ16" i="43" s="1"/>
  <c r="O20" i="5"/>
  <c r="AZ18" i="43" s="1"/>
  <c r="O21" i="5"/>
  <c r="AZ19" i="43" s="1"/>
  <c r="O22" i="5"/>
  <c r="AZ20" i="43" s="1"/>
  <c r="O23" i="5"/>
  <c r="AZ21" i="43" s="1"/>
  <c r="O24" i="5"/>
  <c r="AZ22" i="43" s="1"/>
  <c r="O25" i="5"/>
  <c r="AZ23" i="43" s="1"/>
  <c r="O27" i="5"/>
  <c r="AZ25" i="43" s="1"/>
  <c r="O28" i="5"/>
  <c r="AZ26" i="43" s="1"/>
  <c r="O29" i="5"/>
  <c r="AZ27" i="43" s="1"/>
  <c r="O30" i="5"/>
  <c r="AZ28" i="43" s="1"/>
  <c r="O31" i="5"/>
  <c r="AZ29" i="43" s="1"/>
  <c r="O32" i="5"/>
  <c r="AZ30" i="43" s="1"/>
  <c r="O33" i="5"/>
  <c r="AZ31" i="43" s="1"/>
  <c r="O34" i="5"/>
  <c r="AZ32" i="43" s="1"/>
  <c r="O36" i="5"/>
  <c r="AZ34" i="43" s="1"/>
  <c r="O37" i="5"/>
  <c r="AZ35" i="43" s="1"/>
  <c r="O38" i="5"/>
  <c r="AZ36" i="43" s="1"/>
  <c r="O39" i="5"/>
  <c r="AZ37" i="43" s="1"/>
  <c r="O40" i="5"/>
  <c r="AZ38" i="43" s="1"/>
  <c r="O41" i="5"/>
  <c r="AZ39" i="43" s="1"/>
  <c r="O42" i="5"/>
  <c r="AZ40" i="43" s="1"/>
  <c r="O43" i="5"/>
  <c r="AZ41" i="43" s="1"/>
  <c r="O44" i="5"/>
  <c r="AZ42" i="43" s="1"/>
  <c r="O45" i="5"/>
  <c r="AZ43" i="43" s="1"/>
  <c r="O46" i="5"/>
  <c r="AZ44" i="43" s="1"/>
  <c r="O47" i="5"/>
  <c r="AZ45" i="43" s="1"/>
  <c r="O49" i="5"/>
  <c r="AZ47" i="43" s="1"/>
  <c r="O50" i="5"/>
  <c r="AZ48" i="43" s="1"/>
  <c r="O51" i="5"/>
  <c r="AZ49" i="43" s="1"/>
  <c r="O52" i="5"/>
  <c r="AZ50" i="43" s="1"/>
  <c r="O53" i="5"/>
  <c r="AZ51" i="43" s="1"/>
  <c r="O54" i="5"/>
  <c r="AZ52" i="43" s="1"/>
  <c r="O56" i="5"/>
  <c r="AZ54" i="43" s="1"/>
  <c r="O57" i="5"/>
  <c r="AZ55" i="43" s="1"/>
  <c r="O58" i="5"/>
  <c r="AZ56" i="43" s="1"/>
  <c r="O59" i="5"/>
  <c r="AZ57" i="43" s="1"/>
  <c r="O60" i="5"/>
  <c r="AZ58" i="43" s="1"/>
  <c r="O62" i="5"/>
  <c r="AZ60" i="43" s="1"/>
  <c r="O63" i="5"/>
  <c r="AZ61" i="43" s="1"/>
  <c r="O64" i="5"/>
  <c r="AZ62" i="43" s="1"/>
  <c r="O65" i="5"/>
  <c r="AZ63" i="43" s="1"/>
  <c r="O66" i="5"/>
  <c r="AZ64" i="43" s="1"/>
  <c r="O67" i="5"/>
  <c r="AZ65" i="43" s="1"/>
  <c r="O69" i="5"/>
  <c r="AZ67" i="43" s="1"/>
  <c r="O70" i="5"/>
  <c r="AZ68" i="43" s="1"/>
  <c r="O71" i="5"/>
  <c r="AZ69" i="43" s="1"/>
  <c r="O72" i="5"/>
  <c r="AZ70" i="43" s="1"/>
  <c r="O73" i="5"/>
  <c r="AZ71" i="43" s="1"/>
  <c r="O75" i="5"/>
  <c r="AZ73" i="43" s="1"/>
  <c r="O76" i="5"/>
  <c r="AZ74" i="43" s="1"/>
  <c r="O77" i="5"/>
  <c r="AZ75" i="43" s="1"/>
  <c r="O78" i="5"/>
  <c r="AZ76" i="43" s="1"/>
  <c r="O79" i="5"/>
  <c r="AZ77" i="43" s="1"/>
  <c r="O10" i="5"/>
  <c r="AZ8" i="43" s="1"/>
  <c r="AW9" i="43"/>
  <c r="AW10" i="43"/>
  <c r="AW11" i="43"/>
  <c r="AW12" i="43"/>
  <c r="AW13" i="43"/>
  <c r="AW14" i="43"/>
  <c r="AW15" i="43"/>
  <c r="AW16" i="43"/>
  <c r="AW18" i="43"/>
  <c r="AW19" i="43"/>
  <c r="AW20" i="43"/>
  <c r="AW21" i="43"/>
  <c r="AW22" i="43"/>
  <c r="AW23" i="43"/>
  <c r="AW25" i="43"/>
  <c r="AW26" i="43"/>
  <c r="AW27" i="43"/>
  <c r="AW28" i="43"/>
  <c r="AW29" i="43"/>
  <c r="AW30" i="43"/>
  <c r="AW31" i="43"/>
  <c r="AW32" i="43"/>
  <c r="AW34" i="43"/>
  <c r="AW35" i="43"/>
  <c r="AW36" i="43"/>
  <c r="AW37" i="43"/>
  <c r="AW38" i="43"/>
  <c r="AW39" i="43"/>
  <c r="AW40" i="43"/>
  <c r="AW41" i="43"/>
  <c r="AW42" i="43"/>
  <c r="AW43" i="43"/>
  <c r="AW44" i="43"/>
  <c r="AW45" i="43"/>
  <c r="AW47" i="43"/>
  <c r="AW48" i="43"/>
  <c r="AW49" i="43"/>
  <c r="AW50" i="43"/>
  <c r="AW51" i="43"/>
  <c r="AW52" i="43"/>
  <c r="AW54" i="43"/>
  <c r="AW55" i="43"/>
  <c r="AW56" i="43"/>
  <c r="AW57" i="43"/>
  <c r="AW58" i="43"/>
  <c r="AW60" i="43"/>
  <c r="AW61" i="43"/>
  <c r="AW62" i="43"/>
  <c r="AW63" i="43"/>
  <c r="AW64" i="43"/>
  <c r="AW65" i="43"/>
  <c r="AW67" i="43"/>
  <c r="AW68" i="43"/>
  <c r="AW69" i="43"/>
  <c r="AW70" i="43"/>
  <c r="AW71" i="43"/>
  <c r="AW73" i="43"/>
  <c r="AW74" i="43"/>
  <c r="AW75" i="43"/>
  <c r="AW76" i="43"/>
  <c r="AW77" i="43"/>
  <c r="AW8" i="43"/>
  <c r="AT9" i="43"/>
  <c r="AT10" i="43"/>
  <c r="AT11" i="43"/>
  <c r="AT12" i="43"/>
  <c r="AT13" i="43"/>
  <c r="AT14" i="43"/>
  <c r="AT15" i="43"/>
  <c r="AT16" i="43"/>
  <c r="AT18" i="43"/>
  <c r="AT19" i="43"/>
  <c r="AT20" i="43"/>
  <c r="AT21" i="43"/>
  <c r="AT22" i="43"/>
  <c r="AT23" i="43"/>
  <c r="AT25" i="43"/>
  <c r="AT26" i="43"/>
  <c r="AT27" i="43"/>
  <c r="AT28" i="43"/>
  <c r="AT29" i="43"/>
  <c r="AT30" i="43"/>
  <c r="AT31" i="43"/>
  <c r="AT32" i="43"/>
  <c r="AT34" i="43"/>
  <c r="AT35" i="43"/>
  <c r="AT36" i="43"/>
  <c r="AT37" i="43"/>
  <c r="AT38" i="43"/>
  <c r="AT39" i="43"/>
  <c r="AT40" i="43"/>
  <c r="AT41" i="43"/>
  <c r="AT42" i="43"/>
  <c r="AT43" i="43"/>
  <c r="AT44" i="43"/>
  <c r="AT45" i="43"/>
  <c r="AT47" i="43"/>
  <c r="AT48" i="43"/>
  <c r="AT49" i="43"/>
  <c r="AT50" i="43"/>
  <c r="AT51" i="43"/>
  <c r="AT52" i="43"/>
  <c r="AT54" i="43"/>
  <c r="AT55" i="43"/>
  <c r="AT56" i="43"/>
  <c r="AT57" i="43"/>
  <c r="AT58" i="43"/>
  <c r="AT60" i="43"/>
  <c r="AT61" i="43"/>
  <c r="AT62" i="43"/>
  <c r="AT63" i="43"/>
  <c r="AT64" i="43"/>
  <c r="AT65" i="43"/>
  <c r="AT67" i="43"/>
  <c r="AT68" i="43"/>
  <c r="AT69" i="43"/>
  <c r="AT70" i="43"/>
  <c r="AT71" i="43"/>
  <c r="AT73" i="43"/>
  <c r="AT74" i="43"/>
  <c r="AT75" i="43"/>
  <c r="AT76" i="43"/>
  <c r="AT77" i="43"/>
  <c r="AT8" i="43"/>
  <c r="AQ9" i="43"/>
  <c r="AQ10" i="43"/>
  <c r="AQ11" i="43"/>
  <c r="AQ12" i="43"/>
  <c r="AQ13" i="43"/>
  <c r="AQ14" i="43"/>
  <c r="AQ15" i="43"/>
  <c r="AQ16" i="43"/>
  <c r="AQ18" i="43"/>
  <c r="AQ19" i="43"/>
  <c r="AQ20" i="43"/>
  <c r="AQ21" i="43"/>
  <c r="AQ22" i="43"/>
  <c r="AQ23" i="43"/>
  <c r="AQ25" i="43"/>
  <c r="AQ26" i="43"/>
  <c r="AQ27" i="43"/>
  <c r="AQ28" i="43"/>
  <c r="AQ29" i="43"/>
  <c r="AQ30" i="43"/>
  <c r="AQ31" i="43"/>
  <c r="AQ32" i="43"/>
  <c r="AQ34" i="43"/>
  <c r="AQ35" i="43"/>
  <c r="AQ36" i="43"/>
  <c r="AQ37" i="43"/>
  <c r="AQ38" i="43"/>
  <c r="AQ39" i="43"/>
  <c r="AQ40" i="43"/>
  <c r="AQ41" i="43"/>
  <c r="AQ42" i="43"/>
  <c r="AQ43" i="43"/>
  <c r="AQ44" i="43"/>
  <c r="AQ45" i="43"/>
  <c r="AQ47" i="43"/>
  <c r="AQ48" i="43"/>
  <c r="AQ49" i="43"/>
  <c r="AQ50" i="43"/>
  <c r="AQ51" i="43"/>
  <c r="AQ52" i="43"/>
  <c r="AQ54" i="43"/>
  <c r="AQ55" i="43"/>
  <c r="AQ56" i="43"/>
  <c r="AQ57" i="43"/>
  <c r="AQ58" i="43"/>
  <c r="AQ60" i="43"/>
  <c r="AQ61" i="43"/>
  <c r="AQ62" i="43"/>
  <c r="AQ63" i="43"/>
  <c r="AQ64" i="43"/>
  <c r="AQ65" i="43"/>
  <c r="AQ67" i="43"/>
  <c r="AQ68" i="43"/>
  <c r="AQ69" i="43"/>
  <c r="AQ70" i="43"/>
  <c r="AQ71" i="43"/>
  <c r="AQ73" i="43"/>
  <c r="AQ74" i="43"/>
  <c r="AQ75" i="43"/>
  <c r="AQ76" i="43"/>
  <c r="AQ77" i="43"/>
  <c r="AQ8" i="43"/>
  <c r="AN9" i="43"/>
  <c r="AN10" i="43"/>
  <c r="AN11" i="43"/>
  <c r="AN12" i="43"/>
  <c r="AN13" i="43"/>
  <c r="AN14" i="43"/>
  <c r="AN15" i="43"/>
  <c r="AN16" i="43"/>
  <c r="AN18" i="43"/>
  <c r="AN19" i="43"/>
  <c r="AN20" i="43"/>
  <c r="AN21" i="43"/>
  <c r="AN22" i="43"/>
  <c r="AN23" i="43"/>
  <c r="AN25" i="43"/>
  <c r="AN26" i="43"/>
  <c r="AN27" i="43"/>
  <c r="AN28" i="43"/>
  <c r="AN29" i="43"/>
  <c r="AN30" i="43"/>
  <c r="AN31" i="43"/>
  <c r="AN32" i="43"/>
  <c r="AN34" i="43"/>
  <c r="AN35" i="43"/>
  <c r="AN36" i="43"/>
  <c r="AN37" i="43"/>
  <c r="AN38" i="43"/>
  <c r="AN39" i="43"/>
  <c r="AN40" i="43"/>
  <c r="AN41" i="43"/>
  <c r="AN42" i="43"/>
  <c r="AN43" i="43"/>
  <c r="AN44" i="43"/>
  <c r="AN45" i="43"/>
  <c r="AN47" i="43"/>
  <c r="AN48" i="43"/>
  <c r="AN49" i="43"/>
  <c r="AN50" i="43"/>
  <c r="AN51" i="43"/>
  <c r="AN52" i="43"/>
  <c r="AN54" i="43"/>
  <c r="AN55" i="43"/>
  <c r="AN56" i="43"/>
  <c r="AN57" i="43"/>
  <c r="AN58" i="43"/>
  <c r="AN60" i="43"/>
  <c r="AN61" i="43"/>
  <c r="AN62" i="43"/>
  <c r="AN63" i="43"/>
  <c r="AN64" i="43"/>
  <c r="AN65" i="43"/>
  <c r="AN67" i="43"/>
  <c r="AN68" i="43"/>
  <c r="AN69" i="43"/>
  <c r="AN70" i="43"/>
  <c r="AN71" i="43"/>
  <c r="AN73" i="43"/>
  <c r="AN74" i="43"/>
  <c r="AN75" i="43"/>
  <c r="AN76" i="43"/>
  <c r="AN77" i="43"/>
  <c r="AN8" i="43"/>
  <c r="AK9" i="43"/>
  <c r="AK10" i="43"/>
  <c r="AK11" i="43"/>
  <c r="AK12" i="43"/>
  <c r="AK13" i="43"/>
  <c r="AK14" i="43"/>
  <c r="AK15" i="43"/>
  <c r="AK16" i="43"/>
  <c r="AK18" i="43"/>
  <c r="AK19" i="43"/>
  <c r="AK20" i="43"/>
  <c r="AK21" i="43"/>
  <c r="AK22" i="43"/>
  <c r="AK23" i="43"/>
  <c r="AK25" i="43"/>
  <c r="AK26" i="43"/>
  <c r="AK27" i="43"/>
  <c r="AK28" i="43"/>
  <c r="AK29" i="43"/>
  <c r="AK30" i="43"/>
  <c r="AK31" i="43"/>
  <c r="AK32" i="43"/>
  <c r="AK34" i="43"/>
  <c r="AK35" i="43"/>
  <c r="AK36" i="43"/>
  <c r="AK37" i="43"/>
  <c r="AK38" i="43"/>
  <c r="AK39" i="43"/>
  <c r="AK40" i="43"/>
  <c r="AK41" i="43"/>
  <c r="AK42" i="43"/>
  <c r="AK43" i="43"/>
  <c r="AK44" i="43"/>
  <c r="AK45" i="43"/>
  <c r="AK47" i="43"/>
  <c r="AK48" i="43"/>
  <c r="AK49" i="43"/>
  <c r="AK50" i="43"/>
  <c r="AK51" i="43"/>
  <c r="AK52" i="43"/>
  <c r="AK54" i="43"/>
  <c r="AK55" i="43"/>
  <c r="AK56" i="43"/>
  <c r="AK57" i="43"/>
  <c r="AK58" i="43"/>
  <c r="AK60" i="43"/>
  <c r="AK61" i="43"/>
  <c r="AK62" i="43"/>
  <c r="AK63" i="43"/>
  <c r="AK64" i="43"/>
  <c r="AK65" i="43"/>
  <c r="AK67" i="43"/>
  <c r="AK68" i="43"/>
  <c r="AK69" i="43"/>
  <c r="AK70" i="43"/>
  <c r="AK71" i="43"/>
  <c r="AK73" i="43"/>
  <c r="AK74" i="43"/>
  <c r="AK75" i="43"/>
  <c r="AK76" i="43"/>
  <c r="AK77" i="43"/>
  <c r="AK8" i="43"/>
  <c r="AH9" i="43"/>
  <c r="AH10" i="43"/>
  <c r="AH11" i="43"/>
  <c r="AH12" i="43"/>
  <c r="AH13" i="43"/>
  <c r="AH14" i="43"/>
  <c r="AH15" i="43"/>
  <c r="AH16" i="43"/>
  <c r="AH18" i="43"/>
  <c r="AH19" i="43"/>
  <c r="AH20" i="43"/>
  <c r="AH21" i="43"/>
  <c r="AH22" i="43"/>
  <c r="AH23" i="43"/>
  <c r="AH25" i="43"/>
  <c r="AH26" i="43"/>
  <c r="AH27" i="43"/>
  <c r="AH28" i="43"/>
  <c r="AH29" i="43"/>
  <c r="AH30" i="43"/>
  <c r="AH31" i="43"/>
  <c r="AH32" i="43"/>
  <c r="AH34" i="43"/>
  <c r="AH35" i="43"/>
  <c r="AH36" i="43"/>
  <c r="AH37" i="43"/>
  <c r="AH38" i="43"/>
  <c r="AH39" i="43"/>
  <c r="AH40" i="43"/>
  <c r="AH41" i="43"/>
  <c r="AH42" i="43"/>
  <c r="AH43" i="43"/>
  <c r="AH44" i="43"/>
  <c r="AH45" i="43"/>
  <c r="AH47" i="43"/>
  <c r="AH48" i="43"/>
  <c r="AH49" i="43"/>
  <c r="AH50" i="43"/>
  <c r="AH51" i="43"/>
  <c r="AH52" i="43"/>
  <c r="AH54" i="43"/>
  <c r="AH55" i="43"/>
  <c r="AH56" i="43"/>
  <c r="AH57" i="43"/>
  <c r="AH58" i="43"/>
  <c r="AH60" i="43"/>
  <c r="AH61" i="43"/>
  <c r="AH62" i="43"/>
  <c r="AH63" i="43"/>
  <c r="AH64" i="43"/>
  <c r="AH65" i="43"/>
  <c r="AH67" i="43"/>
  <c r="AH68" i="43"/>
  <c r="AH69" i="43"/>
  <c r="AH70" i="43"/>
  <c r="AH71" i="43"/>
  <c r="AH73" i="43"/>
  <c r="AH74" i="43"/>
  <c r="AH75" i="43"/>
  <c r="AH76" i="43"/>
  <c r="AH77" i="43"/>
  <c r="AH8" i="43"/>
  <c r="AB9" i="43"/>
  <c r="AB10" i="43"/>
  <c r="AB11" i="43"/>
  <c r="AB12" i="43"/>
  <c r="AB13" i="43"/>
  <c r="AB14" i="43"/>
  <c r="AB15" i="43"/>
  <c r="AB16" i="43"/>
  <c r="AB18" i="43"/>
  <c r="AB19" i="43"/>
  <c r="AB20" i="43"/>
  <c r="AB21" i="43"/>
  <c r="AB22" i="43"/>
  <c r="AB23" i="43"/>
  <c r="AB25" i="43"/>
  <c r="AB26" i="43"/>
  <c r="AB27" i="43"/>
  <c r="AB28" i="43"/>
  <c r="AB29" i="43"/>
  <c r="AB30" i="43"/>
  <c r="AB31" i="43"/>
  <c r="AB32" i="43"/>
  <c r="AB34" i="43"/>
  <c r="AB35" i="43"/>
  <c r="AB36" i="43"/>
  <c r="AB37" i="43"/>
  <c r="AB38" i="43"/>
  <c r="AB39" i="43"/>
  <c r="AB40" i="43"/>
  <c r="AB41" i="43"/>
  <c r="AB42" i="43"/>
  <c r="AB43" i="43"/>
  <c r="AB44" i="43"/>
  <c r="AB45" i="43"/>
  <c r="AB47" i="43"/>
  <c r="AB48" i="43"/>
  <c r="AB49" i="43"/>
  <c r="AB50" i="43"/>
  <c r="AB51" i="43"/>
  <c r="AB52" i="43"/>
  <c r="AB54" i="43"/>
  <c r="AB55" i="43"/>
  <c r="AB56" i="43"/>
  <c r="AB57" i="43"/>
  <c r="AB58" i="43"/>
  <c r="AB60" i="43"/>
  <c r="AB61" i="43"/>
  <c r="AB62" i="43"/>
  <c r="AB63" i="43"/>
  <c r="AB64" i="43"/>
  <c r="AB65" i="43"/>
  <c r="AB67" i="43"/>
  <c r="AB68" i="43"/>
  <c r="AB69" i="43"/>
  <c r="AB70" i="43"/>
  <c r="AB71" i="43"/>
  <c r="AB73" i="43"/>
  <c r="AB74" i="43"/>
  <c r="AB75" i="43"/>
  <c r="AB76" i="43"/>
  <c r="AB77" i="43"/>
  <c r="AB8" i="43"/>
  <c r="Y9" i="43"/>
  <c r="Y10" i="43"/>
  <c r="Y11" i="43"/>
  <c r="Y12" i="43"/>
  <c r="Y13" i="43"/>
  <c r="Y14" i="43"/>
  <c r="Y15" i="43"/>
  <c r="Y16" i="43"/>
  <c r="Y18" i="43"/>
  <c r="Y19" i="43"/>
  <c r="Y20" i="43"/>
  <c r="Y21" i="43"/>
  <c r="Y22" i="43"/>
  <c r="Y23" i="43"/>
  <c r="Y25" i="43"/>
  <c r="Y26" i="43"/>
  <c r="Y27" i="43"/>
  <c r="Y28" i="43"/>
  <c r="Y29" i="43"/>
  <c r="Y30" i="43"/>
  <c r="Y31" i="43"/>
  <c r="Y32" i="43"/>
  <c r="Y34" i="43"/>
  <c r="Y35" i="43"/>
  <c r="Y36" i="43"/>
  <c r="Y37" i="43"/>
  <c r="Y38" i="43"/>
  <c r="Y39" i="43"/>
  <c r="Y40" i="43"/>
  <c r="Y41" i="43"/>
  <c r="Y42" i="43"/>
  <c r="Y43" i="43"/>
  <c r="Y44" i="43"/>
  <c r="Y45" i="43"/>
  <c r="Y47" i="43"/>
  <c r="Y48" i="43"/>
  <c r="Y49" i="43"/>
  <c r="Y50" i="43"/>
  <c r="Y51" i="43"/>
  <c r="Y52" i="43"/>
  <c r="Y54" i="43"/>
  <c r="Y55" i="43"/>
  <c r="Y56" i="43"/>
  <c r="Y57" i="43"/>
  <c r="Y58" i="43"/>
  <c r="Y60" i="43"/>
  <c r="Y61" i="43"/>
  <c r="Y62" i="43"/>
  <c r="Y63" i="43"/>
  <c r="Y64" i="43"/>
  <c r="Y65" i="43"/>
  <c r="Y67" i="43"/>
  <c r="Y68" i="43"/>
  <c r="Y69" i="43"/>
  <c r="Y70" i="43"/>
  <c r="Y71" i="43"/>
  <c r="Y73" i="43"/>
  <c r="Y74" i="43"/>
  <c r="Y75" i="43"/>
  <c r="Y76" i="43"/>
  <c r="Y77" i="43"/>
  <c r="Y8" i="43"/>
  <c r="V9" i="43"/>
  <c r="V10" i="43"/>
  <c r="V11" i="43"/>
  <c r="V12" i="43"/>
  <c r="V13" i="43"/>
  <c r="V14" i="43"/>
  <c r="V15" i="43"/>
  <c r="V16" i="43"/>
  <c r="V18" i="43"/>
  <c r="V19" i="43"/>
  <c r="V20" i="43"/>
  <c r="V21" i="43"/>
  <c r="V22" i="43"/>
  <c r="V23" i="43"/>
  <c r="V25" i="43"/>
  <c r="V26" i="43"/>
  <c r="V27" i="43"/>
  <c r="V28" i="43"/>
  <c r="V29" i="43"/>
  <c r="V30" i="43"/>
  <c r="V31" i="43"/>
  <c r="V32" i="43"/>
  <c r="V34" i="43"/>
  <c r="V35" i="43"/>
  <c r="V36" i="43"/>
  <c r="V37" i="43"/>
  <c r="V38" i="43"/>
  <c r="V39" i="43"/>
  <c r="V40" i="43"/>
  <c r="V41" i="43"/>
  <c r="V42" i="43"/>
  <c r="V43" i="43"/>
  <c r="V44" i="43"/>
  <c r="V45" i="43"/>
  <c r="V47" i="43"/>
  <c r="V48" i="43"/>
  <c r="V49" i="43"/>
  <c r="V50" i="43"/>
  <c r="V51" i="43"/>
  <c r="V52" i="43"/>
  <c r="V54" i="43"/>
  <c r="V55" i="43"/>
  <c r="V56" i="43"/>
  <c r="V57" i="43"/>
  <c r="V58" i="43"/>
  <c r="V60" i="43"/>
  <c r="V61" i="43"/>
  <c r="V62" i="43"/>
  <c r="V63" i="43"/>
  <c r="V64" i="43"/>
  <c r="V65" i="43"/>
  <c r="V67" i="43"/>
  <c r="V68" i="43"/>
  <c r="V69" i="43"/>
  <c r="V70" i="43"/>
  <c r="V71" i="43"/>
  <c r="V73" i="43"/>
  <c r="V74" i="43"/>
  <c r="V75" i="43"/>
  <c r="V76" i="43"/>
  <c r="V77" i="43"/>
  <c r="V8" i="43"/>
  <c r="S9" i="43" l="1"/>
  <c r="S10" i="43"/>
  <c r="S11" i="43"/>
  <c r="S12" i="43"/>
  <c r="S13" i="43"/>
  <c r="S14" i="43"/>
  <c r="S15" i="43"/>
  <c r="S16" i="43"/>
  <c r="S18" i="43"/>
  <c r="S19" i="43"/>
  <c r="S20" i="43"/>
  <c r="S21" i="43"/>
  <c r="S22" i="43"/>
  <c r="S23" i="43"/>
  <c r="S25" i="43"/>
  <c r="S26" i="43"/>
  <c r="S27" i="43"/>
  <c r="S28" i="43"/>
  <c r="S29" i="43"/>
  <c r="S30" i="43"/>
  <c r="S31" i="43"/>
  <c r="S32" i="43"/>
  <c r="S34" i="43"/>
  <c r="S35" i="43"/>
  <c r="S36" i="43"/>
  <c r="S37" i="43"/>
  <c r="S38" i="43"/>
  <c r="S39" i="43"/>
  <c r="S40" i="43"/>
  <c r="S41" i="43"/>
  <c r="S42" i="43"/>
  <c r="S43" i="43"/>
  <c r="S44" i="43"/>
  <c r="S45" i="43"/>
  <c r="S47" i="43"/>
  <c r="S48" i="43"/>
  <c r="S49" i="43"/>
  <c r="S50" i="43"/>
  <c r="S51" i="43"/>
  <c r="S52" i="43"/>
  <c r="S54" i="43"/>
  <c r="S55" i="43"/>
  <c r="S56" i="43"/>
  <c r="S57" i="43"/>
  <c r="S58" i="43"/>
  <c r="S60" i="43"/>
  <c r="S61" i="43"/>
  <c r="S62" i="43"/>
  <c r="S63" i="43"/>
  <c r="S64" i="43"/>
  <c r="S65" i="43"/>
  <c r="S67" i="43"/>
  <c r="S68" i="43"/>
  <c r="S69" i="43"/>
  <c r="S70" i="43"/>
  <c r="S71" i="43"/>
  <c r="S73" i="43"/>
  <c r="S74" i="43"/>
  <c r="S75" i="43"/>
  <c r="S76" i="43"/>
  <c r="S77" i="43"/>
  <c r="S8" i="43"/>
  <c r="P9" i="43"/>
  <c r="P10" i="43"/>
  <c r="P11" i="43"/>
  <c r="P12" i="43"/>
  <c r="P13" i="43"/>
  <c r="P14" i="43"/>
  <c r="P15" i="43"/>
  <c r="P16" i="43"/>
  <c r="P18" i="43"/>
  <c r="P19" i="43"/>
  <c r="P20" i="43"/>
  <c r="P21" i="43"/>
  <c r="P22" i="43"/>
  <c r="P23" i="43"/>
  <c r="P25" i="43"/>
  <c r="P26" i="43"/>
  <c r="P27" i="43"/>
  <c r="P28" i="43"/>
  <c r="P29" i="43"/>
  <c r="P30" i="43"/>
  <c r="P31" i="43"/>
  <c r="P32" i="43"/>
  <c r="P34" i="43"/>
  <c r="P35" i="43"/>
  <c r="P36" i="43"/>
  <c r="P37" i="43"/>
  <c r="P38" i="43"/>
  <c r="P39" i="43"/>
  <c r="P40" i="43"/>
  <c r="P41" i="43"/>
  <c r="P42" i="43"/>
  <c r="P43" i="43"/>
  <c r="P44" i="43"/>
  <c r="P45" i="43"/>
  <c r="P47" i="43"/>
  <c r="P48" i="43"/>
  <c r="P49" i="43"/>
  <c r="P50" i="43"/>
  <c r="P51" i="43"/>
  <c r="P52" i="43"/>
  <c r="P54" i="43"/>
  <c r="P55" i="43"/>
  <c r="P56" i="43"/>
  <c r="P57" i="43"/>
  <c r="P58" i="43"/>
  <c r="P60" i="43"/>
  <c r="P61" i="43"/>
  <c r="P62" i="43"/>
  <c r="P63" i="43"/>
  <c r="P64" i="43"/>
  <c r="P65" i="43"/>
  <c r="P67" i="43"/>
  <c r="P68" i="43"/>
  <c r="P69" i="43"/>
  <c r="P70" i="43"/>
  <c r="P71" i="43"/>
  <c r="P73" i="43"/>
  <c r="P74" i="43"/>
  <c r="P75" i="43"/>
  <c r="P76" i="43"/>
  <c r="P77" i="43"/>
  <c r="P8" i="43"/>
  <c r="M9" i="43"/>
  <c r="M10" i="43"/>
  <c r="M11" i="43"/>
  <c r="M12" i="43"/>
  <c r="M13" i="43"/>
  <c r="M14" i="43"/>
  <c r="M15" i="43"/>
  <c r="M16" i="43"/>
  <c r="M18" i="43"/>
  <c r="M19" i="43"/>
  <c r="M20" i="43"/>
  <c r="M21" i="43"/>
  <c r="M22" i="43"/>
  <c r="M23" i="43"/>
  <c r="M25" i="43"/>
  <c r="M26" i="43"/>
  <c r="M27" i="43"/>
  <c r="M28" i="43"/>
  <c r="M29" i="43"/>
  <c r="M30" i="43"/>
  <c r="M31" i="43"/>
  <c r="M32" i="43"/>
  <c r="M34" i="43"/>
  <c r="M35" i="43"/>
  <c r="M36" i="43"/>
  <c r="M37" i="43"/>
  <c r="M38" i="43"/>
  <c r="M39" i="43"/>
  <c r="M40" i="43"/>
  <c r="M41" i="43"/>
  <c r="M42" i="43"/>
  <c r="M43" i="43"/>
  <c r="M44" i="43"/>
  <c r="M45" i="43"/>
  <c r="M47" i="43"/>
  <c r="M48" i="43"/>
  <c r="M49" i="43"/>
  <c r="M50" i="43"/>
  <c r="M51" i="43"/>
  <c r="M52" i="43"/>
  <c r="M54" i="43"/>
  <c r="M55" i="43"/>
  <c r="M56" i="43"/>
  <c r="M57" i="43"/>
  <c r="M58" i="43"/>
  <c r="M60" i="43"/>
  <c r="M61" i="43"/>
  <c r="M62" i="43"/>
  <c r="M63" i="43"/>
  <c r="M64" i="43"/>
  <c r="M65" i="43"/>
  <c r="M67" i="43"/>
  <c r="M68" i="43"/>
  <c r="M69" i="43"/>
  <c r="M70" i="43"/>
  <c r="M71" i="43"/>
  <c r="M73" i="43"/>
  <c r="M74" i="43"/>
  <c r="M75" i="43"/>
  <c r="M76" i="43"/>
  <c r="M77" i="43"/>
  <c r="M8" i="43"/>
  <c r="J8" i="43"/>
  <c r="J77" i="43"/>
  <c r="J9" i="43"/>
  <c r="J10" i="43"/>
  <c r="J11" i="43"/>
  <c r="J12" i="43"/>
  <c r="J13" i="43"/>
  <c r="J14" i="43"/>
  <c r="J15" i="43"/>
  <c r="J16" i="43"/>
  <c r="J18" i="43"/>
  <c r="J19" i="43"/>
  <c r="J20" i="43"/>
  <c r="J21" i="43"/>
  <c r="J22" i="43"/>
  <c r="J23" i="43"/>
  <c r="J25" i="43"/>
  <c r="J26" i="43"/>
  <c r="J27" i="43"/>
  <c r="J28" i="43"/>
  <c r="J29" i="43"/>
  <c r="J30" i="43"/>
  <c r="J31" i="43"/>
  <c r="J32" i="43"/>
  <c r="J34" i="43"/>
  <c r="J35" i="43"/>
  <c r="J36" i="43"/>
  <c r="J37" i="43"/>
  <c r="J38" i="43"/>
  <c r="J39" i="43"/>
  <c r="J40" i="43"/>
  <c r="J41" i="43"/>
  <c r="J42" i="43"/>
  <c r="J43" i="43"/>
  <c r="J44" i="43"/>
  <c r="J45" i="43"/>
  <c r="J47" i="43"/>
  <c r="J48" i="43"/>
  <c r="J49" i="43"/>
  <c r="J50" i="43"/>
  <c r="J51" i="43"/>
  <c r="J52" i="43"/>
  <c r="J54" i="43"/>
  <c r="J55" i="43"/>
  <c r="J56" i="43"/>
  <c r="J57" i="43"/>
  <c r="J58" i="43"/>
  <c r="J60" i="43"/>
  <c r="J61" i="43"/>
  <c r="J62" i="43"/>
  <c r="J63" i="43"/>
  <c r="J64" i="43"/>
  <c r="J65" i="43"/>
  <c r="J67" i="43"/>
  <c r="J68" i="43"/>
  <c r="J69" i="43"/>
  <c r="J70" i="43"/>
  <c r="J71" i="43"/>
  <c r="J73" i="43"/>
  <c r="J74" i="43"/>
  <c r="J75" i="43"/>
  <c r="J76" i="43"/>
  <c r="G9" i="43"/>
  <c r="G10" i="43"/>
  <c r="G11" i="43"/>
  <c r="G12" i="43"/>
  <c r="G13" i="43"/>
  <c r="G14" i="43"/>
  <c r="G15" i="43"/>
  <c r="G16" i="43"/>
  <c r="G18" i="43"/>
  <c r="G19" i="43"/>
  <c r="G20" i="43"/>
  <c r="G21" i="43"/>
  <c r="G22" i="43"/>
  <c r="G23" i="43"/>
  <c r="G25" i="43"/>
  <c r="G26" i="43"/>
  <c r="G27" i="43"/>
  <c r="G28" i="43"/>
  <c r="G29" i="43"/>
  <c r="G30" i="43"/>
  <c r="G31" i="43"/>
  <c r="G32" i="43"/>
  <c r="G34" i="43"/>
  <c r="G35" i="43"/>
  <c r="G36" i="43"/>
  <c r="G37" i="43"/>
  <c r="G38" i="43"/>
  <c r="G39" i="43"/>
  <c r="G40" i="43"/>
  <c r="G41" i="43"/>
  <c r="G42" i="43"/>
  <c r="G43" i="43"/>
  <c r="G44" i="43"/>
  <c r="G45" i="43"/>
  <c r="G47" i="43"/>
  <c r="G48" i="43"/>
  <c r="G49" i="43"/>
  <c r="G50" i="43"/>
  <c r="G51" i="43"/>
  <c r="G52" i="43"/>
  <c r="G54" i="43"/>
  <c r="G55" i="43"/>
  <c r="G56" i="43"/>
  <c r="G57" i="43"/>
  <c r="G58" i="43"/>
  <c r="G60" i="43"/>
  <c r="G61" i="43"/>
  <c r="G62" i="43"/>
  <c r="G63" i="43"/>
  <c r="G64" i="43"/>
  <c r="G65" i="43"/>
  <c r="G67" i="43"/>
  <c r="G68" i="43"/>
  <c r="G69" i="43"/>
  <c r="G70" i="43"/>
  <c r="G71" i="43"/>
  <c r="G73" i="43"/>
  <c r="G74" i="43"/>
  <c r="G75" i="43"/>
  <c r="G76" i="43"/>
  <c r="G77" i="43"/>
  <c r="G8" i="43"/>
  <c r="D9" i="43"/>
  <c r="D10" i="43"/>
  <c r="D11" i="43"/>
  <c r="D12" i="43"/>
  <c r="D13" i="43"/>
  <c r="D14" i="43"/>
  <c r="D15" i="43"/>
  <c r="D16" i="43"/>
  <c r="D18" i="43"/>
  <c r="D19" i="43"/>
  <c r="D20" i="43"/>
  <c r="D21" i="43"/>
  <c r="D22" i="43"/>
  <c r="D23" i="43"/>
  <c r="D25" i="43"/>
  <c r="D26" i="43"/>
  <c r="D27" i="43"/>
  <c r="D28" i="43"/>
  <c r="D29" i="43"/>
  <c r="D30" i="43"/>
  <c r="D31" i="43"/>
  <c r="D32" i="43"/>
  <c r="D34" i="43"/>
  <c r="D35" i="43"/>
  <c r="D36" i="43"/>
  <c r="D37" i="43"/>
  <c r="D38" i="43"/>
  <c r="D39" i="43"/>
  <c r="D40" i="43"/>
  <c r="D41" i="43"/>
  <c r="D42" i="43"/>
  <c r="D43" i="43"/>
  <c r="D44" i="43"/>
  <c r="D45" i="43"/>
  <c r="D47" i="43"/>
  <c r="D48" i="43"/>
  <c r="D49" i="43"/>
  <c r="D50" i="43"/>
  <c r="D51" i="43"/>
  <c r="D52" i="43"/>
  <c r="D54" i="43"/>
  <c r="D55" i="43"/>
  <c r="D56" i="43"/>
  <c r="D57" i="43"/>
  <c r="D58" i="43"/>
  <c r="D60" i="43"/>
  <c r="D61" i="43"/>
  <c r="D62" i="43"/>
  <c r="D63" i="43"/>
  <c r="D64" i="43"/>
  <c r="D65" i="43"/>
  <c r="D67" i="43"/>
  <c r="D68" i="43"/>
  <c r="D69" i="43"/>
  <c r="D70" i="43"/>
  <c r="D71" i="43"/>
  <c r="D73" i="43"/>
  <c r="D74" i="43"/>
  <c r="D75" i="43"/>
  <c r="D76" i="43"/>
  <c r="D77" i="43"/>
  <c r="D8" i="43"/>
  <c r="O13" i="35" l="1"/>
  <c r="C11" i="43" s="1"/>
  <c r="O14" i="35"/>
  <c r="C12" i="43" s="1"/>
  <c r="O15" i="35"/>
  <c r="C13" i="43" s="1"/>
  <c r="O16" i="35"/>
  <c r="C14" i="43" s="1"/>
  <c r="O17" i="35"/>
  <c r="C15" i="43" s="1"/>
  <c r="O18" i="35"/>
  <c r="C16" i="43" s="1"/>
  <c r="O20" i="35"/>
  <c r="C18" i="43" s="1"/>
  <c r="O21" i="35"/>
  <c r="C19" i="43" s="1"/>
  <c r="O22" i="35"/>
  <c r="C20" i="43" s="1"/>
  <c r="O23" i="35"/>
  <c r="C21" i="43" s="1"/>
  <c r="O24" i="35"/>
  <c r="C22" i="43" s="1"/>
  <c r="O25" i="35"/>
  <c r="C23" i="43" s="1"/>
  <c r="O27" i="35"/>
  <c r="C25" i="43" s="1"/>
  <c r="O28" i="35"/>
  <c r="C26" i="43" s="1"/>
  <c r="O29" i="35"/>
  <c r="C27" i="43" s="1"/>
  <c r="O30" i="35"/>
  <c r="C28" i="43" s="1"/>
  <c r="O31" i="35"/>
  <c r="C29" i="43" s="1"/>
  <c r="O32" i="35"/>
  <c r="C30" i="43" s="1"/>
  <c r="O33" i="35"/>
  <c r="C31" i="43" s="1"/>
  <c r="O34" i="35"/>
  <c r="C32" i="43" s="1"/>
  <c r="O36" i="35"/>
  <c r="C34" i="43" s="1"/>
  <c r="O37" i="35"/>
  <c r="C35" i="43" s="1"/>
  <c r="O38" i="35"/>
  <c r="C36" i="43" s="1"/>
  <c r="O39" i="35"/>
  <c r="C37" i="43" s="1"/>
  <c r="O40" i="35"/>
  <c r="C38" i="43" s="1"/>
  <c r="O41" i="35"/>
  <c r="C39" i="43" s="1"/>
  <c r="O42" i="35"/>
  <c r="C40" i="43" s="1"/>
  <c r="O43" i="35"/>
  <c r="C41" i="43" s="1"/>
  <c r="O44" i="35"/>
  <c r="C42" i="43" s="1"/>
  <c r="O45" i="35"/>
  <c r="C43" i="43" s="1"/>
  <c r="O46" i="35"/>
  <c r="C44" i="43" s="1"/>
  <c r="O47" i="35"/>
  <c r="C45" i="43" s="1"/>
  <c r="O49" i="35"/>
  <c r="C47" i="43" s="1"/>
  <c r="O50" i="35"/>
  <c r="C48" i="43" s="1"/>
  <c r="O51" i="35"/>
  <c r="C49" i="43" s="1"/>
  <c r="O52" i="35"/>
  <c r="C50" i="43" s="1"/>
  <c r="O53" i="35"/>
  <c r="C51" i="43" s="1"/>
  <c r="O54" i="35"/>
  <c r="C52" i="43" s="1"/>
  <c r="O56" i="35"/>
  <c r="C54" i="43" s="1"/>
  <c r="O57" i="35"/>
  <c r="C55" i="43" s="1"/>
  <c r="O58" i="35"/>
  <c r="C56" i="43" s="1"/>
  <c r="O59" i="35"/>
  <c r="C57" i="43" s="1"/>
  <c r="O60" i="35"/>
  <c r="C58" i="43" s="1"/>
  <c r="O62" i="35"/>
  <c r="C60" i="43" s="1"/>
  <c r="O63" i="35"/>
  <c r="C61" i="43" s="1"/>
  <c r="O64" i="35"/>
  <c r="C62" i="43" s="1"/>
  <c r="O65" i="35"/>
  <c r="C63" i="43" s="1"/>
  <c r="O66" i="35"/>
  <c r="C64" i="43" s="1"/>
  <c r="O67" i="35"/>
  <c r="C65" i="43" s="1"/>
  <c r="O69" i="35"/>
  <c r="C67" i="43" s="1"/>
  <c r="O70" i="35"/>
  <c r="C68" i="43" s="1"/>
  <c r="O71" i="35"/>
  <c r="C69" i="43" s="1"/>
  <c r="O72" i="35"/>
  <c r="C70" i="43" s="1"/>
  <c r="O73" i="35"/>
  <c r="C71" i="43" s="1"/>
  <c r="O75" i="35"/>
  <c r="C73" i="43" s="1"/>
  <c r="O76" i="35"/>
  <c r="C74" i="43" s="1"/>
  <c r="O77" i="35"/>
  <c r="C75" i="43" s="1"/>
  <c r="O78" i="35"/>
  <c r="C76" i="43" s="1"/>
  <c r="O79" i="35"/>
  <c r="C77" i="43" s="1"/>
  <c r="O11" i="35"/>
  <c r="C9" i="43" s="1"/>
  <c r="O12" i="35"/>
  <c r="C10" i="43" s="1"/>
  <c r="N11" i="40" l="1"/>
  <c r="BN9" i="43" s="1"/>
  <c r="N12" i="40"/>
  <c r="BN10" i="43" s="1"/>
  <c r="N13" i="40"/>
  <c r="BN11" i="43" s="1"/>
  <c r="N14" i="40"/>
  <c r="BN12" i="43" s="1"/>
  <c r="N15" i="40"/>
  <c r="BN13" i="43" s="1"/>
  <c r="N16" i="40"/>
  <c r="BN14" i="43" s="1"/>
  <c r="N17" i="40"/>
  <c r="BN15" i="43" s="1"/>
  <c r="N18" i="40"/>
  <c r="BN16" i="43" s="1"/>
  <c r="N20" i="40"/>
  <c r="BN18" i="43" s="1"/>
  <c r="N21" i="40"/>
  <c r="BN19" i="43" s="1"/>
  <c r="N22" i="40"/>
  <c r="BN20" i="43" s="1"/>
  <c r="N23" i="40"/>
  <c r="BN21" i="43" s="1"/>
  <c r="N24" i="40"/>
  <c r="BN22" i="43" s="1"/>
  <c r="N25" i="40"/>
  <c r="BN23" i="43" s="1"/>
  <c r="N27" i="40"/>
  <c r="BN25" i="43" s="1"/>
  <c r="N28" i="40"/>
  <c r="BN26" i="43" s="1"/>
  <c r="N29" i="40"/>
  <c r="BN27" i="43" s="1"/>
  <c r="N30" i="40"/>
  <c r="BN28" i="43" s="1"/>
  <c r="N31" i="40"/>
  <c r="BN29" i="43" s="1"/>
  <c r="N32" i="40"/>
  <c r="BN30" i="43" s="1"/>
  <c r="N33" i="40"/>
  <c r="BN31" i="43" s="1"/>
  <c r="N34" i="40"/>
  <c r="BN32" i="43" s="1"/>
  <c r="N36" i="40"/>
  <c r="BN34" i="43" s="1"/>
  <c r="N37" i="40"/>
  <c r="BN35" i="43" s="1"/>
  <c r="N38" i="40"/>
  <c r="BN36" i="43" s="1"/>
  <c r="N39" i="40"/>
  <c r="BN37" i="43" s="1"/>
  <c r="N40" i="40"/>
  <c r="BN38" i="43" s="1"/>
  <c r="N41" i="40"/>
  <c r="BN39" i="43" s="1"/>
  <c r="N42" i="40"/>
  <c r="BN40" i="43" s="1"/>
  <c r="N43" i="40"/>
  <c r="BN41" i="43" s="1"/>
  <c r="N44" i="40"/>
  <c r="BN42" i="43" s="1"/>
  <c r="N45" i="40"/>
  <c r="BN43" i="43" s="1"/>
  <c r="N46" i="40"/>
  <c r="BN44" i="43" s="1"/>
  <c r="N47" i="40"/>
  <c r="BN45" i="43" s="1"/>
  <c r="N49" i="40"/>
  <c r="BN47" i="43" s="1"/>
  <c r="N50" i="40"/>
  <c r="BN48" i="43" s="1"/>
  <c r="N51" i="40"/>
  <c r="BN49" i="43" s="1"/>
  <c r="N52" i="40"/>
  <c r="BN50" i="43" s="1"/>
  <c r="N53" i="40"/>
  <c r="BN51" i="43" s="1"/>
  <c r="N54" i="40"/>
  <c r="BN52" i="43" s="1"/>
  <c r="N56" i="40"/>
  <c r="BN54" i="43" s="1"/>
  <c r="N57" i="40"/>
  <c r="BN55" i="43" s="1"/>
  <c r="N58" i="40"/>
  <c r="BN56" i="43" s="1"/>
  <c r="N59" i="40"/>
  <c r="BN57" i="43" s="1"/>
  <c r="N60" i="40"/>
  <c r="BN58" i="43" s="1"/>
  <c r="N62" i="40"/>
  <c r="BN60" i="43" s="1"/>
  <c r="N63" i="40"/>
  <c r="BN61" i="43" s="1"/>
  <c r="N64" i="40"/>
  <c r="BN62" i="43" s="1"/>
  <c r="N65" i="40"/>
  <c r="BN63" i="43" s="1"/>
  <c r="N66" i="40"/>
  <c r="BN64" i="43" s="1"/>
  <c r="N67" i="40"/>
  <c r="BN65" i="43" s="1"/>
  <c r="N69" i="40"/>
  <c r="BN67" i="43" s="1"/>
  <c r="N70" i="40"/>
  <c r="BN68" i="43" s="1"/>
  <c r="N71" i="40"/>
  <c r="BN69" i="43" s="1"/>
  <c r="N72" i="40"/>
  <c r="BN70" i="43" s="1"/>
  <c r="N73" i="40"/>
  <c r="BN71" i="43" s="1"/>
  <c r="N75" i="40"/>
  <c r="BN73" i="43" s="1"/>
  <c r="N76" i="40"/>
  <c r="BN74" i="43" s="1"/>
  <c r="N77" i="40"/>
  <c r="BN75" i="43" s="1"/>
  <c r="N78" i="40"/>
  <c r="BN76" i="43" s="1"/>
  <c r="N79" i="40"/>
  <c r="BN77" i="43" s="1"/>
  <c r="N10" i="40"/>
  <c r="BN8" i="43" s="1"/>
  <c r="N11" i="29"/>
  <c r="BK9" i="43" s="1"/>
  <c r="N12" i="29"/>
  <c r="BK10" i="43" s="1"/>
  <c r="N13" i="29"/>
  <c r="BK11" i="43" s="1"/>
  <c r="N14" i="29"/>
  <c r="BK12" i="43" s="1"/>
  <c r="N15" i="29"/>
  <c r="BK13" i="43" s="1"/>
  <c r="N16" i="29"/>
  <c r="BK14" i="43" s="1"/>
  <c r="N17" i="29"/>
  <c r="BK15" i="43" s="1"/>
  <c r="N18" i="29"/>
  <c r="BK16" i="43" s="1"/>
  <c r="N20" i="29"/>
  <c r="BK18" i="43" s="1"/>
  <c r="N21" i="29"/>
  <c r="BK19" i="43" s="1"/>
  <c r="N22" i="29"/>
  <c r="BK20" i="43" s="1"/>
  <c r="N23" i="29"/>
  <c r="BK21" i="43" s="1"/>
  <c r="N24" i="29"/>
  <c r="BK22" i="43" s="1"/>
  <c r="N25" i="29"/>
  <c r="BK23" i="43" s="1"/>
  <c r="N27" i="29"/>
  <c r="BK25" i="43" s="1"/>
  <c r="N28" i="29"/>
  <c r="BK26" i="43" s="1"/>
  <c r="N29" i="29"/>
  <c r="BK27" i="43" s="1"/>
  <c r="N30" i="29"/>
  <c r="BK28" i="43" s="1"/>
  <c r="N31" i="29"/>
  <c r="BK29" i="43" s="1"/>
  <c r="N32" i="29"/>
  <c r="BK30" i="43" s="1"/>
  <c r="N33" i="29"/>
  <c r="BK31" i="43" s="1"/>
  <c r="N34" i="29"/>
  <c r="BK32" i="43" s="1"/>
  <c r="N36" i="29"/>
  <c r="BK34" i="43" s="1"/>
  <c r="N37" i="29"/>
  <c r="BK35" i="43" s="1"/>
  <c r="N38" i="29"/>
  <c r="BK36" i="43" s="1"/>
  <c r="N39" i="29"/>
  <c r="BK37" i="43" s="1"/>
  <c r="N40" i="29"/>
  <c r="BK38" i="43" s="1"/>
  <c r="N41" i="29"/>
  <c r="BK39" i="43" s="1"/>
  <c r="N42" i="29"/>
  <c r="BK40" i="43" s="1"/>
  <c r="N43" i="29"/>
  <c r="BK41" i="43" s="1"/>
  <c r="N44" i="29"/>
  <c r="BK42" i="43" s="1"/>
  <c r="N45" i="29"/>
  <c r="BK43" i="43" s="1"/>
  <c r="N46" i="29"/>
  <c r="BK44" i="43" s="1"/>
  <c r="N47" i="29"/>
  <c r="BK45" i="43" s="1"/>
  <c r="N49" i="29"/>
  <c r="BK47" i="43" s="1"/>
  <c r="N50" i="29"/>
  <c r="BK48" i="43" s="1"/>
  <c r="N51" i="29"/>
  <c r="BK49" i="43" s="1"/>
  <c r="N52" i="29"/>
  <c r="BK50" i="43" s="1"/>
  <c r="N53" i="29"/>
  <c r="BK51" i="43" s="1"/>
  <c r="N54" i="29"/>
  <c r="BK52" i="43" s="1"/>
  <c r="N56" i="29"/>
  <c r="BK54" i="43" s="1"/>
  <c r="N57" i="29"/>
  <c r="BK55" i="43" s="1"/>
  <c r="N58" i="29"/>
  <c r="BK56" i="43" s="1"/>
  <c r="N59" i="29"/>
  <c r="BK57" i="43" s="1"/>
  <c r="N60" i="29"/>
  <c r="BK58" i="43" s="1"/>
  <c r="N62" i="29"/>
  <c r="BK60" i="43" s="1"/>
  <c r="N63" i="29"/>
  <c r="BK61" i="43" s="1"/>
  <c r="N64" i="29"/>
  <c r="BK62" i="43" s="1"/>
  <c r="N65" i="29"/>
  <c r="BK63" i="43" s="1"/>
  <c r="N66" i="29"/>
  <c r="BK64" i="43" s="1"/>
  <c r="N67" i="29"/>
  <c r="BK65" i="43" s="1"/>
  <c r="N69" i="29"/>
  <c r="BK67" i="43" s="1"/>
  <c r="N70" i="29"/>
  <c r="BK68" i="43" s="1"/>
  <c r="N71" i="29"/>
  <c r="BK69" i="43" s="1"/>
  <c r="N72" i="29"/>
  <c r="BK70" i="43" s="1"/>
  <c r="N73" i="29"/>
  <c r="BK71" i="43" s="1"/>
  <c r="N75" i="29"/>
  <c r="BK73" i="43" s="1"/>
  <c r="N76" i="29"/>
  <c r="BK74" i="43" s="1"/>
  <c r="N77" i="29"/>
  <c r="BK75" i="43" s="1"/>
  <c r="N78" i="29"/>
  <c r="BK76" i="43" s="1"/>
  <c r="N79" i="29"/>
  <c r="BK77" i="43" s="1"/>
  <c r="N10" i="29"/>
  <c r="BK8" i="43" s="1"/>
  <c r="N12" i="12"/>
  <c r="BH9" i="43" s="1"/>
  <c r="N13" i="12"/>
  <c r="BH10" i="43" s="1"/>
  <c r="N14" i="12"/>
  <c r="BH11" i="43" s="1"/>
  <c r="N15" i="12"/>
  <c r="BH12" i="43" s="1"/>
  <c r="N16" i="12"/>
  <c r="BH13" i="43" s="1"/>
  <c r="N17" i="12"/>
  <c r="BH14" i="43" s="1"/>
  <c r="N18" i="12"/>
  <c r="BH15" i="43" s="1"/>
  <c r="N19" i="12"/>
  <c r="BH16" i="43" s="1"/>
  <c r="N21" i="12"/>
  <c r="BH18" i="43" s="1"/>
  <c r="N22" i="12"/>
  <c r="BH19" i="43" s="1"/>
  <c r="N23" i="12"/>
  <c r="BH20" i="43" s="1"/>
  <c r="N24" i="12"/>
  <c r="BH21" i="43" s="1"/>
  <c r="N25" i="12"/>
  <c r="BH22" i="43" s="1"/>
  <c r="N26" i="12"/>
  <c r="BH23" i="43" s="1"/>
  <c r="N28" i="12"/>
  <c r="BH25" i="43" s="1"/>
  <c r="N29" i="12"/>
  <c r="BH26" i="43" s="1"/>
  <c r="N30" i="12"/>
  <c r="BH27" i="43" s="1"/>
  <c r="N31" i="12"/>
  <c r="BH28" i="43" s="1"/>
  <c r="N32" i="12"/>
  <c r="BH29" i="43" s="1"/>
  <c r="N33" i="12"/>
  <c r="BH30" i="43" s="1"/>
  <c r="N34" i="12"/>
  <c r="BH31" i="43" s="1"/>
  <c r="N35" i="12"/>
  <c r="BH32" i="43" s="1"/>
  <c r="N37" i="12"/>
  <c r="BH34" i="43" s="1"/>
  <c r="N38" i="12"/>
  <c r="BH35" i="43" s="1"/>
  <c r="N39" i="12"/>
  <c r="BH36" i="43" s="1"/>
  <c r="N40" i="12"/>
  <c r="BH37" i="43" s="1"/>
  <c r="N41" i="12"/>
  <c r="BH38" i="43" s="1"/>
  <c r="N42" i="12"/>
  <c r="BH39" i="43" s="1"/>
  <c r="N43" i="12"/>
  <c r="BH40" i="43" s="1"/>
  <c r="N44" i="12"/>
  <c r="BH41" i="43" s="1"/>
  <c r="N45" i="12"/>
  <c r="BH42" i="43" s="1"/>
  <c r="N46" i="12"/>
  <c r="BH43" i="43" s="1"/>
  <c r="N47" i="12"/>
  <c r="BH44" i="43" s="1"/>
  <c r="N48" i="12"/>
  <c r="BH45" i="43" s="1"/>
  <c r="N50" i="12"/>
  <c r="BH47" i="43" s="1"/>
  <c r="N51" i="12"/>
  <c r="BH48" i="43" s="1"/>
  <c r="N52" i="12"/>
  <c r="BH49" i="43" s="1"/>
  <c r="N53" i="12"/>
  <c r="BH50" i="43" s="1"/>
  <c r="N54" i="12"/>
  <c r="BH51" i="43" s="1"/>
  <c r="N55" i="12"/>
  <c r="BH52" i="43" s="1"/>
  <c r="N57" i="12"/>
  <c r="BH54" i="43" s="1"/>
  <c r="N58" i="12"/>
  <c r="BH55" i="43" s="1"/>
  <c r="N59" i="12"/>
  <c r="BH56" i="43" s="1"/>
  <c r="N60" i="12"/>
  <c r="BH57" i="43" s="1"/>
  <c r="N61" i="12"/>
  <c r="BH58" i="43" s="1"/>
  <c r="N63" i="12"/>
  <c r="BH60" i="43" s="1"/>
  <c r="N64" i="12"/>
  <c r="BH61" i="43" s="1"/>
  <c r="N65" i="12"/>
  <c r="BH62" i="43" s="1"/>
  <c r="N66" i="12"/>
  <c r="BH63" i="43" s="1"/>
  <c r="N67" i="12"/>
  <c r="BH64" i="43" s="1"/>
  <c r="N68" i="12"/>
  <c r="BH65" i="43" s="1"/>
  <c r="N70" i="12"/>
  <c r="BH67" i="43" s="1"/>
  <c r="N71" i="12"/>
  <c r="BH68" i="43" s="1"/>
  <c r="N72" i="12"/>
  <c r="BH69" i="43" s="1"/>
  <c r="N73" i="12"/>
  <c r="BH70" i="43" s="1"/>
  <c r="N74" i="12"/>
  <c r="BH71" i="43" s="1"/>
  <c r="N76" i="12"/>
  <c r="BH73" i="43" s="1"/>
  <c r="N77" i="12"/>
  <c r="BH74" i="43" s="1"/>
  <c r="N78" i="12"/>
  <c r="BH75" i="43" s="1"/>
  <c r="N79" i="12"/>
  <c r="BH76" i="43" s="1"/>
  <c r="N80" i="12"/>
  <c r="BH77" i="43" s="1"/>
  <c r="N11" i="12"/>
  <c r="BH8" i="43" s="1"/>
  <c r="BE9" i="43"/>
  <c r="BE10" i="43"/>
  <c r="BE11" i="43"/>
  <c r="BE12" i="43"/>
  <c r="BE13" i="43"/>
  <c r="BE14" i="43"/>
  <c r="BE15" i="43"/>
  <c r="BE16" i="43"/>
  <c r="BE18" i="43"/>
  <c r="BE19" i="43"/>
  <c r="BE20" i="43"/>
  <c r="BE21" i="43"/>
  <c r="BE22" i="43"/>
  <c r="BE23" i="43"/>
  <c r="BE25" i="43"/>
  <c r="BE26" i="43"/>
  <c r="BE27" i="43"/>
  <c r="BE28" i="43"/>
  <c r="BE29" i="43"/>
  <c r="BE30" i="43"/>
  <c r="BE31" i="43"/>
  <c r="BE32" i="43"/>
  <c r="BE34" i="43"/>
  <c r="BE35" i="43"/>
  <c r="BE36" i="43"/>
  <c r="BE37" i="43"/>
  <c r="BE38" i="43"/>
  <c r="BE39" i="43"/>
  <c r="BE40" i="43"/>
  <c r="BE41" i="43"/>
  <c r="BE42" i="43"/>
  <c r="BE43" i="43"/>
  <c r="BE44" i="43"/>
  <c r="BE45" i="43"/>
  <c r="BE47" i="43"/>
  <c r="BE48" i="43"/>
  <c r="BE49" i="43"/>
  <c r="BE50" i="43"/>
  <c r="BE51" i="43"/>
  <c r="BE52" i="43"/>
  <c r="BE54" i="43"/>
  <c r="BE55" i="43"/>
  <c r="BE56" i="43"/>
  <c r="BE57" i="43"/>
  <c r="BE58" i="43"/>
  <c r="BE60" i="43"/>
  <c r="BE61" i="43"/>
  <c r="BE62" i="43"/>
  <c r="BE63" i="43"/>
  <c r="BE64" i="43"/>
  <c r="BE65" i="43"/>
  <c r="BE67" i="43"/>
  <c r="BE68" i="43"/>
  <c r="BE69" i="43"/>
  <c r="BE70" i="43"/>
  <c r="BE71" i="43"/>
  <c r="BE73" i="43"/>
  <c r="BE74" i="43"/>
  <c r="BE75" i="43"/>
  <c r="BE76" i="43"/>
  <c r="BE77" i="43"/>
  <c r="BE8" i="43"/>
  <c r="N11" i="3"/>
  <c r="BB9" i="43" s="1"/>
  <c r="N12" i="3"/>
  <c r="BB10" i="43" s="1"/>
  <c r="N13" i="3"/>
  <c r="BB11" i="43" s="1"/>
  <c r="N14" i="3"/>
  <c r="BB12" i="43" s="1"/>
  <c r="N15" i="3"/>
  <c r="BB13" i="43" s="1"/>
  <c r="N16" i="3"/>
  <c r="BB14" i="43" s="1"/>
  <c r="N17" i="3"/>
  <c r="BB15" i="43" s="1"/>
  <c r="N18" i="3"/>
  <c r="BB16" i="43" s="1"/>
  <c r="N20" i="3"/>
  <c r="BB18" i="43" s="1"/>
  <c r="N21" i="3"/>
  <c r="BB19" i="43" s="1"/>
  <c r="N22" i="3"/>
  <c r="BB20" i="43" s="1"/>
  <c r="N23" i="3"/>
  <c r="BB21" i="43" s="1"/>
  <c r="N24" i="3"/>
  <c r="BB22" i="43" s="1"/>
  <c r="N25" i="3"/>
  <c r="BB23" i="43" s="1"/>
  <c r="N27" i="3"/>
  <c r="BB25" i="43" s="1"/>
  <c r="N28" i="3"/>
  <c r="BB26" i="43" s="1"/>
  <c r="N29" i="3"/>
  <c r="BB27" i="43" s="1"/>
  <c r="N30" i="3"/>
  <c r="BB28" i="43" s="1"/>
  <c r="N31" i="3"/>
  <c r="BB29" i="43" s="1"/>
  <c r="N32" i="3"/>
  <c r="BB30" i="43" s="1"/>
  <c r="N33" i="3"/>
  <c r="BB31" i="43" s="1"/>
  <c r="N34" i="3"/>
  <c r="BB32" i="43" s="1"/>
  <c r="N36" i="3"/>
  <c r="BB34" i="43" s="1"/>
  <c r="N37" i="3"/>
  <c r="BB35" i="43" s="1"/>
  <c r="N38" i="3"/>
  <c r="BB36" i="43" s="1"/>
  <c r="N39" i="3"/>
  <c r="BB37" i="43" s="1"/>
  <c r="N40" i="3"/>
  <c r="BB38" i="43" s="1"/>
  <c r="N41" i="3"/>
  <c r="BB39" i="43" s="1"/>
  <c r="N42" i="3"/>
  <c r="BB40" i="43" s="1"/>
  <c r="N43" i="3"/>
  <c r="BB41" i="43" s="1"/>
  <c r="N44" i="3"/>
  <c r="BB42" i="43" s="1"/>
  <c r="N45" i="3"/>
  <c r="BB43" i="43" s="1"/>
  <c r="N46" i="3"/>
  <c r="BB44" i="43" s="1"/>
  <c r="N47" i="3"/>
  <c r="BB45" i="43" s="1"/>
  <c r="N49" i="3"/>
  <c r="BB47" i="43" s="1"/>
  <c r="N50" i="3"/>
  <c r="BB48" i="43" s="1"/>
  <c r="N51" i="3"/>
  <c r="BB49" i="43" s="1"/>
  <c r="N52" i="3"/>
  <c r="BB50" i="43" s="1"/>
  <c r="N53" i="3"/>
  <c r="BB51" i="43" s="1"/>
  <c r="N54" i="3"/>
  <c r="BB52" i="43" s="1"/>
  <c r="N56" i="3"/>
  <c r="BB54" i="43" s="1"/>
  <c r="N57" i="3"/>
  <c r="BB55" i="43" s="1"/>
  <c r="N58" i="3"/>
  <c r="BB56" i="43" s="1"/>
  <c r="N59" i="3"/>
  <c r="BB57" i="43" s="1"/>
  <c r="N60" i="3"/>
  <c r="BB58" i="43" s="1"/>
  <c r="N62" i="3"/>
  <c r="BB60" i="43" s="1"/>
  <c r="N63" i="3"/>
  <c r="BB61" i="43" s="1"/>
  <c r="N64" i="3"/>
  <c r="BB62" i="43" s="1"/>
  <c r="N65" i="3"/>
  <c r="BB63" i="43" s="1"/>
  <c r="N66" i="3"/>
  <c r="BB64" i="43" s="1"/>
  <c r="N67" i="3"/>
  <c r="BB65" i="43" s="1"/>
  <c r="N69" i="3"/>
  <c r="BB67" i="43" s="1"/>
  <c r="N70" i="3"/>
  <c r="BB68" i="43" s="1"/>
  <c r="N71" i="3"/>
  <c r="BB69" i="43" s="1"/>
  <c r="N72" i="3"/>
  <c r="BB70" i="43" s="1"/>
  <c r="N73" i="3"/>
  <c r="BB71" i="43" s="1"/>
  <c r="N75" i="3"/>
  <c r="BB73" i="43" s="1"/>
  <c r="N76" i="3"/>
  <c r="BB74" i="43" s="1"/>
  <c r="N77" i="3"/>
  <c r="BB75" i="43" s="1"/>
  <c r="N78" i="3"/>
  <c r="BB76" i="43" s="1"/>
  <c r="N79" i="3"/>
  <c r="BB77" i="43" s="1"/>
  <c r="N10" i="3"/>
  <c r="BB8" i="43" s="1"/>
  <c r="N11" i="5"/>
  <c r="AY9" i="43" s="1"/>
  <c r="N12" i="5"/>
  <c r="AY10" i="43" s="1"/>
  <c r="N13" i="5"/>
  <c r="AY11" i="43" s="1"/>
  <c r="N14" i="5"/>
  <c r="AY12" i="43" s="1"/>
  <c r="N15" i="5"/>
  <c r="AY13" i="43" s="1"/>
  <c r="N16" i="5"/>
  <c r="AY14" i="43" s="1"/>
  <c r="N17" i="5"/>
  <c r="AY15" i="43" s="1"/>
  <c r="N18" i="5"/>
  <c r="AY16" i="43" s="1"/>
  <c r="N20" i="5"/>
  <c r="AY18" i="43" s="1"/>
  <c r="N21" i="5"/>
  <c r="AY19" i="43" s="1"/>
  <c r="N22" i="5"/>
  <c r="AY20" i="43" s="1"/>
  <c r="N23" i="5"/>
  <c r="AY21" i="43" s="1"/>
  <c r="N24" i="5"/>
  <c r="AY22" i="43" s="1"/>
  <c r="N25" i="5"/>
  <c r="AY23" i="43" s="1"/>
  <c r="N27" i="5"/>
  <c r="AY25" i="43" s="1"/>
  <c r="N28" i="5"/>
  <c r="AY26" i="43" s="1"/>
  <c r="N29" i="5"/>
  <c r="AY27" i="43" s="1"/>
  <c r="N30" i="5"/>
  <c r="AY28" i="43" s="1"/>
  <c r="N31" i="5"/>
  <c r="AY29" i="43" s="1"/>
  <c r="N32" i="5"/>
  <c r="AY30" i="43" s="1"/>
  <c r="N33" i="5"/>
  <c r="AY31" i="43" s="1"/>
  <c r="N34" i="5"/>
  <c r="AY32" i="43" s="1"/>
  <c r="N36" i="5"/>
  <c r="AY34" i="43" s="1"/>
  <c r="N37" i="5"/>
  <c r="AY35" i="43" s="1"/>
  <c r="N38" i="5"/>
  <c r="AY36" i="43" s="1"/>
  <c r="N39" i="5"/>
  <c r="AY37" i="43" s="1"/>
  <c r="N40" i="5"/>
  <c r="AY38" i="43" s="1"/>
  <c r="N41" i="5"/>
  <c r="AY39" i="43" s="1"/>
  <c r="N42" i="5"/>
  <c r="AY40" i="43" s="1"/>
  <c r="N43" i="5"/>
  <c r="AY41" i="43" s="1"/>
  <c r="N44" i="5"/>
  <c r="AY42" i="43" s="1"/>
  <c r="N45" i="5"/>
  <c r="AY43" i="43" s="1"/>
  <c r="N46" i="5"/>
  <c r="AY44" i="43" s="1"/>
  <c r="N47" i="5"/>
  <c r="AY45" i="43" s="1"/>
  <c r="N49" i="5"/>
  <c r="AY47" i="43" s="1"/>
  <c r="N50" i="5"/>
  <c r="AY48" i="43" s="1"/>
  <c r="N51" i="5"/>
  <c r="AY49" i="43" s="1"/>
  <c r="N52" i="5"/>
  <c r="AY50" i="43" s="1"/>
  <c r="N53" i="5"/>
  <c r="AY51" i="43" s="1"/>
  <c r="N54" i="5"/>
  <c r="AY52" i="43" s="1"/>
  <c r="N56" i="5"/>
  <c r="AY54" i="43" s="1"/>
  <c r="N57" i="5"/>
  <c r="AY55" i="43" s="1"/>
  <c r="N58" i="5"/>
  <c r="AY56" i="43" s="1"/>
  <c r="N59" i="5"/>
  <c r="AY57" i="43" s="1"/>
  <c r="N60" i="5"/>
  <c r="AY58" i="43" s="1"/>
  <c r="N62" i="5"/>
  <c r="AY60" i="43" s="1"/>
  <c r="N63" i="5"/>
  <c r="AY61" i="43" s="1"/>
  <c r="N64" i="5"/>
  <c r="AY62" i="43" s="1"/>
  <c r="N65" i="5"/>
  <c r="AY63" i="43" s="1"/>
  <c r="N66" i="5"/>
  <c r="AY64" i="43" s="1"/>
  <c r="N67" i="5"/>
  <c r="AY65" i="43" s="1"/>
  <c r="N69" i="5"/>
  <c r="AY67" i="43" s="1"/>
  <c r="N70" i="5"/>
  <c r="AY68" i="43" s="1"/>
  <c r="N71" i="5"/>
  <c r="AY69" i="43" s="1"/>
  <c r="N72" i="5"/>
  <c r="AY70" i="43" s="1"/>
  <c r="N73" i="5"/>
  <c r="AY71" i="43" s="1"/>
  <c r="N75" i="5"/>
  <c r="AY73" i="43" s="1"/>
  <c r="N76" i="5"/>
  <c r="AY74" i="43" s="1"/>
  <c r="N77" i="5"/>
  <c r="AY75" i="43" s="1"/>
  <c r="N78" i="5"/>
  <c r="AY76" i="43" s="1"/>
  <c r="N79" i="5"/>
  <c r="AY77" i="43" s="1"/>
  <c r="N10" i="5"/>
  <c r="AY8" i="43" s="1"/>
  <c r="N11" i="14"/>
  <c r="AV9" i="43" s="1"/>
  <c r="N12" i="14"/>
  <c r="AV10" i="43" s="1"/>
  <c r="N13" i="14"/>
  <c r="AV11" i="43" s="1"/>
  <c r="N14" i="14"/>
  <c r="AV12" i="43" s="1"/>
  <c r="N15" i="14"/>
  <c r="AV13" i="43" s="1"/>
  <c r="N16" i="14"/>
  <c r="AV14" i="43" s="1"/>
  <c r="N17" i="14"/>
  <c r="AV15" i="43" s="1"/>
  <c r="N18" i="14"/>
  <c r="AV16" i="43" s="1"/>
  <c r="N20" i="14"/>
  <c r="AV18" i="43" s="1"/>
  <c r="N21" i="14"/>
  <c r="AV19" i="43" s="1"/>
  <c r="N22" i="14"/>
  <c r="AV20" i="43" s="1"/>
  <c r="N23" i="14"/>
  <c r="AV21" i="43" s="1"/>
  <c r="N24" i="14"/>
  <c r="AV22" i="43" s="1"/>
  <c r="N25" i="14"/>
  <c r="AV23" i="43" s="1"/>
  <c r="N26" i="14"/>
  <c r="N27" i="14"/>
  <c r="AV25" i="43" s="1"/>
  <c r="N28" i="14"/>
  <c r="AV26" i="43" s="1"/>
  <c r="N29" i="14"/>
  <c r="AV27" i="43" s="1"/>
  <c r="N30" i="14"/>
  <c r="AV28" i="43" s="1"/>
  <c r="N31" i="14"/>
  <c r="AV29" i="43" s="1"/>
  <c r="N32" i="14"/>
  <c r="AV30" i="43" s="1"/>
  <c r="N33" i="14"/>
  <c r="AV31" i="43" s="1"/>
  <c r="N34" i="14"/>
  <c r="AV32" i="43" s="1"/>
  <c r="N36" i="14"/>
  <c r="AV34" i="43" s="1"/>
  <c r="N37" i="14"/>
  <c r="AV35" i="43" s="1"/>
  <c r="N38" i="14"/>
  <c r="AV36" i="43" s="1"/>
  <c r="N39" i="14"/>
  <c r="AV37" i="43" s="1"/>
  <c r="N40" i="14"/>
  <c r="AV38" i="43" s="1"/>
  <c r="N41" i="14"/>
  <c r="AV39" i="43" s="1"/>
  <c r="N42" i="14"/>
  <c r="AV40" i="43" s="1"/>
  <c r="N43" i="14"/>
  <c r="AV41" i="43" s="1"/>
  <c r="N44" i="14"/>
  <c r="AV42" i="43" s="1"/>
  <c r="N45" i="14"/>
  <c r="AV43" i="43" s="1"/>
  <c r="N46" i="14"/>
  <c r="AV44" i="43" s="1"/>
  <c r="N47" i="14"/>
  <c r="AV45" i="43" s="1"/>
  <c r="N49" i="14"/>
  <c r="AV47" i="43" s="1"/>
  <c r="N50" i="14"/>
  <c r="AV48" i="43" s="1"/>
  <c r="N51" i="14"/>
  <c r="AV49" i="43" s="1"/>
  <c r="N52" i="14"/>
  <c r="AV50" i="43" s="1"/>
  <c r="N53" i="14"/>
  <c r="AV51" i="43" s="1"/>
  <c r="N54" i="14"/>
  <c r="AV52" i="43" s="1"/>
  <c r="N56" i="14"/>
  <c r="AV54" i="43" s="1"/>
  <c r="N57" i="14"/>
  <c r="AV55" i="43" s="1"/>
  <c r="N58" i="14"/>
  <c r="AV56" i="43" s="1"/>
  <c r="N59" i="14"/>
  <c r="AV57" i="43" s="1"/>
  <c r="N60" i="14"/>
  <c r="AV58" i="43" s="1"/>
  <c r="N62" i="14"/>
  <c r="AV60" i="43" s="1"/>
  <c r="N63" i="14"/>
  <c r="AV61" i="43" s="1"/>
  <c r="N64" i="14"/>
  <c r="AV62" i="43" s="1"/>
  <c r="N65" i="14"/>
  <c r="AV63" i="43" s="1"/>
  <c r="N66" i="14"/>
  <c r="AV64" i="43" s="1"/>
  <c r="N67" i="14"/>
  <c r="AV65" i="43" s="1"/>
  <c r="N69" i="14"/>
  <c r="AV67" i="43" s="1"/>
  <c r="N70" i="14"/>
  <c r="AV68" i="43" s="1"/>
  <c r="N71" i="14"/>
  <c r="AV69" i="43" s="1"/>
  <c r="N72" i="14"/>
  <c r="AV70" i="43" s="1"/>
  <c r="N73" i="14"/>
  <c r="AV71" i="43" s="1"/>
  <c r="N75" i="14"/>
  <c r="AV73" i="43" s="1"/>
  <c r="N76" i="14"/>
  <c r="AV74" i="43" s="1"/>
  <c r="N77" i="14"/>
  <c r="AV75" i="43" s="1"/>
  <c r="N78" i="14"/>
  <c r="AV76" i="43" s="1"/>
  <c r="N79" i="14"/>
  <c r="AV77" i="43" s="1"/>
  <c r="N10" i="14"/>
  <c r="AV8" i="43" s="1"/>
  <c r="N11" i="13"/>
  <c r="AS9" i="43" s="1"/>
  <c r="N12" i="13"/>
  <c r="AS10" i="43" s="1"/>
  <c r="N13" i="13"/>
  <c r="AS11" i="43" s="1"/>
  <c r="N14" i="13"/>
  <c r="AS12" i="43" s="1"/>
  <c r="N15" i="13"/>
  <c r="AS13" i="43" s="1"/>
  <c r="N16" i="13"/>
  <c r="AS14" i="43" s="1"/>
  <c r="N17" i="13"/>
  <c r="AS15" i="43" s="1"/>
  <c r="N18" i="13"/>
  <c r="AS16" i="43" s="1"/>
  <c r="N20" i="13"/>
  <c r="AS18" i="43" s="1"/>
  <c r="N21" i="13"/>
  <c r="AS19" i="43" s="1"/>
  <c r="N22" i="13"/>
  <c r="AS20" i="43" s="1"/>
  <c r="N23" i="13"/>
  <c r="AS21" i="43" s="1"/>
  <c r="N24" i="13"/>
  <c r="AS22" i="43" s="1"/>
  <c r="N25" i="13"/>
  <c r="AS23" i="43" s="1"/>
  <c r="N27" i="13"/>
  <c r="AS25" i="43" s="1"/>
  <c r="N28" i="13"/>
  <c r="AS26" i="43" s="1"/>
  <c r="N29" i="13"/>
  <c r="AS27" i="43" s="1"/>
  <c r="N30" i="13"/>
  <c r="AS28" i="43" s="1"/>
  <c r="N31" i="13"/>
  <c r="AS29" i="43" s="1"/>
  <c r="N32" i="13"/>
  <c r="AS30" i="43" s="1"/>
  <c r="N33" i="13"/>
  <c r="AS31" i="43" s="1"/>
  <c r="N34" i="13"/>
  <c r="AS32" i="43" s="1"/>
  <c r="N36" i="13"/>
  <c r="AS34" i="43" s="1"/>
  <c r="N37" i="13"/>
  <c r="AS35" i="43" s="1"/>
  <c r="N38" i="13"/>
  <c r="AS36" i="43" s="1"/>
  <c r="N39" i="13"/>
  <c r="AS37" i="43" s="1"/>
  <c r="N40" i="13"/>
  <c r="AS38" i="43" s="1"/>
  <c r="N41" i="13"/>
  <c r="AS39" i="43" s="1"/>
  <c r="N42" i="13"/>
  <c r="AS40" i="43" s="1"/>
  <c r="N43" i="13"/>
  <c r="AS41" i="43" s="1"/>
  <c r="N44" i="13"/>
  <c r="AS42" i="43" s="1"/>
  <c r="N45" i="13"/>
  <c r="AS43" i="43" s="1"/>
  <c r="N46" i="13"/>
  <c r="AS44" i="43" s="1"/>
  <c r="N47" i="13"/>
  <c r="AS45" i="43" s="1"/>
  <c r="N49" i="13"/>
  <c r="AS47" i="43" s="1"/>
  <c r="N50" i="13"/>
  <c r="AS48" i="43" s="1"/>
  <c r="N51" i="13"/>
  <c r="AS49" i="43" s="1"/>
  <c r="N52" i="13"/>
  <c r="AS50" i="43" s="1"/>
  <c r="N53" i="13"/>
  <c r="AS51" i="43" s="1"/>
  <c r="N54" i="13"/>
  <c r="AS52" i="43" s="1"/>
  <c r="N56" i="13"/>
  <c r="AS54" i="43" s="1"/>
  <c r="N57" i="13"/>
  <c r="AS55" i="43" s="1"/>
  <c r="N58" i="13"/>
  <c r="AS56" i="43" s="1"/>
  <c r="N59" i="13"/>
  <c r="AS57" i="43" s="1"/>
  <c r="N60" i="13"/>
  <c r="AS58" i="43" s="1"/>
  <c r="N62" i="13"/>
  <c r="AS60" i="43" s="1"/>
  <c r="N63" i="13"/>
  <c r="AS61" i="43" s="1"/>
  <c r="N64" i="13"/>
  <c r="AS62" i="43" s="1"/>
  <c r="N65" i="13"/>
  <c r="AS63" i="43" s="1"/>
  <c r="N66" i="13"/>
  <c r="AS64" i="43" s="1"/>
  <c r="N67" i="13"/>
  <c r="AS65" i="43" s="1"/>
  <c r="N69" i="13"/>
  <c r="AS67" i="43" s="1"/>
  <c r="N70" i="13"/>
  <c r="AS68" i="43" s="1"/>
  <c r="N71" i="13"/>
  <c r="AS69" i="43" s="1"/>
  <c r="N72" i="13"/>
  <c r="AS70" i="43" s="1"/>
  <c r="N73" i="13"/>
  <c r="AS71" i="43" s="1"/>
  <c r="N75" i="13"/>
  <c r="AS73" i="43" s="1"/>
  <c r="N76" i="13"/>
  <c r="AS74" i="43" s="1"/>
  <c r="N77" i="13"/>
  <c r="AS75" i="43" s="1"/>
  <c r="N78" i="13"/>
  <c r="AS76" i="43" s="1"/>
  <c r="N79" i="13"/>
  <c r="AS77" i="43" s="1"/>
  <c r="N10" i="13"/>
  <c r="AS8" i="43" s="1"/>
  <c r="N11" i="37" l="1"/>
  <c r="AP9" i="43" s="1"/>
  <c r="N12" i="37"/>
  <c r="AP10" i="43" s="1"/>
  <c r="N13" i="37"/>
  <c r="AP11" i="43" s="1"/>
  <c r="N14" i="37"/>
  <c r="AP12" i="43" s="1"/>
  <c r="N15" i="37"/>
  <c r="AP13" i="43" s="1"/>
  <c r="N16" i="37"/>
  <c r="AP14" i="43" s="1"/>
  <c r="N17" i="37"/>
  <c r="AP15" i="43" s="1"/>
  <c r="N18" i="37"/>
  <c r="AP16" i="43" s="1"/>
  <c r="N20" i="37"/>
  <c r="AP18" i="43" s="1"/>
  <c r="N21" i="37"/>
  <c r="AP19" i="43" s="1"/>
  <c r="N22" i="37"/>
  <c r="AP20" i="43" s="1"/>
  <c r="N23" i="37"/>
  <c r="AP21" i="43" s="1"/>
  <c r="N24" i="37"/>
  <c r="AP22" i="43" s="1"/>
  <c r="N25" i="37"/>
  <c r="AP23" i="43" s="1"/>
  <c r="N27" i="37"/>
  <c r="AP25" i="43" s="1"/>
  <c r="N28" i="37"/>
  <c r="AP26" i="43" s="1"/>
  <c r="N29" i="37"/>
  <c r="AP27" i="43" s="1"/>
  <c r="N30" i="37"/>
  <c r="AP28" i="43" s="1"/>
  <c r="N31" i="37"/>
  <c r="AP29" i="43" s="1"/>
  <c r="N32" i="37"/>
  <c r="AP30" i="43" s="1"/>
  <c r="N33" i="37"/>
  <c r="AP31" i="43" s="1"/>
  <c r="N34" i="37"/>
  <c r="AP32" i="43" s="1"/>
  <c r="N36" i="37"/>
  <c r="AP34" i="43" s="1"/>
  <c r="N37" i="37"/>
  <c r="AP35" i="43" s="1"/>
  <c r="N38" i="37"/>
  <c r="AP36" i="43" s="1"/>
  <c r="N39" i="37"/>
  <c r="AP37" i="43" s="1"/>
  <c r="N40" i="37"/>
  <c r="AP38" i="43" s="1"/>
  <c r="N41" i="37"/>
  <c r="AP39" i="43" s="1"/>
  <c r="N42" i="37"/>
  <c r="AP40" i="43" s="1"/>
  <c r="N43" i="37"/>
  <c r="AP41" i="43" s="1"/>
  <c r="N44" i="37"/>
  <c r="AP42" i="43" s="1"/>
  <c r="N45" i="37"/>
  <c r="AP43" i="43" s="1"/>
  <c r="N46" i="37"/>
  <c r="AP44" i="43" s="1"/>
  <c r="N47" i="37"/>
  <c r="AP45" i="43" s="1"/>
  <c r="N49" i="37"/>
  <c r="AP47" i="43" s="1"/>
  <c r="N50" i="37"/>
  <c r="AP48" i="43" s="1"/>
  <c r="N51" i="37"/>
  <c r="AP49" i="43" s="1"/>
  <c r="N52" i="37"/>
  <c r="AP50" i="43" s="1"/>
  <c r="N53" i="37"/>
  <c r="AP51" i="43" s="1"/>
  <c r="N54" i="37"/>
  <c r="AP52" i="43" s="1"/>
  <c r="N56" i="37"/>
  <c r="AP54" i="43" s="1"/>
  <c r="N57" i="37"/>
  <c r="AP55" i="43" s="1"/>
  <c r="N58" i="37"/>
  <c r="AP56" i="43" s="1"/>
  <c r="N59" i="37"/>
  <c r="AP57" i="43" s="1"/>
  <c r="N60" i="37"/>
  <c r="AP58" i="43" s="1"/>
  <c r="N62" i="37"/>
  <c r="AP60" i="43" s="1"/>
  <c r="N63" i="37"/>
  <c r="AP61" i="43" s="1"/>
  <c r="N64" i="37"/>
  <c r="AP62" i="43" s="1"/>
  <c r="N65" i="37"/>
  <c r="AP63" i="43" s="1"/>
  <c r="N66" i="37"/>
  <c r="AP64" i="43" s="1"/>
  <c r="N67" i="37"/>
  <c r="AP65" i="43" s="1"/>
  <c r="N69" i="37"/>
  <c r="AP67" i="43" s="1"/>
  <c r="N70" i="37"/>
  <c r="AP68" i="43" s="1"/>
  <c r="N71" i="37"/>
  <c r="AP69" i="43" s="1"/>
  <c r="N72" i="37"/>
  <c r="AP70" i="43" s="1"/>
  <c r="N73" i="37"/>
  <c r="AP71" i="43" s="1"/>
  <c r="N75" i="37"/>
  <c r="AP73" i="43" s="1"/>
  <c r="N76" i="37"/>
  <c r="AP74" i="43" s="1"/>
  <c r="N77" i="37"/>
  <c r="AP75" i="43" s="1"/>
  <c r="N78" i="37"/>
  <c r="AP76" i="43" s="1"/>
  <c r="N79" i="37"/>
  <c r="AP77" i="43" s="1"/>
  <c r="N10" i="37"/>
  <c r="AP8" i="43" s="1"/>
  <c r="N11" i="9"/>
  <c r="AM9" i="43" s="1"/>
  <c r="N12" i="9"/>
  <c r="AM10" i="43" s="1"/>
  <c r="N13" i="9"/>
  <c r="AM11" i="43" s="1"/>
  <c r="N14" i="9"/>
  <c r="AM12" i="43" s="1"/>
  <c r="N15" i="9"/>
  <c r="AM13" i="43" s="1"/>
  <c r="N16" i="9"/>
  <c r="AM14" i="43" s="1"/>
  <c r="N17" i="9"/>
  <c r="AM15" i="43" s="1"/>
  <c r="N18" i="9"/>
  <c r="AM16" i="43" s="1"/>
  <c r="N20" i="9"/>
  <c r="AM18" i="43" s="1"/>
  <c r="N21" i="9"/>
  <c r="AM19" i="43" s="1"/>
  <c r="N22" i="9"/>
  <c r="AM20" i="43" s="1"/>
  <c r="N23" i="9"/>
  <c r="AM21" i="43" s="1"/>
  <c r="N24" i="9"/>
  <c r="AM22" i="43" s="1"/>
  <c r="N25" i="9"/>
  <c r="AM23" i="43" s="1"/>
  <c r="N27" i="9"/>
  <c r="AM25" i="43" s="1"/>
  <c r="N28" i="9"/>
  <c r="AM26" i="43" s="1"/>
  <c r="N29" i="9"/>
  <c r="AM27" i="43" s="1"/>
  <c r="N30" i="9"/>
  <c r="AM28" i="43" s="1"/>
  <c r="N31" i="9"/>
  <c r="AM29" i="43" s="1"/>
  <c r="N32" i="9"/>
  <c r="AM30" i="43" s="1"/>
  <c r="N33" i="9"/>
  <c r="AM31" i="43" s="1"/>
  <c r="N34" i="9"/>
  <c r="AM32" i="43" s="1"/>
  <c r="N36" i="9"/>
  <c r="AM34" i="43" s="1"/>
  <c r="N37" i="9"/>
  <c r="AM35" i="43" s="1"/>
  <c r="N38" i="9"/>
  <c r="AM36" i="43" s="1"/>
  <c r="N39" i="9"/>
  <c r="AM37" i="43" s="1"/>
  <c r="N40" i="9"/>
  <c r="AM38" i="43" s="1"/>
  <c r="N41" i="9"/>
  <c r="AM39" i="43" s="1"/>
  <c r="N42" i="9"/>
  <c r="AM40" i="43" s="1"/>
  <c r="N43" i="9"/>
  <c r="AM41" i="43" s="1"/>
  <c r="N44" i="9"/>
  <c r="AM42" i="43" s="1"/>
  <c r="N45" i="9"/>
  <c r="AM43" i="43" s="1"/>
  <c r="N46" i="9"/>
  <c r="AM44" i="43" s="1"/>
  <c r="N47" i="9"/>
  <c r="AM45" i="43" s="1"/>
  <c r="N49" i="9"/>
  <c r="AM47" i="43" s="1"/>
  <c r="N50" i="9"/>
  <c r="AM48" i="43" s="1"/>
  <c r="N51" i="9"/>
  <c r="AM49" i="43" s="1"/>
  <c r="N52" i="9"/>
  <c r="AM50" i="43" s="1"/>
  <c r="N53" i="9"/>
  <c r="AM51" i="43" s="1"/>
  <c r="N54" i="9"/>
  <c r="AM52" i="43" s="1"/>
  <c r="N56" i="9"/>
  <c r="AM54" i="43" s="1"/>
  <c r="N57" i="9"/>
  <c r="AM55" i="43" s="1"/>
  <c r="N58" i="9"/>
  <c r="AM56" i="43" s="1"/>
  <c r="N59" i="9"/>
  <c r="AM57" i="43" s="1"/>
  <c r="N60" i="9"/>
  <c r="AM58" i="43" s="1"/>
  <c r="N62" i="9"/>
  <c r="AM60" i="43" s="1"/>
  <c r="N63" i="9"/>
  <c r="AM61" i="43" s="1"/>
  <c r="N64" i="9"/>
  <c r="AM62" i="43" s="1"/>
  <c r="N65" i="9"/>
  <c r="AM63" i="43" s="1"/>
  <c r="N66" i="9"/>
  <c r="AM64" i="43" s="1"/>
  <c r="N67" i="9"/>
  <c r="AM65" i="43" s="1"/>
  <c r="N69" i="9"/>
  <c r="AM67" i="43" s="1"/>
  <c r="N70" i="9"/>
  <c r="AM68" i="43" s="1"/>
  <c r="N71" i="9"/>
  <c r="AM69" i="43" s="1"/>
  <c r="N72" i="9"/>
  <c r="AM70" i="43" s="1"/>
  <c r="N73" i="9"/>
  <c r="AM71" i="43" s="1"/>
  <c r="N75" i="9"/>
  <c r="AM73" i="43" s="1"/>
  <c r="N76" i="9"/>
  <c r="AM74" i="43" s="1"/>
  <c r="N77" i="9"/>
  <c r="AM75" i="43" s="1"/>
  <c r="N78" i="9"/>
  <c r="AM76" i="43" s="1"/>
  <c r="N79" i="9"/>
  <c r="AM77" i="43" s="1"/>
  <c r="N10" i="9"/>
  <c r="AM8" i="43" s="1"/>
  <c r="N11" i="6"/>
  <c r="AJ9" i="43" s="1"/>
  <c r="N12" i="6"/>
  <c r="AJ10" i="43" s="1"/>
  <c r="N13" i="6"/>
  <c r="AJ11" i="43" s="1"/>
  <c r="N14" i="6"/>
  <c r="AJ12" i="43" s="1"/>
  <c r="N15" i="6"/>
  <c r="AJ13" i="43" s="1"/>
  <c r="N16" i="6"/>
  <c r="AJ14" i="43" s="1"/>
  <c r="N17" i="6"/>
  <c r="AJ15" i="43" s="1"/>
  <c r="N18" i="6"/>
  <c r="AJ16" i="43" s="1"/>
  <c r="N20" i="6"/>
  <c r="AJ18" i="43" s="1"/>
  <c r="N21" i="6"/>
  <c r="AJ19" i="43" s="1"/>
  <c r="N22" i="6"/>
  <c r="AJ20" i="43" s="1"/>
  <c r="N23" i="6"/>
  <c r="AJ21" i="43" s="1"/>
  <c r="N24" i="6"/>
  <c r="AJ22" i="43" s="1"/>
  <c r="N25" i="6"/>
  <c r="AJ23" i="43" s="1"/>
  <c r="N27" i="6"/>
  <c r="AJ25" i="43" s="1"/>
  <c r="N28" i="6"/>
  <c r="AJ26" i="43" s="1"/>
  <c r="N29" i="6"/>
  <c r="AJ27" i="43" s="1"/>
  <c r="N30" i="6"/>
  <c r="AJ28" i="43" s="1"/>
  <c r="N31" i="6"/>
  <c r="AJ29" i="43" s="1"/>
  <c r="N32" i="6"/>
  <c r="AJ30" i="43" s="1"/>
  <c r="N33" i="6"/>
  <c r="AJ31" i="43" s="1"/>
  <c r="N34" i="6"/>
  <c r="AJ32" i="43" s="1"/>
  <c r="N36" i="6"/>
  <c r="AJ34" i="43" s="1"/>
  <c r="N37" i="6"/>
  <c r="AJ35" i="43" s="1"/>
  <c r="N38" i="6"/>
  <c r="AJ36" i="43" s="1"/>
  <c r="N39" i="6"/>
  <c r="AJ37" i="43" s="1"/>
  <c r="N40" i="6"/>
  <c r="AJ38" i="43" s="1"/>
  <c r="N41" i="6"/>
  <c r="AJ39" i="43" s="1"/>
  <c r="N42" i="6"/>
  <c r="AJ40" i="43" s="1"/>
  <c r="N43" i="6"/>
  <c r="AJ41" i="43" s="1"/>
  <c r="N44" i="6"/>
  <c r="AJ42" i="43" s="1"/>
  <c r="N45" i="6"/>
  <c r="AJ43" i="43" s="1"/>
  <c r="N46" i="6"/>
  <c r="AJ44" i="43" s="1"/>
  <c r="N47" i="6"/>
  <c r="AJ45" i="43" s="1"/>
  <c r="N49" i="6"/>
  <c r="AJ47" i="43" s="1"/>
  <c r="N50" i="6"/>
  <c r="AJ48" i="43" s="1"/>
  <c r="N51" i="6"/>
  <c r="AJ49" i="43" s="1"/>
  <c r="N52" i="6"/>
  <c r="AJ50" i="43" s="1"/>
  <c r="N53" i="6"/>
  <c r="AJ51" i="43" s="1"/>
  <c r="N54" i="6"/>
  <c r="AJ52" i="43" s="1"/>
  <c r="N56" i="6"/>
  <c r="AJ54" i="43" s="1"/>
  <c r="N57" i="6"/>
  <c r="AJ55" i="43" s="1"/>
  <c r="N58" i="6"/>
  <c r="AJ56" i="43" s="1"/>
  <c r="N59" i="6"/>
  <c r="AJ57" i="43" s="1"/>
  <c r="N60" i="6"/>
  <c r="AJ58" i="43" s="1"/>
  <c r="N62" i="6"/>
  <c r="AJ60" i="43" s="1"/>
  <c r="N63" i="6"/>
  <c r="AJ61" i="43" s="1"/>
  <c r="N64" i="6"/>
  <c r="AJ62" i="43" s="1"/>
  <c r="N65" i="6"/>
  <c r="AJ63" i="43" s="1"/>
  <c r="N66" i="6"/>
  <c r="AJ64" i="43" s="1"/>
  <c r="N67" i="6"/>
  <c r="AJ65" i="43" s="1"/>
  <c r="N69" i="6"/>
  <c r="AJ67" i="43" s="1"/>
  <c r="N70" i="6"/>
  <c r="AJ68" i="43" s="1"/>
  <c r="N71" i="6"/>
  <c r="AJ69" i="43" s="1"/>
  <c r="N72" i="6"/>
  <c r="AJ70" i="43" s="1"/>
  <c r="N73" i="6"/>
  <c r="AJ71" i="43" s="1"/>
  <c r="N75" i="6"/>
  <c r="AJ73" i="43" s="1"/>
  <c r="N76" i="6"/>
  <c r="AJ74" i="43" s="1"/>
  <c r="N77" i="6"/>
  <c r="AJ75" i="43" s="1"/>
  <c r="N78" i="6"/>
  <c r="AJ76" i="43" s="1"/>
  <c r="N79" i="6"/>
  <c r="AJ77" i="43" s="1"/>
  <c r="N10" i="6"/>
  <c r="AJ8" i="43" s="1"/>
  <c r="N12" i="7"/>
  <c r="AG9" i="43" s="1"/>
  <c r="N13" i="7"/>
  <c r="AG10" i="43" s="1"/>
  <c r="N14" i="7"/>
  <c r="AG11" i="43" s="1"/>
  <c r="N15" i="7"/>
  <c r="AG12" i="43" s="1"/>
  <c r="N16" i="7"/>
  <c r="AG13" i="43" s="1"/>
  <c r="N17" i="7"/>
  <c r="AG14" i="43" s="1"/>
  <c r="N18" i="7"/>
  <c r="AG15" i="43" s="1"/>
  <c r="N19" i="7"/>
  <c r="AG16" i="43" s="1"/>
  <c r="N21" i="7"/>
  <c r="AG18" i="43" s="1"/>
  <c r="N22" i="7"/>
  <c r="AG19" i="43" s="1"/>
  <c r="N23" i="7"/>
  <c r="AG20" i="43" s="1"/>
  <c r="N24" i="7"/>
  <c r="AG21" i="43" s="1"/>
  <c r="N25" i="7"/>
  <c r="AG22" i="43" s="1"/>
  <c r="N26" i="7"/>
  <c r="AG23" i="43" s="1"/>
  <c r="N28" i="7"/>
  <c r="AG25" i="43" s="1"/>
  <c r="N29" i="7"/>
  <c r="AG26" i="43" s="1"/>
  <c r="N30" i="7"/>
  <c r="AG27" i="43" s="1"/>
  <c r="N31" i="7"/>
  <c r="AG28" i="43" s="1"/>
  <c r="N32" i="7"/>
  <c r="AG29" i="43" s="1"/>
  <c r="N33" i="7"/>
  <c r="AG30" i="43" s="1"/>
  <c r="N34" i="7"/>
  <c r="AG31" i="43" s="1"/>
  <c r="N35" i="7"/>
  <c r="AG32" i="43" s="1"/>
  <c r="N37" i="7"/>
  <c r="AG34" i="43" s="1"/>
  <c r="N38" i="7"/>
  <c r="AG35" i="43" s="1"/>
  <c r="N39" i="7"/>
  <c r="AG36" i="43" s="1"/>
  <c r="N40" i="7"/>
  <c r="AG37" i="43" s="1"/>
  <c r="N41" i="7"/>
  <c r="AG38" i="43" s="1"/>
  <c r="N42" i="7"/>
  <c r="AG39" i="43" s="1"/>
  <c r="N43" i="7"/>
  <c r="AG40" i="43" s="1"/>
  <c r="N44" i="7"/>
  <c r="AG41" i="43" s="1"/>
  <c r="N45" i="7"/>
  <c r="AG42" i="43" s="1"/>
  <c r="N46" i="7"/>
  <c r="AG43" i="43" s="1"/>
  <c r="N47" i="7"/>
  <c r="AG44" i="43" s="1"/>
  <c r="N48" i="7"/>
  <c r="AG45" i="43" s="1"/>
  <c r="N50" i="7"/>
  <c r="AG47" i="43" s="1"/>
  <c r="N51" i="7"/>
  <c r="AG48" i="43" s="1"/>
  <c r="N52" i="7"/>
  <c r="AG49" i="43" s="1"/>
  <c r="N53" i="7"/>
  <c r="AG50" i="43" s="1"/>
  <c r="N54" i="7"/>
  <c r="AG51" i="43" s="1"/>
  <c r="N55" i="7"/>
  <c r="AG52" i="43" s="1"/>
  <c r="N57" i="7"/>
  <c r="AG54" i="43" s="1"/>
  <c r="N58" i="7"/>
  <c r="AG55" i="43" s="1"/>
  <c r="N59" i="7"/>
  <c r="AG56" i="43" s="1"/>
  <c r="N60" i="7"/>
  <c r="AG57" i="43" s="1"/>
  <c r="N61" i="7"/>
  <c r="AG58" i="43" s="1"/>
  <c r="N63" i="7"/>
  <c r="AG60" i="43" s="1"/>
  <c r="N64" i="7"/>
  <c r="AG61" i="43" s="1"/>
  <c r="N65" i="7"/>
  <c r="AG62" i="43" s="1"/>
  <c r="N66" i="7"/>
  <c r="AG63" i="43" s="1"/>
  <c r="N67" i="7"/>
  <c r="AG64" i="43" s="1"/>
  <c r="N68" i="7"/>
  <c r="AG65" i="43" s="1"/>
  <c r="N70" i="7"/>
  <c r="AG67" i="43" s="1"/>
  <c r="N71" i="7"/>
  <c r="AG68" i="43" s="1"/>
  <c r="N72" i="7"/>
  <c r="AG69" i="43" s="1"/>
  <c r="N73" i="7"/>
  <c r="AG70" i="43" s="1"/>
  <c r="N74" i="7"/>
  <c r="AG71" i="43" s="1"/>
  <c r="N76" i="7"/>
  <c r="AG73" i="43" s="1"/>
  <c r="N77" i="7"/>
  <c r="AG74" i="43" s="1"/>
  <c r="N78" i="7"/>
  <c r="AG75" i="43" s="1"/>
  <c r="N79" i="7"/>
  <c r="AG76" i="43" s="1"/>
  <c r="N80" i="7"/>
  <c r="AG77" i="43" s="1"/>
  <c r="N11" i="7"/>
  <c r="AG8" i="43" s="1"/>
  <c r="R14" i="30"/>
  <c r="AD9" i="43" s="1"/>
  <c r="R15" i="30"/>
  <c r="AD10" i="43" s="1"/>
  <c r="R16" i="30"/>
  <c r="AD11" i="43" s="1"/>
  <c r="R17" i="30"/>
  <c r="AD12" i="43" s="1"/>
  <c r="R18" i="30"/>
  <c r="AD13" i="43" s="1"/>
  <c r="R19" i="30"/>
  <c r="AD14" i="43" s="1"/>
  <c r="R20" i="30"/>
  <c r="AD15" i="43" s="1"/>
  <c r="R21" i="30"/>
  <c r="AD16" i="43" s="1"/>
  <c r="R22" i="30"/>
  <c r="R23" i="30"/>
  <c r="AD18" i="43" s="1"/>
  <c r="R24" i="30"/>
  <c r="AD19" i="43" s="1"/>
  <c r="R25" i="30"/>
  <c r="AD20" i="43" s="1"/>
  <c r="R26" i="30"/>
  <c r="AD21" i="43" s="1"/>
  <c r="R27" i="30"/>
  <c r="AD22" i="43" s="1"/>
  <c r="R28" i="30"/>
  <c r="AD23" i="43" s="1"/>
  <c r="R29" i="30"/>
  <c r="R30" i="30"/>
  <c r="AD25" i="43" s="1"/>
  <c r="R31" i="30"/>
  <c r="AD26" i="43" s="1"/>
  <c r="R32" i="30"/>
  <c r="AD27" i="43" s="1"/>
  <c r="R33" i="30"/>
  <c r="AD28" i="43" s="1"/>
  <c r="R34" i="30"/>
  <c r="AD29" i="43" s="1"/>
  <c r="R35" i="30"/>
  <c r="AD30" i="43" s="1"/>
  <c r="R36" i="30"/>
  <c r="AD31" i="43" s="1"/>
  <c r="R37" i="30"/>
  <c r="AD32" i="43" s="1"/>
  <c r="R38" i="30"/>
  <c r="R39" i="30"/>
  <c r="AD34" i="43" s="1"/>
  <c r="R40" i="30"/>
  <c r="AD35" i="43" s="1"/>
  <c r="R41" i="30"/>
  <c r="AD36" i="43" s="1"/>
  <c r="R42" i="30"/>
  <c r="AD37" i="43" s="1"/>
  <c r="R43" i="30"/>
  <c r="AD38" i="43" s="1"/>
  <c r="R44" i="30"/>
  <c r="AD39" i="43" s="1"/>
  <c r="R45" i="30"/>
  <c r="AD40" i="43" s="1"/>
  <c r="R46" i="30"/>
  <c r="AD41" i="43" s="1"/>
  <c r="R47" i="30"/>
  <c r="AD42" i="43" s="1"/>
  <c r="R48" i="30"/>
  <c r="AD43" i="43" s="1"/>
  <c r="R49" i="30"/>
  <c r="AD44" i="43" s="1"/>
  <c r="R50" i="30"/>
  <c r="AD45" i="43" s="1"/>
  <c r="R51" i="30"/>
  <c r="R52" i="30"/>
  <c r="AD47" i="43" s="1"/>
  <c r="R53" i="30"/>
  <c r="AD48" i="43" s="1"/>
  <c r="R54" i="30"/>
  <c r="AD49" i="43" s="1"/>
  <c r="R55" i="30"/>
  <c r="AD50" i="43" s="1"/>
  <c r="R56" i="30"/>
  <c r="AD51" i="43" s="1"/>
  <c r="R57" i="30"/>
  <c r="AD52" i="43" s="1"/>
  <c r="R58" i="30"/>
  <c r="R59" i="30"/>
  <c r="AD54" i="43" s="1"/>
  <c r="R60" i="30"/>
  <c r="AD55" i="43" s="1"/>
  <c r="R61" i="30"/>
  <c r="AD56" i="43" s="1"/>
  <c r="R62" i="30"/>
  <c r="AD57" i="43" s="1"/>
  <c r="R63" i="30"/>
  <c r="AD58" i="43" s="1"/>
  <c r="R64" i="30"/>
  <c r="R65" i="30"/>
  <c r="AD60" i="43" s="1"/>
  <c r="R66" i="30"/>
  <c r="AD61" i="43" s="1"/>
  <c r="R67" i="30"/>
  <c r="AD62" i="43" s="1"/>
  <c r="R68" i="30"/>
  <c r="AD63" i="43" s="1"/>
  <c r="R69" i="30"/>
  <c r="AD64" i="43" s="1"/>
  <c r="R70" i="30"/>
  <c r="AD65" i="43" s="1"/>
  <c r="R71" i="30"/>
  <c r="R72" i="30"/>
  <c r="AD67" i="43" s="1"/>
  <c r="R73" i="30"/>
  <c r="AD68" i="43" s="1"/>
  <c r="R74" i="30"/>
  <c r="AD69" i="43" s="1"/>
  <c r="R75" i="30"/>
  <c r="AD70" i="43" s="1"/>
  <c r="R76" i="30"/>
  <c r="AD71" i="43" s="1"/>
  <c r="R77" i="30"/>
  <c r="R78" i="30"/>
  <c r="AD73" i="43" s="1"/>
  <c r="R79" i="30"/>
  <c r="AD74" i="43" s="1"/>
  <c r="R80" i="30"/>
  <c r="AD75" i="43" s="1"/>
  <c r="R81" i="30"/>
  <c r="AD76" i="43" s="1"/>
  <c r="R82" i="30"/>
  <c r="AD77" i="43" s="1"/>
  <c r="R13" i="30"/>
  <c r="AD8" i="43" s="1"/>
  <c r="N11" i="24"/>
  <c r="AA9" i="43" s="1"/>
  <c r="N12" i="24"/>
  <c r="AA10" i="43" s="1"/>
  <c r="N13" i="24"/>
  <c r="AA11" i="43" s="1"/>
  <c r="N14" i="24"/>
  <c r="AA12" i="43" s="1"/>
  <c r="N15" i="24"/>
  <c r="AA13" i="43" s="1"/>
  <c r="N16" i="24"/>
  <c r="AA14" i="43" s="1"/>
  <c r="N17" i="24"/>
  <c r="AA15" i="43" s="1"/>
  <c r="N18" i="24"/>
  <c r="AA16" i="43" s="1"/>
  <c r="N20" i="24"/>
  <c r="AA18" i="43" s="1"/>
  <c r="N21" i="24"/>
  <c r="AA19" i="43" s="1"/>
  <c r="N22" i="24"/>
  <c r="AA20" i="43" s="1"/>
  <c r="N23" i="24"/>
  <c r="AA21" i="43" s="1"/>
  <c r="N24" i="24"/>
  <c r="AA22" i="43" s="1"/>
  <c r="N25" i="24"/>
  <c r="AA23" i="43" s="1"/>
  <c r="N27" i="24"/>
  <c r="AA25" i="43" s="1"/>
  <c r="N28" i="24"/>
  <c r="AA26" i="43" s="1"/>
  <c r="N29" i="24"/>
  <c r="AA27" i="43" s="1"/>
  <c r="N30" i="24"/>
  <c r="AA28" i="43" s="1"/>
  <c r="N31" i="24"/>
  <c r="AA29" i="43" s="1"/>
  <c r="N32" i="24"/>
  <c r="AA30" i="43" s="1"/>
  <c r="N33" i="24"/>
  <c r="AA31" i="43" s="1"/>
  <c r="N34" i="24"/>
  <c r="AA32" i="43" s="1"/>
  <c r="N36" i="24"/>
  <c r="AA34" i="43" s="1"/>
  <c r="N37" i="24"/>
  <c r="AA35" i="43" s="1"/>
  <c r="N38" i="24"/>
  <c r="AA36" i="43" s="1"/>
  <c r="N39" i="24"/>
  <c r="AA37" i="43" s="1"/>
  <c r="N40" i="24"/>
  <c r="AA38" i="43" s="1"/>
  <c r="N41" i="24"/>
  <c r="AA39" i="43" s="1"/>
  <c r="N42" i="24"/>
  <c r="AA40" i="43" s="1"/>
  <c r="N43" i="24"/>
  <c r="AA41" i="43" s="1"/>
  <c r="N44" i="24"/>
  <c r="AA42" i="43" s="1"/>
  <c r="N45" i="24"/>
  <c r="AA43" i="43" s="1"/>
  <c r="N46" i="24"/>
  <c r="AA44" i="43" s="1"/>
  <c r="N47" i="24"/>
  <c r="AA45" i="43" s="1"/>
  <c r="N49" i="24"/>
  <c r="AA47" i="43" s="1"/>
  <c r="N50" i="24"/>
  <c r="AA48" i="43" s="1"/>
  <c r="N51" i="24"/>
  <c r="AA49" i="43" s="1"/>
  <c r="N52" i="24"/>
  <c r="AA50" i="43" s="1"/>
  <c r="N53" i="24"/>
  <c r="AA51" i="43" s="1"/>
  <c r="N54" i="24"/>
  <c r="AA52" i="43" s="1"/>
  <c r="N56" i="24"/>
  <c r="AA54" i="43" s="1"/>
  <c r="N57" i="24"/>
  <c r="AA55" i="43" s="1"/>
  <c r="N58" i="24"/>
  <c r="AA56" i="43" s="1"/>
  <c r="N59" i="24"/>
  <c r="AA57" i="43" s="1"/>
  <c r="N60" i="24"/>
  <c r="AA58" i="43" s="1"/>
  <c r="N62" i="24"/>
  <c r="AA60" i="43" s="1"/>
  <c r="N63" i="24"/>
  <c r="AA61" i="43" s="1"/>
  <c r="N64" i="24"/>
  <c r="AA62" i="43" s="1"/>
  <c r="N65" i="24"/>
  <c r="AA63" i="43" s="1"/>
  <c r="N66" i="24"/>
  <c r="AA64" i="43" s="1"/>
  <c r="N67" i="24"/>
  <c r="AA65" i="43" s="1"/>
  <c r="N69" i="24"/>
  <c r="AA67" i="43" s="1"/>
  <c r="N70" i="24"/>
  <c r="AA68" i="43" s="1"/>
  <c r="N71" i="24"/>
  <c r="AA69" i="43" s="1"/>
  <c r="N72" i="24"/>
  <c r="AA70" i="43" s="1"/>
  <c r="N73" i="24"/>
  <c r="AA71" i="43" s="1"/>
  <c r="N75" i="24"/>
  <c r="AA73" i="43" s="1"/>
  <c r="N76" i="24"/>
  <c r="AA74" i="43" s="1"/>
  <c r="N77" i="24"/>
  <c r="AA75" i="43" s="1"/>
  <c r="N78" i="24"/>
  <c r="AA76" i="43" s="1"/>
  <c r="N79" i="24"/>
  <c r="AA77" i="43" s="1"/>
  <c r="N10" i="24"/>
  <c r="AA8" i="43" s="1"/>
  <c r="X9" i="43"/>
  <c r="X10" i="43"/>
  <c r="X11" i="43"/>
  <c r="X12" i="43"/>
  <c r="X13" i="43"/>
  <c r="X14" i="43"/>
  <c r="X15" i="43"/>
  <c r="X16" i="43"/>
  <c r="N21" i="16"/>
  <c r="X18" i="43" s="1"/>
  <c r="N22" i="16"/>
  <c r="X19" i="43" s="1"/>
  <c r="N23" i="16"/>
  <c r="X20" i="43" s="1"/>
  <c r="N24" i="16"/>
  <c r="X21" i="43" s="1"/>
  <c r="N25" i="16"/>
  <c r="X22" i="43" s="1"/>
  <c r="N26" i="16"/>
  <c r="X23" i="43" s="1"/>
  <c r="N28" i="16"/>
  <c r="X25" i="43" s="1"/>
  <c r="N29" i="16"/>
  <c r="X26" i="43" s="1"/>
  <c r="N30" i="16"/>
  <c r="X27" i="43" s="1"/>
  <c r="N31" i="16"/>
  <c r="X28" i="43" s="1"/>
  <c r="N32" i="16"/>
  <c r="X29" i="43" s="1"/>
  <c r="N33" i="16"/>
  <c r="X30" i="43" s="1"/>
  <c r="N34" i="16"/>
  <c r="X31" i="43" s="1"/>
  <c r="N35" i="16"/>
  <c r="X32" i="43" s="1"/>
  <c r="N37" i="16"/>
  <c r="X34" i="43" s="1"/>
  <c r="N38" i="16"/>
  <c r="X35" i="43" s="1"/>
  <c r="N39" i="16"/>
  <c r="X36" i="43" s="1"/>
  <c r="N40" i="16"/>
  <c r="X37" i="43" s="1"/>
  <c r="N41" i="16"/>
  <c r="X38" i="43" s="1"/>
  <c r="N42" i="16"/>
  <c r="X39" i="43" s="1"/>
  <c r="N43" i="16"/>
  <c r="X40" i="43" s="1"/>
  <c r="N44" i="16"/>
  <c r="X41" i="43" s="1"/>
  <c r="N45" i="16"/>
  <c r="X42" i="43" s="1"/>
  <c r="N46" i="16"/>
  <c r="X43" i="43" s="1"/>
  <c r="N47" i="16"/>
  <c r="X44" i="43" s="1"/>
  <c r="N48" i="16"/>
  <c r="X45" i="43" s="1"/>
  <c r="N50" i="16"/>
  <c r="X47" i="43" s="1"/>
  <c r="N51" i="16"/>
  <c r="X48" i="43" s="1"/>
  <c r="N52" i="16"/>
  <c r="X49" i="43" s="1"/>
  <c r="N53" i="16"/>
  <c r="X50" i="43" s="1"/>
  <c r="N54" i="16"/>
  <c r="X51" i="43" s="1"/>
  <c r="N55" i="16"/>
  <c r="X52" i="43" s="1"/>
  <c r="N57" i="16"/>
  <c r="X54" i="43" s="1"/>
  <c r="N58" i="16"/>
  <c r="X55" i="43" s="1"/>
  <c r="N59" i="16"/>
  <c r="X56" i="43" s="1"/>
  <c r="N60" i="16"/>
  <c r="X57" i="43" s="1"/>
  <c r="N61" i="16"/>
  <c r="X58" i="43" s="1"/>
  <c r="N63" i="16"/>
  <c r="X60" i="43" s="1"/>
  <c r="N64" i="16"/>
  <c r="X61" i="43" s="1"/>
  <c r="N65" i="16"/>
  <c r="X62" i="43" s="1"/>
  <c r="N66" i="16"/>
  <c r="X63" i="43" s="1"/>
  <c r="N67" i="16"/>
  <c r="X64" i="43" s="1"/>
  <c r="N68" i="16"/>
  <c r="X65" i="43" s="1"/>
  <c r="N70" i="16"/>
  <c r="X67" i="43" s="1"/>
  <c r="N71" i="16"/>
  <c r="X68" i="43" s="1"/>
  <c r="N72" i="16"/>
  <c r="X69" i="43" s="1"/>
  <c r="N73" i="16"/>
  <c r="X70" i="43" s="1"/>
  <c r="N74" i="16"/>
  <c r="X71" i="43" s="1"/>
  <c r="N76" i="16"/>
  <c r="X73" i="43" s="1"/>
  <c r="N77" i="16"/>
  <c r="X74" i="43" s="1"/>
  <c r="N78" i="16"/>
  <c r="X75" i="43" s="1"/>
  <c r="N79" i="16"/>
  <c r="X76" i="43" s="1"/>
  <c r="N80" i="16"/>
  <c r="X77" i="43" s="1"/>
  <c r="X8" i="43"/>
  <c r="N11" i="36"/>
  <c r="U9" i="43" s="1"/>
  <c r="N12" i="36"/>
  <c r="U10" i="43" s="1"/>
  <c r="N13" i="36"/>
  <c r="U11" i="43" s="1"/>
  <c r="N14" i="36"/>
  <c r="U12" i="43" s="1"/>
  <c r="N15" i="36"/>
  <c r="U13" i="43" s="1"/>
  <c r="N16" i="36"/>
  <c r="U14" i="43" s="1"/>
  <c r="N17" i="36"/>
  <c r="U15" i="43" s="1"/>
  <c r="N18" i="36"/>
  <c r="U16" i="43" s="1"/>
  <c r="N20" i="36"/>
  <c r="U18" i="43" s="1"/>
  <c r="N21" i="36"/>
  <c r="U19" i="43" s="1"/>
  <c r="N22" i="36"/>
  <c r="U20" i="43" s="1"/>
  <c r="N23" i="36"/>
  <c r="U21" i="43" s="1"/>
  <c r="N24" i="36"/>
  <c r="U22" i="43" s="1"/>
  <c r="N25" i="36"/>
  <c r="U23" i="43" s="1"/>
  <c r="N27" i="36"/>
  <c r="U25" i="43" s="1"/>
  <c r="N28" i="36"/>
  <c r="U26" i="43" s="1"/>
  <c r="N29" i="36"/>
  <c r="U27" i="43" s="1"/>
  <c r="N30" i="36"/>
  <c r="U28" i="43" s="1"/>
  <c r="N31" i="36"/>
  <c r="U29" i="43" s="1"/>
  <c r="N32" i="36"/>
  <c r="U30" i="43" s="1"/>
  <c r="N33" i="36"/>
  <c r="U31" i="43" s="1"/>
  <c r="N34" i="36"/>
  <c r="U32" i="43" s="1"/>
  <c r="N36" i="36"/>
  <c r="U34" i="43" s="1"/>
  <c r="N37" i="36"/>
  <c r="U35" i="43" s="1"/>
  <c r="N38" i="36"/>
  <c r="U36" i="43" s="1"/>
  <c r="N39" i="36"/>
  <c r="U37" i="43" s="1"/>
  <c r="N40" i="36"/>
  <c r="U38" i="43" s="1"/>
  <c r="N41" i="36"/>
  <c r="U39" i="43" s="1"/>
  <c r="N42" i="36"/>
  <c r="U40" i="43" s="1"/>
  <c r="N43" i="36"/>
  <c r="U41" i="43" s="1"/>
  <c r="N44" i="36"/>
  <c r="U42" i="43" s="1"/>
  <c r="N45" i="36"/>
  <c r="U43" i="43" s="1"/>
  <c r="N46" i="36"/>
  <c r="U44" i="43" s="1"/>
  <c r="N47" i="36"/>
  <c r="U45" i="43" s="1"/>
  <c r="N49" i="36"/>
  <c r="U47" i="43" s="1"/>
  <c r="N50" i="36"/>
  <c r="U48" i="43" s="1"/>
  <c r="N51" i="36"/>
  <c r="U49" i="43" s="1"/>
  <c r="N52" i="36"/>
  <c r="U50" i="43" s="1"/>
  <c r="N53" i="36"/>
  <c r="U51" i="43" s="1"/>
  <c r="N54" i="36"/>
  <c r="U52" i="43" s="1"/>
  <c r="N56" i="36"/>
  <c r="U54" i="43" s="1"/>
  <c r="N57" i="36"/>
  <c r="U55" i="43" s="1"/>
  <c r="N58" i="36"/>
  <c r="U56" i="43" s="1"/>
  <c r="N59" i="36"/>
  <c r="U57" i="43" s="1"/>
  <c r="N60" i="36"/>
  <c r="U58" i="43" s="1"/>
  <c r="N62" i="36"/>
  <c r="U60" i="43" s="1"/>
  <c r="N63" i="36"/>
  <c r="U61" i="43" s="1"/>
  <c r="N64" i="36"/>
  <c r="U62" i="43" s="1"/>
  <c r="N65" i="36"/>
  <c r="U63" i="43" s="1"/>
  <c r="N66" i="36"/>
  <c r="U64" i="43" s="1"/>
  <c r="N67" i="36"/>
  <c r="U65" i="43" s="1"/>
  <c r="N69" i="36"/>
  <c r="U67" i="43" s="1"/>
  <c r="N70" i="36"/>
  <c r="U68" i="43" s="1"/>
  <c r="N71" i="36"/>
  <c r="U69" i="43" s="1"/>
  <c r="N72" i="36"/>
  <c r="U70" i="43" s="1"/>
  <c r="N73" i="36"/>
  <c r="U71" i="43" s="1"/>
  <c r="N75" i="36"/>
  <c r="U73" i="43" s="1"/>
  <c r="N76" i="36"/>
  <c r="U74" i="43" s="1"/>
  <c r="N77" i="36"/>
  <c r="U75" i="43" s="1"/>
  <c r="N78" i="36"/>
  <c r="U76" i="43" s="1"/>
  <c r="N79" i="36"/>
  <c r="U77" i="43" s="1"/>
  <c r="N10" i="36"/>
  <c r="U8" i="43" s="1"/>
  <c r="N11" i="25"/>
  <c r="R9" i="43" s="1"/>
  <c r="N12" i="25"/>
  <c r="R10" i="43" s="1"/>
  <c r="N13" i="25"/>
  <c r="R11" i="43" s="1"/>
  <c r="N14" i="25"/>
  <c r="R12" i="43" s="1"/>
  <c r="N15" i="25"/>
  <c r="R13" i="43" s="1"/>
  <c r="N16" i="25"/>
  <c r="R14" i="43" s="1"/>
  <c r="N17" i="25"/>
  <c r="R15" i="43" s="1"/>
  <c r="N18" i="25"/>
  <c r="R16" i="43" s="1"/>
  <c r="N20" i="25"/>
  <c r="R18" i="43" s="1"/>
  <c r="N21" i="25"/>
  <c r="R19" i="43" s="1"/>
  <c r="N22" i="25"/>
  <c r="R20" i="43" s="1"/>
  <c r="N23" i="25"/>
  <c r="R21" i="43" s="1"/>
  <c r="N24" i="25"/>
  <c r="R22" i="43" s="1"/>
  <c r="N25" i="25"/>
  <c r="R23" i="43" s="1"/>
  <c r="N27" i="25"/>
  <c r="R25" i="43" s="1"/>
  <c r="N28" i="25"/>
  <c r="R26" i="43" s="1"/>
  <c r="N29" i="25"/>
  <c r="R27" i="43" s="1"/>
  <c r="N30" i="25"/>
  <c r="R28" i="43" s="1"/>
  <c r="N31" i="25"/>
  <c r="R29" i="43" s="1"/>
  <c r="N32" i="25"/>
  <c r="R30" i="43" s="1"/>
  <c r="N33" i="25"/>
  <c r="R31" i="43" s="1"/>
  <c r="N34" i="25"/>
  <c r="R32" i="43" s="1"/>
  <c r="N36" i="25"/>
  <c r="R34" i="43" s="1"/>
  <c r="N37" i="25"/>
  <c r="R35" i="43" s="1"/>
  <c r="N38" i="25"/>
  <c r="R36" i="43" s="1"/>
  <c r="N39" i="25"/>
  <c r="R37" i="43" s="1"/>
  <c r="N40" i="25"/>
  <c r="R38" i="43" s="1"/>
  <c r="N41" i="25"/>
  <c r="R39" i="43" s="1"/>
  <c r="N42" i="25"/>
  <c r="R40" i="43" s="1"/>
  <c r="N43" i="25"/>
  <c r="R41" i="43" s="1"/>
  <c r="N44" i="25"/>
  <c r="R42" i="43" s="1"/>
  <c r="N45" i="25"/>
  <c r="R43" i="43" s="1"/>
  <c r="N46" i="25"/>
  <c r="R44" i="43" s="1"/>
  <c r="N47" i="25"/>
  <c r="R45" i="43" s="1"/>
  <c r="N49" i="25"/>
  <c r="R47" i="43" s="1"/>
  <c r="N50" i="25"/>
  <c r="R48" i="43" s="1"/>
  <c r="N51" i="25"/>
  <c r="R49" i="43" s="1"/>
  <c r="N52" i="25"/>
  <c r="R50" i="43" s="1"/>
  <c r="N53" i="25"/>
  <c r="R51" i="43" s="1"/>
  <c r="N54" i="25"/>
  <c r="R52" i="43" s="1"/>
  <c r="N56" i="25"/>
  <c r="R54" i="43" s="1"/>
  <c r="N57" i="25"/>
  <c r="R55" i="43" s="1"/>
  <c r="N58" i="25"/>
  <c r="R56" i="43" s="1"/>
  <c r="N59" i="25"/>
  <c r="R57" i="43" s="1"/>
  <c r="N60" i="25"/>
  <c r="R58" i="43" s="1"/>
  <c r="N62" i="25"/>
  <c r="R60" i="43" s="1"/>
  <c r="N63" i="25"/>
  <c r="R61" i="43" s="1"/>
  <c r="N64" i="25"/>
  <c r="R62" i="43" s="1"/>
  <c r="N65" i="25"/>
  <c r="R63" i="43" s="1"/>
  <c r="N66" i="25"/>
  <c r="R64" i="43" s="1"/>
  <c r="N67" i="25"/>
  <c r="R65" i="43" s="1"/>
  <c r="N69" i="25"/>
  <c r="R67" i="43" s="1"/>
  <c r="N70" i="25"/>
  <c r="R68" i="43" s="1"/>
  <c r="N71" i="25"/>
  <c r="R69" i="43" s="1"/>
  <c r="N72" i="25"/>
  <c r="R70" i="43" s="1"/>
  <c r="N73" i="25"/>
  <c r="R71" i="43" s="1"/>
  <c r="N75" i="25"/>
  <c r="R73" i="43" s="1"/>
  <c r="N76" i="25"/>
  <c r="R74" i="43" s="1"/>
  <c r="N77" i="25"/>
  <c r="R75" i="43" s="1"/>
  <c r="N78" i="25"/>
  <c r="R76" i="43" s="1"/>
  <c r="N79" i="25"/>
  <c r="R77" i="43" s="1"/>
  <c r="N10" i="25"/>
  <c r="R8" i="43" s="1"/>
  <c r="N11" i="18"/>
  <c r="O9" i="43" s="1"/>
  <c r="N12" i="18"/>
  <c r="O10" i="43" s="1"/>
  <c r="N13" i="18"/>
  <c r="O11" i="43" s="1"/>
  <c r="N14" i="18"/>
  <c r="O12" i="43" s="1"/>
  <c r="N15" i="18"/>
  <c r="O13" i="43" s="1"/>
  <c r="N16" i="18"/>
  <c r="O14" i="43" s="1"/>
  <c r="N17" i="18"/>
  <c r="O15" i="43" s="1"/>
  <c r="N18" i="18"/>
  <c r="O16" i="43" s="1"/>
  <c r="N20" i="18"/>
  <c r="O18" i="43" s="1"/>
  <c r="N21" i="18"/>
  <c r="O19" i="43" s="1"/>
  <c r="N22" i="18"/>
  <c r="O20" i="43" s="1"/>
  <c r="N23" i="18"/>
  <c r="O21" i="43" s="1"/>
  <c r="N24" i="18"/>
  <c r="O22" i="43" s="1"/>
  <c r="N25" i="18"/>
  <c r="O23" i="43" s="1"/>
  <c r="N27" i="18"/>
  <c r="O25" i="43" s="1"/>
  <c r="N28" i="18"/>
  <c r="O26" i="43" s="1"/>
  <c r="N29" i="18"/>
  <c r="O27" i="43" s="1"/>
  <c r="N30" i="18"/>
  <c r="O28" i="43" s="1"/>
  <c r="N31" i="18"/>
  <c r="O29" i="43" s="1"/>
  <c r="N32" i="18"/>
  <c r="O30" i="43" s="1"/>
  <c r="N33" i="18"/>
  <c r="O31" i="43" s="1"/>
  <c r="N34" i="18"/>
  <c r="O32" i="43" s="1"/>
  <c r="N36" i="18"/>
  <c r="O34" i="43" s="1"/>
  <c r="N37" i="18"/>
  <c r="O35" i="43" s="1"/>
  <c r="N38" i="18"/>
  <c r="O36" i="43" s="1"/>
  <c r="N39" i="18"/>
  <c r="O37" i="43" s="1"/>
  <c r="N40" i="18"/>
  <c r="O38" i="43" s="1"/>
  <c r="N41" i="18"/>
  <c r="O39" i="43" s="1"/>
  <c r="N42" i="18"/>
  <c r="O40" i="43" s="1"/>
  <c r="N43" i="18"/>
  <c r="O41" i="43" s="1"/>
  <c r="N44" i="18"/>
  <c r="O42" i="43" s="1"/>
  <c r="N45" i="18"/>
  <c r="O43" i="43" s="1"/>
  <c r="N46" i="18"/>
  <c r="O44" i="43" s="1"/>
  <c r="N47" i="18"/>
  <c r="O45" i="43" s="1"/>
  <c r="N49" i="18"/>
  <c r="O47" i="43" s="1"/>
  <c r="N50" i="18"/>
  <c r="O48" i="43" s="1"/>
  <c r="N51" i="18"/>
  <c r="O49" i="43" s="1"/>
  <c r="N52" i="18"/>
  <c r="O50" i="43" s="1"/>
  <c r="N53" i="18"/>
  <c r="O51" i="43" s="1"/>
  <c r="N54" i="18"/>
  <c r="O52" i="43" s="1"/>
  <c r="N56" i="18"/>
  <c r="O54" i="43" s="1"/>
  <c r="N57" i="18"/>
  <c r="O55" i="43" s="1"/>
  <c r="N58" i="18"/>
  <c r="O56" i="43" s="1"/>
  <c r="N59" i="18"/>
  <c r="O57" i="43" s="1"/>
  <c r="N60" i="18"/>
  <c r="O58" i="43" s="1"/>
  <c r="N62" i="18"/>
  <c r="O60" i="43" s="1"/>
  <c r="N63" i="18"/>
  <c r="O61" i="43" s="1"/>
  <c r="N64" i="18"/>
  <c r="O62" i="43" s="1"/>
  <c r="N65" i="18"/>
  <c r="O63" i="43" s="1"/>
  <c r="N66" i="18"/>
  <c r="O64" i="43" s="1"/>
  <c r="N67" i="18"/>
  <c r="O65" i="43" s="1"/>
  <c r="N69" i="18"/>
  <c r="O67" i="43" s="1"/>
  <c r="N70" i="18"/>
  <c r="O68" i="43" s="1"/>
  <c r="N71" i="18"/>
  <c r="O69" i="43" s="1"/>
  <c r="N72" i="18"/>
  <c r="O70" i="43" s="1"/>
  <c r="N73" i="18"/>
  <c r="O71" i="43" s="1"/>
  <c r="N75" i="18"/>
  <c r="O73" i="43" s="1"/>
  <c r="N76" i="18"/>
  <c r="O74" i="43" s="1"/>
  <c r="N77" i="18"/>
  <c r="O75" i="43" s="1"/>
  <c r="N78" i="18"/>
  <c r="O76" i="43" s="1"/>
  <c r="N79" i="18"/>
  <c r="O77" i="43" s="1"/>
  <c r="N10" i="18"/>
  <c r="O8" i="43" s="1"/>
  <c r="O11" i="19"/>
  <c r="L9" i="43" s="1"/>
  <c r="O12" i="19"/>
  <c r="L10" i="43" s="1"/>
  <c r="O13" i="19"/>
  <c r="L11" i="43" s="1"/>
  <c r="O14" i="19"/>
  <c r="L12" i="43" s="1"/>
  <c r="O15" i="19"/>
  <c r="L13" i="43" s="1"/>
  <c r="O16" i="19"/>
  <c r="L14" i="43" s="1"/>
  <c r="O17" i="19"/>
  <c r="L15" i="43" s="1"/>
  <c r="O18" i="19"/>
  <c r="L16" i="43" s="1"/>
  <c r="O20" i="19"/>
  <c r="L18" i="43" s="1"/>
  <c r="O21" i="19"/>
  <c r="L19" i="43" s="1"/>
  <c r="O22" i="19"/>
  <c r="L20" i="43" s="1"/>
  <c r="O23" i="19"/>
  <c r="L21" i="43" s="1"/>
  <c r="O24" i="19"/>
  <c r="L22" i="43" s="1"/>
  <c r="O25" i="19"/>
  <c r="L23" i="43" s="1"/>
  <c r="O27" i="19"/>
  <c r="L25" i="43" s="1"/>
  <c r="O28" i="19"/>
  <c r="L26" i="43" s="1"/>
  <c r="O29" i="19"/>
  <c r="L27" i="43" s="1"/>
  <c r="O30" i="19"/>
  <c r="L28" i="43" s="1"/>
  <c r="O31" i="19"/>
  <c r="L29" i="43" s="1"/>
  <c r="O32" i="19"/>
  <c r="L30" i="43" s="1"/>
  <c r="O33" i="19"/>
  <c r="L31" i="43" s="1"/>
  <c r="O34" i="19"/>
  <c r="L32" i="43" s="1"/>
  <c r="O36" i="19"/>
  <c r="L34" i="43" s="1"/>
  <c r="O37" i="19"/>
  <c r="L35" i="43" s="1"/>
  <c r="O38" i="19"/>
  <c r="L36" i="43" s="1"/>
  <c r="O39" i="19"/>
  <c r="L37" i="43" s="1"/>
  <c r="O40" i="19"/>
  <c r="L38" i="43" s="1"/>
  <c r="O41" i="19"/>
  <c r="L39" i="43" s="1"/>
  <c r="O42" i="19"/>
  <c r="L40" i="43" s="1"/>
  <c r="O43" i="19"/>
  <c r="L41" i="43" s="1"/>
  <c r="O44" i="19"/>
  <c r="L42" i="43" s="1"/>
  <c r="O45" i="19"/>
  <c r="L43" i="43" s="1"/>
  <c r="O46" i="19"/>
  <c r="L44" i="43" s="1"/>
  <c r="O47" i="19"/>
  <c r="L45" i="43" s="1"/>
  <c r="O49" i="19"/>
  <c r="L47" i="43" s="1"/>
  <c r="O50" i="19"/>
  <c r="L48" i="43" s="1"/>
  <c r="O51" i="19"/>
  <c r="L49" i="43" s="1"/>
  <c r="O52" i="19"/>
  <c r="L50" i="43" s="1"/>
  <c r="O53" i="19"/>
  <c r="L51" i="43" s="1"/>
  <c r="O54" i="19"/>
  <c r="L52" i="43" s="1"/>
  <c r="O56" i="19"/>
  <c r="L54" i="43" s="1"/>
  <c r="O57" i="19"/>
  <c r="L55" i="43" s="1"/>
  <c r="O58" i="19"/>
  <c r="L56" i="43" s="1"/>
  <c r="O59" i="19"/>
  <c r="L57" i="43" s="1"/>
  <c r="O60" i="19"/>
  <c r="L58" i="43" s="1"/>
  <c r="O62" i="19"/>
  <c r="L60" i="43" s="1"/>
  <c r="O63" i="19"/>
  <c r="L61" i="43" s="1"/>
  <c r="O64" i="19"/>
  <c r="L62" i="43" s="1"/>
  <c r="O65" i="19"/>
  <c r="L63" i="43" s="1"/>
  <c r="O66" i="19"/>
  <c r="L64" i="43" s="1"/>
  <c r="O67" i="19"/>
  <c r="L65" i="43" s="1"/>
  <c r="O69" i="19"/>
  <c r="L67" i="43" s="1"/>
  <c r="O70" i="19"/>
  <c r="L68" i="43" s="1"/>
  <c r="O71" i="19"/>
  <c r="L69" i="43" s="1"/>
  <c r="O72" i="19"/>
  <c r="L70" i="43" s="1"/>
  <c r="O73" i="19"/>
  <c r="L71" i="43" s="1"/>
  <c r="O75" i="19"/>
  <c r="L73" i="43" s="1"/>
  <c r="O76" i="19"/>
  <c r="L74" i="43" s="1"/>
  <c r="O77" i="19"/>
  <c r="L75" i="43" s="1"/>
  <c r="O78" i="19"/>
  <c r="L76" i="43" s="1"/>
  <c r="O79" i="19"/>
  <c r="L77" i="43" s="1"/>
  <c r="O10" i="19"/>
  <c r="L8" i="43" s="1"/>
  <c r="O11" i="22"/>
  <c r="I9" i="43" s="1"/>
  <c r="O12" i="22"/>
  <c r="I10" i="43" s="1"/>
  <c r="O13" i="22"/>
  <c r="I11" i="43" s="1"/>
  <c r="O14" i="22"/>
  <c r="I12" i="43" s="1"/>
  <c r="O15" i="22"/>
  <c r="I13" i="43" s="1"/>
  <c r="O16" i="22"/>
  <c r="I14" i="43" s="1"/>
  <c r="O17" i="22"/>
  <c r="I15" i="43" s="1"/>
  <c r="O18" i="22"/>
  <c r="I16" i="43" s="1"/>
  <c r="O20" i="22"/>
  <c r="I18" i="43" s="1"/>
  <c r="O21" i="22"/>
  <c r="I19" i="43" s="1"/>
  <c r="O22" i="22"/>
  <c r="I20" i="43" s="1"/>
  <c r="O23" i="22"/>
  <c r="I21" i="43" s="1"/>
  <c r="O24" i="22"/>
  <c r="I22" i="43" s="1"/>
  <c r="O25" i="22"/>
  <c r="I23" i="43" s="1"/>
  <c r="O27" i="22"/>
  <c r="I25" i="43" s="1"/>
  <c r="O28" i="22"/>
  <c r="I26" i="43" s="1"/>
  <c r="O29" i="22"/>
  <c r="I27" i="43" s="1"/>
  <c r="O30" i="22"/>
  <c r="I28" i="43" s="1"/>
  <c r="O31" i="22"/>
  <c r="I29" i="43" s="1"/>
  <c r="O32" i="22"/>
  <c r="I30" i="43" s="1"/>
  <c r="O33" i="22"/>
  <c r="I31" i="43" s="1"/>
  <c r="O34" i="22"/>
  <c r="I32" i="43" s="1"/>
  <c r="O36" i="22"/>
  <c r="I34" i="43" s="1"/>
  <c r="O37" i="22"/>
  <c r="I35" i="43" s="1"/>
  <c r="O38" i="22"/>
  <c r="I36" i="43" s="1"/>
  <c r="O39" i="22"/>
  <c r="I37" i="43" s="1"/>
  <c r="O40" i="22"/>
  <c r="I38" i="43" s="1"/>
  <c r="O41" i="22"/>
  <c r="I39" i="43" s="1"/>
  <c r="O42" i="22"/>
  <c r="I40" i="43" s="1"/>
  <c r="O43" i="22"/>
  <c r="I41" i="43" s="1"/>
  <c r="O44" i="22"/>
  <c r="I42" i="43" s="1"/>
  <c r="O45" i="22"/>
  <c r="I43" i="43" s="1"/>
  <c r="O46" i="22"/>
  <c r="I44" i="43" s="1"/>
  <c r="O47" i="22"/>
  <c r="I45" i="43" s="1"/>
  <c r="O49" i="22"/>
  <c r="I47" i="43" s="1"/>
  <c r="O50" i="22"/>
  <c r="I48" i="43" s="1"/>
  <c r="O51" i="22"/>
  <c r="I49" i="43" s="1"/>
  <c r="O52" i="22"/>
  <c r="I50" i="43" s="1"/>
  <c r="O53" i="22"/>
  <c r="I51" i="43" s="1"/>
  <c r="O54" i="22"/>
  <c r="I52" i="43" s="1"/>
  <c r="O56" i="22"/>
  <c r="I54" i="43" s="1"/>
  <c r="O57" i="22"/>
  <c r="I55" i="43" s="1"/>
  <c r="O58" i="22"/>
  <c r="I56" i="43" s="1"/>
  <c r="O59" i="22"/>
  <c r="I57" i="43" s="1"/>
  <c r="O60" i="22"/>
  <c r="I58" i="43" s="1"/>
  <c r="O62" i="22"/>
  <c r="I60" i="43" s="1"/>
  <c r="O63" i="22"/>
  <c r="I61" i="43" s="1"/>
  <c r="O64" i="22"/>
  <c r="I62" i="43" s="1"/>
  <c r="O65" i="22"/>
  <c r="I63" i="43" s="1"/>
  <c r="O66" i="22"/>
  <c r="I64" i="43" s="1"/>
  <c r="O67" i="22"/>
  <c r="I65" i="43" s="1"/>
  <c r="O69" i="22"/>
  <c r="I67" i="43" s="1"/>
  <c r="O70" i="22"/>
  <c r="I68" i="43" s="1"/>
  <c r="O71" i="22"/>
  <c r="I69" i="43" s="1"/>
  <c r="O72" i="22"/>
  <c r="I70" i="43" s="1"/>
  <c r="O73" i="22"/>
  <c r="I71" i="43" s="1"/>
  <c r="O75" i="22"/>
  <c r="I73" i="43" s="1"/>
  <c r="O76" i="22"/>
  <c r="I74" i="43" s="1"/>
  <c r="O77" i="22"/>
  <c r="I75" i="43" s="1"/>
  <c r="O78" i="22"/>
  <c r="I76" i="43" s="1"/>
  <c r="O79" i="22"/>
  <c r="I77" i="43" s="1"/>
  <c r="O10" i="22"/>
  <c r="I8" i="43" s="1"/>
  <c r="O21" i="15"/>
  <c r="F19" i="43" s="1"/>
  <c r="O22" i="15"/>
  <c r="F20" i="43" s="1"/>
  <c r="O23" i="15"/>
  <c r="F21" i="43" s="1"/>
  <c r="O24" i="15"/>
  <c r="F22" i="43" s="1"/>
  <c r="O25" i="15"/>
  <c r="F23" i="43" s="1"/>
  <c r="O27" i="15"/>
  <c r="F25" i="43" s="1"/>
  <c r="O28" i="15"/>
  <c r="F26" i="43" s="1"/>
  <c r="O29" i="15"/>
  <c r="F27" i="43" s="1"/>
  <c r="O30" i="15"/>
  <c r="F28" i="43" s="1"/>
  <c r="O31" i="15"/>
  <c r="F29" i="43" s="1"/>
  <c r="O32" i="15"/>
  <c r="F30" i="43" s="1"/>
  <c r="O33" i="15"/>
  <c r="F31" i="43" s="1"/>
  <c r="O34" i="15"/>
  <c r="F32" i="43" s="1"/>
  <c r="O36" i="15"/>
  <c r="F34" i="43" s="1"/>
  <c r="O37" i="15"/>
  <c r="F35" i="43" s="1"/>
  <c r="O38" i="15"/>
  <c r="F36" i="43" s="1"/>
  <c r="O39" i="15"/>
  <c r="F37" i="43" s="1"/>
  <c r="O40" i="15"/>
  <c r="F38" i="43" s="1"/>
  <c r="O41" i="15"/>
  <c r="F39" i="43" s="1"/>
  <c r="O42" i="15"/>
  <c r="F40" i="43" s="1"/>
  <c r="O43" i="15"/>
  <c r="F41" i="43" s="1"/>
  <c r="O44" i="15"/>
  <c r="F42" i="43" s="1"/>
  <c r="O45" i="15"/>
  <c r="F43" i="43" s="1"/>
  <c r="O46" i="15"/>
  <c r="F44" i="43" s="1"/>
  <c r="O47" i="15"/>
  <c r="F45" i="43" s="1"/>
  <c r="O49" i="15"/>
  <c r="F47" i="43" s="1"/>
  <c r="O50" i="15"/>
  <c r="F48" i="43" s="1"/>
  <c r="O51" i="15"/>
  <c r="F49" i="43" s="1"/>
  <c r="O52" i="15"/>
  <c r="F50" i="43" s="1"/>
  <c r="O53" i="15"/>
  <c r="F51" i="43" s="1"/>
  <c r="O54" i="15"/>
  <c r="F52" i="43" s="1"/>
  <c r="O56" i="15"/>
  <c r="F54" i="43" s="1"/>
  <c r="O57" i="15"/>
  <c r="F55" i="43" s="1"/>
  <c r="O58" i="15"/>
  <c r="F56" i="43" s="1"/>
  <c r="O59" i="15"/>
  <c r="F57" i="43" s="1"/>
  <c r="O60" i="15"/>
  <c r="F58" i="43" s="1"/>
  <c r="O62" i="15"/>
  <c r="F60" i="43" s="1"/>
  <c r="O63" i="15"/>
  <c r="F61" i="43" s="1"/>
  <c r="O64" i="15"/>
  <c r="F62" i="43" s="1"/>
  <c r="O65" i="15"/>
  <c r="F63" i="43" s="1"/>
  <c r="O66" i="15"/>
  <c r="F64" i="43" s="1"/>
  <c r="O67" i="15"/>
  <c r="F65" i="43" s="1"/>
  <c r="O69" i="15"/>
  <c r="F67" i="43" s="1"/>
  <c r="O70" i="15"/>
  <c r="F68" i="43" s="1"/>
  <c r="O71" i="15"/>
  <c r="F69" i="43" s="1"/>
  <c r="O72" i="15"/>
  <c r="F70" i="43" s="1"/>
  <c r="O73" i="15"/>
  <c r="F71" i="43" s="1"/>
  <c r="O75" i="15"/>
  <c r="F73" i="43" s="1"/>
  <c r="O76" i="15"/>
  <c r="F74" i="43" s="1"/>
  <c r="O77" i="15"/>
  <c r="F75" i="43" s="1"/>
  <c r="O78" i="15"/>
  <c r="F76" i="43" s="1"/>
  <c r="O79" i="15"/>
  <c r="F77" i="43" s="1"/>
  <c r="O20" i="15"/>
  <c r="F18" i="43" s="1"/>
  <c r="O11" i="15"/>
  <c r="F9" i="43" s="1"/>
  <c r="O12" i="15"/>
  <c r="F10" i="43" s="1"/>
  <c r="O13" i="15"/>
  <c r="F11" i="43" s="1"/>
  <c r="O14" i="15"/>
  <c r="F12" i="43" s="1"/>
  <c r="O15" i="15"/>
  <c r="F13" i="43" s="1"/>
  <c r="O16" i="15"/>
  <c r="F14" i="43" s="1"/>
  <c r="O17" i="15"/>
  <c r="F15" i="43" s="1"/>
  <c r="O18" i="15"/>
  <c r="F16" i="43" s="1"/>
  <c r="O10" i="15"/>
  <c r="F8" i="43" s="1"/>
  <c r="O10" i="35"/>
  <c r="C8" i="43" s="1"/>
  <c r="P11" i="30" l="1"/>
  <c r="M74" i="36"/>
  <c r="M68" i="36"/>
  <c r="M61" i="36"/>
  <c r="M55" i="36"/>
  <c r="M48" i="36"/>
  <c r="M35" i="36"/>
  <c r="M26" i="36"/>
  <c r="M19" i="36"/>
  <c r="M9" i="36"/>
  <c r="U11" i="3" l="1"/>
  <c r="V11" i="3"/>
  <c r="W11" i="3"/>
  <c r="U12" i="3"/>
  <c r="V12" i="3"/>
  <c r="W12" i="3"/>
  <c r="U13" i="3"/>
  <c r="V13" i="3"/>
  <c r="W13" i="3"/>
  <c r="U14" i="3"/>
  <c r="V14" i="3"/>
  <c r="W14" i="3"/>
  <c r="U15" i="3"/>
  <c r="V15" i="3"/>
  <c r="W15" i="3"/>
  <c r="U16" i="3"/>
  <c r="V16" i="3"/>
  <c r="W16" i="3"/>
  <c r="U17" i="3"/>
  <c r="V17" i="3"/>
  <c r="W17" i="3"/>
  <c r="U18" i="3"/>
  <c r="V18" i="3"/>
  <c r="W18" i="3"/>
  <c r="U19" i="3"/>
  <c r="V19" i="3"/>
  <c r="W19" i="3"/>
  <c r="U20" i="3"/>
  <c r="V20" i="3"/>
  <c r="W20" i="3"/>
  <c r="U21" i="3"/>
  <c r="V21" i="3"/>
  <c r="W21" i="3"/>
  <c r="U22" i="3"/>
  <c r="V22" i="3"/>
  <c r="W22" i="3"/>
  <c r="U23" i="3"/>
  <c r="V23" i="3"/>
  <c r="W23" i="3"/>
  <c r="U24" i="3"/>
  <c r="V24" i="3"/>
  <c r="W24" i="3"/>
  <c r="U25" i="3"/>
  <c r="V25" i="3"/>
  <c r="W25" i="3"/>
  <c r="U26" i="3"/>
  <c r="V26" i="3"/>
  <c r="W26" i="3"/>
  <c r="U27" i="3"/>
  <c r="V27" i="3"/>
  <c r="W27" i="3"/>
  <c r="U28" i="3"/>
  <c r="V28" i="3"/>
  <c r="W28" i="3"/>
  <c r="U29" i="3"/>
  <c r="V29" i="3"/>
  <c r="W29" i="3"/>
  <c r="U30" i="3"/>
  <c r="V30" i="3"/>
  <c r="W30" i="3"/>
  <c r="U31" i="3"/>
  <c r="V31" i="3"/>
  <c r="W31" i="3"/>
  <c r="U32" i="3"/>
  <c r="V32" i="3"/>
  <c r="W32" i="3"/>
  <c r="U33" i="3"/>
  <c r="V33" i="3"/>
  <c r="W33" i="3"/>
  <c r="U34" i="3"/>
  <c r="V34" i="3"/>
  <c r="W34" i="3"/>
  <c r="U35" i="3"/>
  <c r="V35" i="3"/>
  <c r="W35" i="3"/>
  <c r="U36" i="3"/>
  <c r="V36" i="3"/>
  <c r="W36" i="3"/>
  <c r="U37" i="3"/>
  <c r="V37" i="3"/>
  <c r="W37" i="3"/>
  <c r="U38" i="3"/>
  <c r="V38" i="3"/>
  <c r="W38" i="3"/>
  <c r="U39" i="3"/>
  <c r="V39" i="3"/>
  <c r="W39" i="3"/>
  <c r="U40" i="3"/>
  <c r="V40" i="3"/>
  <c r="W40" i="3"/>
  <c r="U41" i="3"/>
  <c r="V41" i="3"/>
  <c r="W41" i="3"/>
  <c r="U42" i="3"/>
  <c r="V42" i="3"/>
  <c r="W42" i="3"/>
  <c r="U43" i="3"/>
  <c r="V43" i="3"/>
  <c r="W43" i="3"/>
  <c r="U44" i="3"/>
  <c r="V44" i="3"/>
  <c r="W44" i="3"/>
  <c r="U45" i="3"/>
  <c r="V45" i="3"/>
  <c r="W45" i="3"/>
  <c r="U46" i="3"/>
  <c r="V46" i="3"/>
  <c r="W46" i="3"/>
  <c r="U47" i="3"/>
  <c r="V47" i="3"/>
  <c r="W47" i="3"/>
  <c r="U48" i="3"/>
  <c r="V48" i="3"/>
  <c r="W48" i="3"/>
  <c r="U49" i="3"/>
  <c r="V49" i="3"/>
  <c r="W49" i="3"/>
  <c r="U50" i="3"/>
  <c r="V50" i="3"/>
  <c r="W50" i="3"/>
  <c r="U51" i="3"/>
  <c r="V51" i="3"/>
  <c r="W51" i="3"/>
  <c r="U52" i="3"/>
  <c r="V52" i="3"/>
  <c r="W52" i="3"/>
  <c r="U53" i="3"/>
  <c r="V53" i="3"/>
  <c r="W53" i="3"/>
  <c r="U54" i="3"/>
  <c r="V54" i="3"/>
  <c r="W54" i="3"/>
  <c r="U55" i="3"/>
  <c r="V55" i="3"/>
  <c r="W55" i="3"/>
  <c r="U56" i="3"/>
  <c r="V56" i="3"/>
  <c r="W56" i="3"/>
  <c r="U57" i="3"/>
  <c r="V57" i="3"/>
  <c r="W57" i="3"/>
  <c r="U58" i="3"/>
  <c r="V58" i="3"/>
  <c r="W58" i="3"/>
  <c r="U59" i="3"/>
  <c r="V59" i="3"/>
  <c r="W59" i="3"/>
  <c r="U60" i="3"/>
  <c r="V60" i="3"/>
  <c r="W60" i="3"/>
  <c r="U61" i="3"/>
  <c r="V61" i="3"/>
  <c r="W61" i="3"/>
  <c r="U62" i="3"/>
  <c r="V62" i="3"/>
  <c r="W62" i="3"/>
  <c r="U63" i="3"/>
  <c r="V63" i="3"/>
  <c r="W63" i="3"/>
  <c r="U64" i="3"/>
  <c r="V64" i="3"/>
  <c r="W64" i="3"/>
  <c r="U65" i="3"/>
  <c r="V65" i="3"/>
  <c r="W65" i="3"/>
  <c r="U66" i="3"/>
  <c r="V66" i="3"/>
  <c r="W66" i="3"/>
  <c r="U67" i="3"/>
  <c r="V67" i="3"/>
  <c r="W67" i="3"/>
  <c r="U68" i="3"/>
  <c r="V68" i="3"/>
  <c r="W68" i="3"/>
  <c r="U69" i="3"/>
  <c r="V69" i="3"/>
  <c r="W69" i="3"/>
  <c r="U70" i="3"/>
  <c r="V70" i="3"/>
  <c r="W70" i="3"/>
  <c r="U71" i="3"/>
  <c r="V71" i="3"/>
  <c r="W71" i="3"/>
  <c r="U72" i="3"/>
  <c r="V72" i="3"/>
  <c r="W72" i="3"/>
  <c r="U73" i="3"/>
  <c r="V73" i="3"/>
  <c r="W73" i="3"/>
  <c r="U74" i="3"/>
  <c r="V74" i="3"/>
  <c r="W74" i="3"/>
  <c r="U75" i="3"/>
  <c r="V75" i="3"/>
  <c r="W75" i="3"/>
  <c r="U76" i="3"/>
  <c r="V76" i="3"/>
  <c r="W76" i="3"/>
  <c r="U77" i="3"/>
  <c r="V77" i="3"/>
  <c r="W77" i="3"/>
  <c r="U78" i="3"/>
  <c r="V78" i="3"/>
  <c r="W78" i="3"/>
  <c r="U79" i="3"/>
  <c r="V79" i="3"/>
  <c r="W79" i="3"/>
  <c r="W10" i="3"/>
  <c r="V10" i="3"/>
  <c r="U10" i="3"/>
  <c r="U11" i="5"/>
  <c r="V11" i="5"/>
  <c r="W11" i="5"/>
  <c r="U12" i="5"/>
  <c r="V12" i="5"/>
  <c r="W12" i="5"/>
  <c r="U13" i="5"/>
  <c r="V13" i="5"/>
  <c r="W13" i="5"/>
  <c r="U14" i="5"/>
  <c r="V14" i="5"/>
  <c r="W14" i="5"/>
  <c r="U15" i="5"/>
  <c r="V15" i="5"/>
  <c r="W15" i="5"/>
  <c r="U16" i="5"/>
  <c r="V16" i="5"/>
  <c r="W16" i="5"/>
  <c r="U17" i="5"/>
  <c r="V17" i="5"/>
  <c r="W17" i="5"/>
  <c r="U18" i="5"/>
  <c r="V18" i="5"/>
  <c r="W18" i="5"/>
  <c r="U19" i="5"/>
  <c r="V19" i="5"/>
  <c r="W19" i="5"/>
  <c r="U20" i="5"/>
  <c r="V20" i="5"/>
  <c r="W20" i="5"/>
  <c r="U21" i="5"/>
  <c r="V21" i="5"/>
  <c r="W21" i="5"/>
  <c r="U22" i="5"/>
  <c r="V22" i="5"/>
  <c r="W22" i="5"/>
  <c r="U23" i="5"/>
  <c r="V23" i="5"/>
  <c r="W23" i="5"/>
  <c r="U24" i="5"/>
  <c r="V24" i="5"/>
  <c r="W24" i="5"/>
  <c r="U25" i="5"/>
  <c r="V25" i="5"/>
  <c r="W25" i="5"/>
  <c r="U26" i="5"/>
  <c r="V26" i="5"/>
  <c r="W26" i="5"/>
  <c r="U27" i="5"/>
  <c r="V27" i="5"/>
  <c r="W27" i="5"/>
  <c r="U28" i="5"/>
  <c r="V28" i="5"/>
  <c r="W28" i="5"/>
  <c r="U29" i="5"/>
  <c r="V29" i="5"/>
  <c r="W29" i="5"/>
  <c r="U30" i="5"/>
  <c r="V30" i="5"/>
  <c r="W30" i="5"/>
  <c r="U31" i="5"/>
  <c r="V31" i="5"/>
  <c r="W31" i="5"/>
  <c r="U32" i="5"/>
  <c r="V32" i="5"/>
  <c r="W32" i="5"/>
  <c r="U33" i="5"/>
  <c r="V33" i="5"/>
  <c r="W33" i="5"/>
  <c r="U34" i="5"/>
  <c r="V34" i="5"/>
  <c r="W34" i="5"/>
  <c r="U35" i="5"/>
  <c r="V35" i="5"/>
  <c r="W35" i="5"/>
  <c r="U36" i="5"/>
  <c r="V36" i="5"/>
  <c r="W36" i="5"/>
  <c r="U37" i="5"/>
  <c r="V37" i="5"/>
  <c r="W37" i="5"/>
  <c r="U38" i="5"/>
  <c r="V38" i="5"/>
  <c r="W38" i="5"/>
  <c r="U39" i="5"/>
  <c r="V39" i="5"/>
  <c r="W39" i="5"/>
  <c r="U40" i="5"/>
  <c r="V40" i="5"/>
  <c r="W40" i="5"/>
  <c r="U41" i="5"/>
  <c r="V41" i="5"/>
  <c r="W41" i="5"/>
  <c r="U42" i="5"/>
  <c r="V42" i="5"/>
  <c r="W42" i="5"/>
  <c r="U43" i="5"/>
  <c r="V43" i="5"/>
  <c r="W43" i="5"/>
  <c r="U44" i="5"/>
  <c r="V44" i="5"/>
  <c r="W44" i="5"/>
  <c r="U45" i="5"/>
  <c r="V45" i="5"/>
  <c r="W45" i="5"/>
  <c r="U46" i="5"/>
  <c r="V46" i="5"/>
  <c r="W46" i="5"/>
  <c r="U47" i="5"/>
  <c r="V47" i="5"/>
  <c r="W47" i="5"/>
  <c r="U48" i="5"/>
  <c r="V48" i="5"/>
  <c r="W48" i="5"/>
  <c r="U49" i="5"/>
  <c r="V49" i="5"/>
  <c r="W49" i="5"/>
  <c r="U50" i="5"/>
  <c r="V50" i="5"/>
  <c r="W50" i="5"/>
  <c r="U51" i="5"/>
  <c r="V51" i="5"/>
  <c r="W51" i="5"/>
  <c r="U52" i="5"/>
  <c r="V52" i="5"/>
  <c r="W52" i="5"/>
  <c r="U53" i="5"/>
  <c r="V53" i="5"/>
  <c r="W53" i="5"/>
  <c r="U54" i="5"/>
  <c r="V54" i="5"/>
  <c r="W54" i="5"/>
  <c r="U55" i="5"/>
  <c r="V55" i="5"/>
  <c r="W55" i="5"/>
  <c r="U56" i="5"/>
  <c r="V56" i="5"/>
  <c r="W56" i="5"/>
  <c r="U57" i="5"/>
  <c r="V57" i="5"/>
  <c r="W57" i="5"/>
  <c r="U58" i="5"/>
  <c r="V58" i="5"/>
  <c r="W58" i="5"/>
  <c r="U59" i="5"/>
  <c r="V59" i="5"/>
  <c r="W59" i="5"/>
  <c r="U60" i="5"/>
  <c r="V60" i="5"/>
  <c r="W60" i="5"/>
  <c r="U61" i="5"/>
  <c r="V61" i="5"/>
  <c r="W61" i="5"/>
  <c r="U62" i="5"/>
  <c r="V62" i="5"/>
  <c r="W62" i="5"/>
  <c r="U63" i="5"/>
  <c r="V63" i="5"/>
  <c r="W63" i="5"/>
  <c r="U64" i="5"/>
  <c r="V64" i="5"/>
  <c r="W64" i="5"/>
  <c r="U65" i="5"/>
  <c r="V65" i="5"/>
  <c r="W65" i="5"/>
  <c r="U66" i="5"/>
  <c r="V66" i="5"/>
  <c r="W66" i="5"/>
  <c r="U67" i="5"/>
  <c r="V67" i="5"/>
  <c r="W67" i="5"/>
  <c r="U68" i="5"/>
  <c r="V68" i="5"/>
  <c r="W68" i="5"/>
  <c r="U69" i="5"/>
  <c r="V69" i="5"/>
  <c r="W69" i="5"/>
  <c r="U70" i="5"/>
  <c r="V70" i="5"/>
  <c r="W70" i="5"/>
  <c r="U71" i="5"/>
  <c r="V71" i="5"/>
  <c r="W71" i="5"/>
  <c r="U72" i="5"/>
  <c r="V72" i="5"/>
  <c r="W72" i="5"/>
  <c r="U73" i="5"/>
  <c r="V73" i="5"/>
  <c r="W73" i="5"/>
  <c r="U74" i="5"/>
  <c r="V74" i="5"/>
  <c r="W74" i="5"/>
  <c r="U75" i="5"/>
  <c r="V75" i="5"/>
  <c r="W75" i="5"/>
  <c r="U76" i="5"/>
  <c r="V76" i="5"/>
  <c r="W76" i="5"/>
  <c r="U77" i="5"/>
  <c r="V77" i="5"/>
  <c r="W77" i="5"/>
  <c r="U78" i="5"/>
  <c r="V78" i="5"/>
  <c r="W78" i="5"/>
  <c r="U79" i="5"/>
  <c r="V79" i="5"/>
  <c r="W79" i="5"/>
  <c r="W10" i="5"/>
  <c r="V10" i="5"/>
  <c r="U10" i="5"/>
  <c r="U11" i="9" l="1"/>
  <c r="V11" i="9"/>
  <c r="W11" i="9"/>
  <c r="U12" i="9"/>
  <c r="V12" i="9"/>
  <c r="W12" i="9"/>
  <c r="U13" i="9"/>
  <c r="V13" i="9"/>
  <c r="W13" i="9"/>
  <c r="U14" i="9"/>
  <c r="V14" i="9"/>
  <c r="W14" i="9"/>
  <c r="U15" i="9"/>
  <c r="V15" i="9"/>
  <c r="W15" i="9"/>
  <c r="U16" i="9"/>
  <c r="V16" i="9"/>
  <c r="W16" i="9"/>
  <c r="U17" i="9"/>
  <c r="V17" i="9"/>
  <c r="W17" i="9"/>
  <c r="U18" i="9"/>
  <c r="V18" i="9"/>
  <c r="W18" i="9"/>
  <c r="U19" i="9"/>
  <c r="V19" i="9"/>
  <c r="W19" i="9"/>
  <c r="U20" i="9"/>
  <c r="V20" i="9"/>
  <c r="W20" i="9"/>
  <c r="U21" i="9"/>
  <c r="V21" i="9"/>
  <c r="W21" i="9"/>
  <c r="U22" i="9"/>
  <c r="V22" i="9"/>
  <c r="W22" i="9"/>
  <c r="U23" i="9"/>
  <c r="V23" i="9"/>
  <c r="W23" i="9"/>
  <c r="U24" i="9"/>
  <c r="V24" i="9"/>
  <c r="W24" i="9"/>
  <c r="U25" i="9"/>
  <c r="V25" i="9"/>
  <c r="W25" i="9"/>
  <c r="U26" i="9"/>
  <c r="V26" i="9"/>
  <c r="W26" i="9"/>
  <c r="U27" i="9"/>
  <c r="V27" i="9"/>
  <c r="W27" i="9"/>
  <c r="U28" i="9"/>
  <c r="V28" i="9"/>
  <c r="W28" i="9"/>
  <c r="U29" i="9"/>
  <c r="V29" i="9"/>
  <c r="W29" i="9"/>
  <c r="U30" i="9"/>
  <c r="V30" i="9"/>
  <c r="W30" i="9"/>
  <c r="U31" i="9"/>
  <c r="V31" i="9"/>
  <c r="W31" i="9"/>
  <c r="U32" i="9"/>
  <c r="V32" i="9"/>
  <c r="W32" i="9"/>
  <c r="U33" i="9"/>
  <c r="V33" i="9"/>
  <c r="W33" i="9"/>
  <c r="U34" i="9"/>
  <c r="V34" i="9"/>
  <c r="W34" i="9"/>
  <c r="U35" i="9"/>
  <c r="V35" i="9"/>
  <c r="W35" i="9"/>
  <c r="U36" i="9"/>
  <c r="V36" i="9"/>
  <c r="W36" i="9"/>
  <c r="U37" i="9"/>
  <c r="V37" i="9"/>
  <c r="W37" i="9"/>
  <c r="U38" i="9"/>
  <c r="V38" i="9"/>
  <c r="W38" i="9"/>
  <c r="U39" i="9"/>
  <c r="V39" i="9"/>
  <c r="W39" i="9"/>
  <c r="U40" i="9"/>
  <c r="V40" i="9"/>
  <c r="W40" i="9"/>
  <c r="U41" i="9"/>
  <c r="V41" i="9"/>
  <c r="W41" i="9"/>
  <c r="U42" i="9"/>
  <c r="V42" i="9"/>
  <c r="W42" i="9"/>
  <c r="U43" i="9"/>
  <c r="V43" i="9"/>
  <c r="W43" i="9"/>
  <c r="U44" i="9"/>
  <c r="V44" i="9"/>
  <c r="W44" i="9"/>
  <c r="U45" i="9"/>
  <c r="V45" i="9"/>
  <c r="W45" i="9"/>
  <c r="U46" i="9"/>
  <c r="V46" i="9"/>
  <c r="W46" i="9"/>
  <c r="U47" i="9"/>
  <c r="V47" i="9"/>
  <c r="W47" i="9"/>
  <c r="U48" i="9"/>
  <c r="V48" i="9"/>
  <c r="W48" i="9"/>
  <c r="U49" i="9"/>
  <c r="V49" i="9"/>
  <c r="W49" i="9"/>
  <c r="U50" i="9"/>
  <c r="V50" i="9"/>
  <c r="W50" i="9"/>
  <c r="U51" i="9"/>
  <c r="V51" i="9"/>
  <c r="W51" i="9"/>
  <c r="U52" i="9"/>
  <c r="V52" i="9"/>
  <c r="W52" i="9"/>
  <c r="U53" i="9"/>
  <c r="V53" i="9"/>
  <c r="W53" i="9"/>
  <c r="U54" i="9"/>
  <c r="V54" i="9"/>
  <c r="W54" i="9"/>
  <c r="U55" i="9"/>
  <c r="V55" i="9"/>
  <c r="W55" i="9"/>
  <c r="U56" i="9"/>
  <c r="V56" i="9"/>
  <c r="W56" i="9"/>
  <c r="U57" i="9"/>
  <c r="V57" i="9"/>
  <c r="W57" i="9"/>
  <c r="U58" i="9"/>
  <c r="V58" i="9"/>
  <c r="W58" i="9"/>
  <c r="U59" i="9"/>
  <c r="V59" i="9"/>
  <c r="W59" i="9"/>
  <c r="U60" i="9"/>
  <c r="V60" i="9"/>
  <c r="W60" i="9"/>
  <c r="U61" i="9"/>
  <c r="V61" i="9"/>
  <c r="W61" i="9"/>
  <c r="U62" i="9"/>
  <c r="V62" i="9"/>
  <c r="W62" i="9"/>
  <c r="U63" i="9"/>
  <c r="V63" i="9"/>
  <c r="W63" i="9"/>
  <c r="U64" i="9"/>
  <c r="V64" i="9"/>
  <c r="W64" i="9"/>
  <c r="U65" i="9"/>
  <c r="V65" i="9"/>
  <c r="W65" i="9"/>
  <c r="U66" i="9"/>
  <c r="V66" i="9"/>
  <c r="W66" i="9"/>
  <c r="U67" i="9"/>
  <c r="V67" i="9"/>
  <c r="W67" i="9"/>
  <c r="U68" i="9"/>
  <c r="V68" i="9"/>
  <c r="W68" i="9"/>
  <c r="U69" i="9"/>
  <c r="V69" i="9"/>
  <c r="W69" i="9"/>
  <c r="U70" i="9"/>
  <c r="V70" i="9"/>
  <c r="W70" i="9"/>
  <c r="U71" i="9"/>
  <c r="V71" i="9"/>
  <c r="W71" i="9"/>
  <c r="U72" i="9"/>
  <c r="V72" i="9"/>
  <c r="W72" i="9"/>
  <c r="U73" i="9"/>
  <c r="V73" i="9"/>
  <c r="W73" i="9"/>
  <c r="U74" i="9"/>
  <c r="V74" i="9"/>
  <c r="W74" i="9"/>
  <c r="U75" i="9"/>
  <c r="V75" i="9"/>
  <c r="W75" i="9"/>
  <c r="U76" i="9"/>
  <c r="V76" i="9"/>
  <c r="W76" i="9"/>
  <c r="U77" i="9"/>
  <c r="V77" i="9"/>
  <c r="W77" i="9"/>
  <c r="U78" i="9"/>
  <c r="V78" i="9"/>
  <c r="W78" i="9"/>
  <c r="U79" i="9"/>
  <c r="V79" i="9"/>
  <c r="W79" i="9"/>
  <c r="W10" i="9"/>
  <c r="V10" i="9"/>
  <c r="U10" i="9"/>
  <c r="U11" i="6"/>
  <c r="V11" i="6"/>
  <c r="W11" i="6"/>
  <c r="U12" i="6"/>
  <c r="V12" i="6"/>
  <c r="W12" i="6"/>
  <c r="U13" i="6"/>
  <c r="V13" i="6"/>
  <c r="W13" i="6"/>
  <c r="U14" i="6"/>
  <c r="V14" i="6"/>
  <c r="W14" i="6"/>
  <c r="U15" i="6"/>
  <c r="V15" i="6"/>
  <c r="W15" i="6"/>
  <c r="U16" i="6"/>
  <c r="V16" i="6"/>
  <c r="W16" i="6"/>
  <c r="U17" i="6"/>
  <c r="V17" i="6"/>
  <c r="W17" i="6"/>
  <c r="U18" i="6"/>
  <c r="V18" i="6"/>
  <c r="W18" i="6"/>
  <c r="U19" i="6"/>
  <c r="V19" i="6"/>
  <c r="W19" i="6"/>
  <c r="U20" i="6"/>
  <c r="V20" i="6"/>
  <c r="W20" i="6"/>
  <c r="U21" i="6"/>
  <c r="V21" i="6"/>
  <c r="W21" i="6"/>
  <c r="U22" i="6"/>
  <c r="V22" i="6"/>
  <c r="W22" i="6"/>
  <c r="U23" i="6"/>
  <c r="V23" i="6"/>
  <c r="W23" i="6"/>
  <c r="U24" i="6"/>
  <c r="V24" i="6"/>
  <c r="W24" i="6"/>
  <c r="U25" i="6"/>
  <c r="V25" i="6"/>
  <c r="W25" i="6"/>
  <c r="U26" i="6"/>
  <c r="V26" i="6"/>
  <c r="W26" i="6"/>
  <c r="U27" i="6"/>
  <c r="V27" i="6"/>
  <c r="W27" i="6"/>
  <c r="U28" i="6"/>
  <c r="V28" i="6"/>
  <c r="W28" i="6"/>
  <c r="U29" i="6"/>
  <c r="V29" i="6"/>
  <c r="W29" i="6"/>
  <c r="U30" i="6"/>
  <c r="V30" i="6"/>
  <c r="W30" i="6"/>
  <c r="U31" i="6"/>
  <c r="V31" i="6"/>
  <c r="W31" i="6"/>
  <c r="U32" i="6"/>
  <c r="V32" i="6"/>
  <c r="W32" i="6"/>
  <c r="U33" i="6"/>
  <c r="V33" i="6"/>
  <c r="W33" i="6"/>
  <c r="U34" i="6"/>
  <c r="V34" i="6"/>
  <c r="W34" i="6"/>
  <c r="U35" i="6"/>
  <c r="V35" i="6"/>
  <c r="W35" i="6"/>
  <c r="U36" i="6"/>
  <c r="V36" i="6"/>
  <c r="W36" i="6"/>
  <c r="U37" i="6"/>
  <c r="V37" i="6"/>
  <c r="W37" i="6"/>
  <c r="U38" i="6"/>
  <c r="V38" i="6"/>
  <c r="W38" i="6"/>
  <c r="U39" i="6"/>
  <c r="V39" i="6"/>
  <c r="W39" i="6"/>
  <c r="U40" i="6"/>
  <c r="V40" i="6"/>
  <c r="W40" i="6"/>
  <c r="U41" i="6"/>
  <c r="V41" i="6"/>
  <c r="W41" i="6"/>
  <c r="U42" i="6"/>
  <c r="V42" i="6"/>
  <c r="W42" i="6"/>
  <c r="U43" i="6"/>
  <c r="V43" i="6"/>
  <c r="W43" i="6"/>
  <c r="U44" i="6"/>
  <c r="V44" i="6"/>
  <c r="W44" i="6"/>
  <c r="U45" i="6"/>
  <c r="V45" i="6"/>
  <c r="W45" i="6"/>
  <c r="U46" i="6"/>
  <c r="V46" i="6"/>
  <c r="W46" i="6"/>
  <c r="U47" i="6"/>
  <c r="V47" i="6"/>
  <c r="W47" i="6"/>
  <c r="U48" i="6"/>
  <c r="V48" i="6"/>
  <c r="W48" i="6"/>
  <c r="U49" i="6"/>
  <c r="V49" i="6"/>
  <c r="W49" i="6"/>
  <c r="U50" i="6"/>
  <c r="V50" i="6"/>
  <c r="W50" i="6"/>
  <c r="U51" i="6"/>
  <c r="V51" i="6"/>
  <c r="W51" i="6"/>
  <c r="U52" i="6"/>
  <c r="V52" i="6"/>
  <c r="W52" i="6"/>
  <c r="U53" i="6"/>
  <c r="V53" i="6"/>
  <c r="W53" i="6"/>
  <c r="U54" i="6"/>
  <c r="V54" i="6"/>
  <c r="W54" i="6"/>
  <c r="U55" i="6"/>
  <c r="V55" i="6"/>
  <c r="W55" i="6"/>
  <c r="U56" i="6"/>
  <c r="V56" i="6"/>
  <c r="W56" i="6"/>
  <c r="U57" i="6"/>
  <c r="V57" i="6"/>
  <c r="W57" i="6"/>
  <c r="U58" i="6"/>
  <c r="V58" i="6"/>
  <c r="W58" i="6"/>
  <c r="U59" i="6"/>
  <c r="V59" i="6"/>
  <c r="W59" i="6"/>
  <c r="U60" i="6"/>
  <c r="V60" i="6"/>
  <c r="W60" i="6"/>
  <c r="U61" i="6"/>
  <c r="V61" i="6"/>
  <c r="W61" i="6"/>
  <c r="U62" i="6"/>
  <c r="V62" i="6"/>
  <c r="W62" i="6"/>
  <c r="U63" i="6"/>
  <c r="V63" i="6"/>
  <c r="W63" i="6"/>
  <c r="U64" i="6"/>
  <c r="V64" i="6"/>
  <c r="W64" i="6"/>
  <c r="U65" i="6"/>
  <c r="V65" i="6"/>
  <c r="W65" i="6"/>
  <c r="U66" i="6"/>
  <c r="V66" i="6"/>
  <c r="W66" i="6"/>
  <c r="U67" i="6"/>
  <c r="V67" i="6"/>
  <c r="W67" i="6"/>
  <c r="U68" i="6"/>
  <c r="V68" i="6"/>
  <c r="W68" i="6"/>
  <c r="U69" i="6"/>
  <c r="V69" i="6"/>
  <c r="W69" i="6"/>
  <c r="U70" i="6"/>
  <c r="V70" i="6"/>
  <c r="W70" i="6"/>
  <c r="U71" i="6"/>
  <c r="V71" i="6"/>
  <c r="W71" i="6"/>
  <c r="U72" i="6"/>
  <c r="V72" i="6"/>
  <c r="W72" i="6"/>
  <c r="U73" i="6"/>
  <c r="V73" i="6"/>
  <c r="W73" i="6"/>
  <c r="U74" i="6"/>
  <c r="V74" i="6"/>
  <c r="W74" i="6"/>
  <c r="U75" i="6"/>
  <c r="V75" i="6"/>
  <c r="W75" i="6"/>
  <c r="U76" i="6"/>
  <c r="V76" i="6"/>
  <c r="W76" i="6"/>
  <c r="U77" i="6"/>
  <c r="V77" i="6"/>
  <c r="W77" i="6"/>
  <c r="U78" i="6"/>
  <c r="V78" i="6"/>
  <c r="W78" i="6"/>
  <c r="U79" i="6"/>
  <c r="V79" i="6"/>
  <c r="W79" i="6"/>
  <c r="W10" i="6"/>
  <c r="V10" i="6"/>
  <c r="U10" i="6"/>
  <c r="U12" i="7"/>
  <c r="V12" i="7"/>
  <c r="W12" i="7"/>
  <c r="U13" i="7"/>
  <c r="V13" i="7"/>
  <c r="W13" i="7"/>
  <c r="U14" i="7"/>
  <c r="V14" i="7"/>
  <c r="W14" i="7"/>
  <c r="U15" i="7"/>
  <c r="V15" i="7"/>
  <c r="W15" i="7"/>
  <c r="U16" i="7"/>
  <c r="V16" i="7"/>
  <c r="W16" i="7"/>
  <c r="U17" i="7"/>
  <c r="V17" i="7"/>
  <c r="W17" i="7"/>
  <c r="U18" i="7"/>
  <c r="V18" i="7"/>
  <c r="W18" i="7"/>
  <c r="U19" i="7"/>
  <c r="V19" i="7"/>
  <c r="W19" i="7"/>
  <c r="U20" i="7"/>
  <c r="V20" i="7"/>
  <c r="W20" i="7"/>
  <c r="U21" i="7"/>
  <c r="V21" i="7"/>
  <c r="W21" i="7"/>
  <c r="U22" i="7"/>
  <c r="V22" i="7"/>
  <c r="W22" i="7"/>
  <c r="U23" i="7"/>
  <c r="V23" i="7"/>
  <c r="W23" i="7"/>
  <c r="U24" i="7"/>
  <c r="V24" i="7"/>
  <c r="W24" i="7"/>
  <c r="U25" i="7"/>
  <c r="V25" i="7"/>
  <c r="W25" i="7"/>
  <c r="U26" i="7"/>
  <c r="V26" i="7"/>
  <c r="W26" i="7"/>
  <c r="U27" i="7"/>
  <c r="V27" i="7"/>
  <c r="W27" i="7"/>
  <c r="U28" i="7"/>
  <c r="V28" i="7"/>
  <c r="W28" i="7"/>
  <c r="U29" i="7"/>
  <c r="V29" i="7"/>
  <c r="W29" i="7"/>
  <c r="U30" i="7"/>
  <c r="V30" i="7"/>
  <c r="W30" i="7"/>
  <c r="U31" i="7"/>
  <c r="V31" i="7"/>
  <c r="W31" i="7"/>
  <c r="U32" i="7"/>
  <c r="V32" i="7"/>
  <c r="W32" i="7"/>
  <c r="U33" i="7"/>
  <c r="V33" i="7"/>
  <c r="W33" i="7"/>
  <c r="U34" i="7"/>
  <c r="V34" i="7"/>
  <c r="W34" i="7"/>
  <c r="U35" i="7"/>
  <c r="V35" i="7"/>
  <c r="W35" i="7"/>
  <c r="U36" i="7"/>
  <c r="V36" i="7"/>
  <c r="W36" i="7"/>
  <c r="U37" i="7"/>
  <c r="V37" i="7"/>
  <c r="W37" i="7"/>
  <c r="U38" i="7"/>
  <c r="V38" i="7"/>
  <c r="W38" i="7"/>
  <c r="U39" i="7"/>
  <c r="V39" i="7"/>
  <c r="W39" i="7"/>
  <c r="U40" i="7"/>
  <c r="V40" i="7"/>
  <c r="W40" i="7"/>
  <c r="U41" i="7"/>
  <c r="V41" i="7"/>
  <c r="W41" i="7"/>
  <c r="U42" i="7"/>
  <c r="V42" i="7"/>
  <c r="W42" i="7"/>
  <c r="U43" i="7"/>
  <c r="V43" i="7"/>
  <c r="W43" i="7"/>
  <c r="U44" i="7"/>
  <c r="V44" i="7"/>
  <c r="W44" i="7"/>
  <c r="U45" i="7"/>
  <c r="V45" i="7"/>
  <c r="W45" i="7"/>
  <c r="U46" i="7"/>
  <c r="V46" i="7"/>
  <c r="W46" i="7"/>
  <c r="U47" i="7"/>
  <c r="V47" i="7"/>
  <c r="W47" i="7"/>
  <c r="U48" i="7"/>
  <c r="V48" i="7"/>
  <c r="W48" i="7"/>
  <c r="U49" i="7"/>
  <c r="V49" i="7"/>
  <c r="W49" i="7"/>
  <c r="U50" i="7"/>
  <c r="V50" i="7"/>
  <c r="W50" i="7"/>
  <c r="U51" i="7"/>
  <c r="V51" i="7"/>
  <c r="W51" i="7"/>
  <c r="U52" i="7"/>
  <c r="V52" i="7"/>
  <c r="W52" i="7"/>
  <c r="U53" i="7"/>
  <c r="V53" i="7"/>
  <c r="W53" i="7"/>
  <c r="U54" i="7"/>
  <c r="V54" i="7"/>
  <c r="W54" i="7"/>
  <c r="U55" i="7"/>
  <c r="V55" i="7"/>
  <c r="W55" i="7"/>
  <c r="U56" i="7"/>
  <c r="V56" i="7"/>
  <c r="W56" i="7"/>
  <c r="U57" i="7"/>
  <c r="V57" i="7"/>
  <c r="W57" i="7"/>
  <c r="U58" i="7"/>
  <c r="V58" i="7"/>
  <c r="W58" i="7"/>
  <c r="U59" i="7"/>
  <c r="V59" i="7"/>
  <c r="W59" i="7"/>
  <c r="U60" i="7"/>
  <c r="V60" i="7"/>
  <c r="W60" i="7"/>
  <c r="U61" i="7"/>
  <c r="V61" i="7"/>
  <c r="W61" i="7"/>
  <c r="U62" i="7"/>
  <c r="V62" i="7"/>
  <c r="W62" i="7"/>
  <c r="U63" i="7"/>
  <c r="V63" i="7"/>
  <c r="W63" i="7"/>
  <c r="U64" i="7"/>
  <c r="V64" i="7"/>
  <c r="W64" i="7"/>
  <c r="U65" i="7"/>
  <c r="V65" i="7"/>
  <c r="W65" i="7"/>
  <c r="U66" i="7"/>
  <c r="V66" i="7"/>
  <c r="W66" i="7"/>
  <c r="U67" i="7"/>
  <c r="V67" i="7"/>
  <c r="W67" i="7"/>
  <c r="U68" i="7"/>
  <c r="V68" i="7"/>
  <c r="W68" i="7"/>
  <c r="U69" i="7"/>
  <c r="V69" i="7"/>
  <c r="W69" i="7"/>
  <c r="U70" i="7"/>
  <c r="V70" i="7"/>
  <c r="W70" i="7"/>
  <c r="U71" i="7"/>
  <c r="V71" i="7"/>
  <c r="W71" i="7"/>
  <c r="U72" i="7"/>
  <c r="V72" i="7"/>
  <c r="W72" i="7"/>
  <c r="U73" i="7"/>
  <c r="V73" i="7"/>
  <c r="W73" i="7"/>
  <c r="U74" i="7"/>
  <c r="V74" i="7"/>
  <c r="W74" i="7"/>
  <c r="U75" i="7"/>
  <c r="V75" i="7"/>
  <c r="W75" i="7"/>
  <c r="U76" i="7"/>
  <c r="V76" i="7"/>
  <c r="W76" i="7"/>
  <c r="U77" i="7"/>
  <c r="V77" i="7"/>
  <c r="W77" i="7"/>
  <c r="U78" i="7"/>
  <c r="V78" i="7"/>
  <c r="W78" i="7"/>
  <c r="U79" i="7"/>
  <c r="V79" i="7"/>
  <c r="W79" i="7"/>
  <c r="U80" i="7"/>
  <c r="V80" i="7"/>
  <c r="W80" i="7"/>
  <c r="U81" i="7"/>
  <c r="V81" i="7"/>
  <c r="W81" i="7"/>
  <c r="W11" i="7"/>
  <c r="V11" i="7"/>
  <c r="U11" i="7"/>
  <c r="AB14" i="30" l="1"/>
  <c r="AC14" i="30"/>
  <c r="AD14" i="30"/>
  <c r="AB15" i="30"/>
  <c r="AC15" i="30"/>
  <c r="AD15" i="30"/>
  <c r="AB16" i="30"/>
  <c r="AC16" i="30"/>
  <c r="AD16" i="30"/>
  <c r="AB17" i="30"/>
  <c r="AC17" i="30"/>
  <c r="AD17" i="30"/>
  <c r="AB18" i="30"/>
  <c r="AC18" i="30"/>
  <c r="AD18" i="30"/>
  <c r="AB19" i="30"/>
  <c r="AC19" i="30"/>
  <c r="AD19" i="30"/>
  <c r="AB20" i="30"/>
  <c r="AC20" i="30"/>
  <c r="AD20" i="30"/>
  <c r="AB21" i="30"/>
  <c r="AC21" i="30"/>
  <c r="AD21" i="30"/>
  <c r="AB22" i="30"/>
  <c r="AC22" i="30"/>
  <c r="AD22" i="30"/>
  <c r="AB23" i="30"/>
  <c r="AC23" i="30"/>
  <c r="AD23" i="30"/>
  <c r="AB24" i="30"/>
  <c r="AC24" i="30"/>
  <c r="AD24" i="30"/>
  <c r="AB25" i="30"/>
  <c r="AC25" i="30"/>
  <c r="AD25" i="30"/>
  <c r="AB26" i="30"/>
  <c r="AC26" i="30"/>
  <c r="AD26" i="30"/>
  <c r="AB27" i="30"/>
  <c r="AC27" i="30"/>
  <c r="AD27" i="30"/>
  <c r="AB28" i="30"/>
  <c r="AC28" i="30"/>
  <c r="AD28" i="30"/>
  <c r="AB29" i="30"/>
  <c r="AC29" i="30"/>
  <c r="AD29" i="30"/>
  <c r="AB30" i="30"/>
  <c r="AC30" i="30"/>
  <c r="AD30" i="30"/>
  <c r="AB31" i="30"/>
  <c r="AC31" i="30"/>
  <c r="AD31" i="30"/>
  <c r="AB32" i="30"/>
  <c r="AC32" i="30"/>
  <c r="AD32" i="30"/>
  <c r="AB33" i="30"/>
  <c r="AC33" i="30"/>
  <c r="AD33" i="30"/>
  <c r="AB34" i="30"/>
  <c r="AC34" i="30"/>
  <c r="AD34" i="30"/>
  <c r="AB35" i="30"/>
  <c r="AC35" i="30"/>
  <c r="AD35" i="30"/>
  <c r="AB36" i="30"/>
  <c r="AC36" i="30"/>
  <c r="AD36" i="30"/>
  <c r="AB37" i="30"/>
  <c r="AC37" i="30"/>
  <c r="AD37" i="30"/>
  <c r="AB38" i="30"/>
  <c r="AC38" i="30"/>
  <c r="AD38" i="30"/>
  <c r="AB39" i="30"/>
  <c r="AC39" i="30"/>
  <c r="AD39" i="30"/>
  <c r="AB40" i="30"/>
  <c r="AC40" i="30"/>
  <c r="AD40" i="30"/>
  <c r="AB41" i="30"/>
  <c r="AC41" i="30"/>
  <c r="AD41" i="30"/>
  <c r="AB42" i="30"/>
  <c r="AC42" i="30"/>
  <c r="AD42" i="30"/>
  <c r="AB43" i="30"/>
  <c r="AC43" i="30"/>
  <c r="AD43" i="30"/>
  <c r="AB44" i="30"/>
  <c r="AC44" i="30"/>
  <c r="AD44" i="30"/>
  <c r="AB45" i="30"/>
  <c r="AC45" i="30"/>
  <c r="AD45" i="30"/>
  <c r="AB46" i="30"/>
  <c r="AC46" i="30"/>
  <c r="AD46" i="30"/>
  <c r="AB47" i="30"/>
  <c r="AC47" i="30"/>
  <c r="AD47" i="30"/>
  <c r="AB48" i="30"/>
  <c r="AC48" i="30"/>
  <c r="AD48" i="30"/>
  <c r="AB49" i="30"/>
  <c r="AC49" i="30"/>
  <c r="AD49" i="30"/>
  <c r="AB50" i="30"/>
  <c r="AC50" i="30"/>
  <c r="AD50" i="30"/>
  <c r="AB51" i="30"/>
  <c r="AC51" i="30"/>
  <c r="AD51" i="30"/>
  <c r="AB52" i="30"/>
  <c r="AC52" i="30"/>
  <c r="AD52" i="30"/>
  <c r="AB53" i="30"/>
  <c r="AC53" i="30"/>
  <c r="AD53" i="30"/>
  <c r="AB54" i="30"/>
  <c r="AC54" i="30"/>
  <c r="AD54" i="30"/>
  <c r="AB55" i="30"/>
  <c r="AC55" i="30"/>
  <c r="AD55" i="30"/>
  <c r="AB56" i="30"/>
  <c r="AC56" i="30"/>
  <c r="AD56" i="30"/>
  <c r="AB57" i="30"/>
  <c r="AC57" i="30"/>
  <c r="AD57" i="30"/>
  <c r="AB58" i="30"/>
  <c r="AC58" i="30"/>
  <c r="AD58" i="30"/>
  <c r="AB59" i="30"/>
  <c r="AC59" i="30"/>
  <c r="AD59" i="30"/>
  <c r="AB60" i="30"/>
  <c r="AC60" i="30"/>
  <c r="AD60" i="30"/>
  <c r="AB61" i="30"/>
  <c r="AC61" i="30"/>
  <c r="AD61" i="30"/>
  <c r="AB62" i="30"/>
  <c r="AC62" i="30"/>
  <c r="AD62" i="30"/>
  <c r="AB63" i="30"/>
  <c r="AC63" i="30"/>
  <c r="AD63" i="30"/>
  <c r="AB64" i="30"/>
  <c r="AC64" i="30"/>
  <c r="AD64" i="30"/>
  <c r="AB65" i="30"/>
  <c r="AC65" i="30"/>
  <c r="AD65" i="30"/>
  <c r="AB66" i="30"/>
  <c r="AC66" i="30"/>
  <c r="AD66" i="30"/>
  <c r="AB67" i="30"/>
  <c r="AC67" i="30"/>
  <c r="AD67" i="30"/>
  <c r="AB68" i="30"/>
  <c r="AC68" i="30"/>
  <c r="AD68" i="30"/>
  <c r="AB69" i="30"/>
  <c r="AC69" i="30"/>
  <c r="AD69" i="30"/>
  <c r="AB70" i="30"/>
  <c r="AC70" i="30"/>
  <c r="AD70" i="30"/>
  <c r="AB71" i="30"/>
  <c r="AC71" i="30"/>
  <c r="AD71" i="30"/>
  <c r="AB72" i="30"/>
  <c r="AC72" i="30"/>
  <c r="AD72" i="30"/>
  <c r="AB73" i="30"/>
  <c r="AC73" i="30"/>
  <c r="AD73" i="30"/>
  <c r="AB74" i="30"/>
  <c r="AC74" i="30"/>
  <c r="AD74" i="30"/>
  <c r="AB75" i="30"/>
  <c r="AC75" i="30"/>
  <c r="AD75" i="30"/>
  <c r="AB76" i="30"/>
  <c r="AC76" i="30"/>
  <c r="AD76" i="30"/>
  <c r="AB77" i="30"/>
  <c r="AC77" i="30"/>
  <c r="AD77" i="30"/>
  <c r="AB78" i="30"/>
  <c r="AC78" i="30"/>
  <c r="AD78" i="30"/>
  <c r="AB79" i="30"/>
  <c r="AC79" i="30"/>
  <c r="AD79" i="30"/>
  <c r="AB80" i="30"/>
  <c r="AC80" i="30"/>
  <c r="AD80" i="30"/>
  <c r="AB81" i="30"/>
  <c r="AC81" i="30"/>
  <c r="AD81" i="30"/>
  <c r="AB82" i="30"/>
  <c r="AC82" i="30"/>
  <c r="AD82" i="30"/>
  <c r="AD13" i="30"/>
  <c r="AC13" i="30"/>
  <c r="AB13" i="30"/>
  <c r="U11" i="25"/>
  <c r="V11" i="25"/>
  <c r="W11" i="25"/>
  <c r="U12" i="25"/>
  <c r="V12" i="25"/>
  <c r="W12" i="25"/>
  <c r="U13" i="25"/>
  <c r="V13" i="25"/>
  <c r="W13" i="25"/>
  <c r="U14" i="25"/>
  <c r="V14" i="25"/>
  <c r="W14" i="25"/>
  <c r="U15" i="25"/>
  <c r="V15" i="25"/>
  <c r="W15" i="25"/>
  <c r="U16" i="25"/>
  <c r="V16" i="25"/>
  <c r="W16" i="25"/>
  <c r="U17" i="25"/>
  <c r="V17" i="25"/>
  <c r="W17" i="25"/>
  <c r="U19" i="25"/>
  <c r="V19" i="25"/>
  <c r="W19" i="25"/>
  <c r="U20" i="25"/>
  <c r="V20" i="25"/>
  <c r="W20" i="25"/>
  <c r="U21" i="25"/>
  <c r="V21" i="25"/>
  <c r="W21" i="25"/>
  <c r="U22" i="25"/>
  <c r="V22" i="25"/>
  <c r="W22" i="25"/>
  <c r="U23" i="25"/>
  <c r="V23" i="25"/>
  <c r="W23" i="25"/>
  <c r="U24" i="25"/>
  <c r="V24" i="25"/>
  <c r="W24" i="25"/>
  <c r="U25" i="25"/>
  <c r="V25" i="25"/>
  <c r="W25" i="25"/>
  <c r="U26" i="25"/>
  <c r="V26" i="25"/>
  <c r="W26" i="25"/>
  <c r="U27" i="25"/>
  <c r="V27" i="25"/>
  <c r="W27" i="25"/>
  <c r="U28" i="25"/>
  <c r="V28" i="25"/>
  <c r="W28" i="25"/>
  <c r="U29" i="25"/>
  <c r="V29" i="25"/>
  <c r="W29" i="25"/>
  <c r="U30" i="25"/>
  <c r="V30" i="25"/>
  <c r="W30" i="25"/>
  <c r="U31" i="25"/>
  <c r="V31" i="25"/>
  <c r="W31" i="25"/>
  <c r="U32" i="25"/>
  <c r="V32" i="25"/>
  <c r="W32" i="25"/>
  <c r="U33" i="25"/>
  <c r="V33" i="25"/>
  <c r="W33" i="25"/>
  <c r="U35" i="25"/>
  <c r="V35" i="25"/>
  <c r="W35" i="25"/>
  <c r="U36" i="25"/>
  <c r="V36" i="25"/>
  <c r="W36" i="25"/>
  <c r="U37" i="25"/>
  <c r="V37" i="25"/>
  <c r="W37" i="25"/>
  <c r="U38" i="25"/>
  <c r="V38" i="25"/>
  <c r="W38" i="25"/>
  <c r="U39" i="25"/>
  <c r="V39" i="25"/>
  <c r="W39" i="25"/>
  <c r="U41" i="25"/>
  <c r="V41" i="25"/>
  <c r="W41" i="25"/>
  <c r="U43" i="25"/>
  <c r="V43" i="25"/>
  <c r="W43" i="25"/>
  <c r="U45" i="25"/>
  <c r="V45" i="25"/>
  <c r="W45" i="25"/>
  <c r="U46" i="25"/>
  <c r="V46" i="25"/>
  <c r="W46" i="25"/>
  <c r="U48" i="25"/>
  <c r="V48" i="25"/>
  <c r="W48" i="25"/>
  <c r="U49" i="25"/>
  <c r="V49" i="25"/>
  <c r="W49" i="25"/>
  <c r="U50" i="25"/>
  <c r="V50" i="25"/>
  <c r="W50" i="25"/>
  <c r="U51" i="25"/>
  <c r="V51" i="25"/>
  <c r="W51" i="25"/>
  <c r="U52" i="25"/>
  <c r="V52" i="25"/>
  <c r="W52" i="25"/>
  <c r="U53" i="25"/>
  <c r="V53" i="25"/>
  <c r="W53" i="25"/>
  <c r="U54" i="25"/>
  <c r="V54" i="25"/>
  <c r="W54" i="25"/>
  <c r="U55" i="25"/>
  <c r="V55" i="25"/>
  <c r="W55" i="25"/>
  <c r="U56" i="25"/>
  <c r="V56" i="25"/>
  <c r="W56" i="25"/>
  <c r="U57" i="25"/>
  <c r="V57" i="25"/>
  <c r="W57" i="25"/>
  <c r="U58" i="25"/>
  <c r="V58" i="25"/>
  <c r="W58" i="25"/>
  <c r="U59" i="25"/>
  <c r="V59" i="25"/>
  <c r="W59" i="25"/>
  <c r="U60" i="25"/>
  <c r="V60" i="25"/>
  <c r="W60" i="25"/>
  <c r="U61" i="25"/>
  <c r="V61" i="25"/>
  <c r="W61" i="25"/>
  <c r="U62" i="25"/>
  <c r="V62" i="25"/>
  <c r="W62" i="25"/>
  <c r="U63" i="25"/>
  <c r="V63" i="25"/>
  <c r="W63" i="25"/>
  <c r="U64" i="25"/>
  <c r="V64" i="25"/>
  <c r="W64" i="25"/>
  <c r="U65" i="25"/>
  <c r="V65" i="25"/>
  <c r="W65" i="25"/>
  <c r="U66" i="25"/>
  <c r="V66" i="25"/>
  <c r="W66" i="25"/>
  <c r="U67" i="25"/>
  <c r="V67" i="25"/>
  <c r="W67" i="25"/>
  <c r="U68" i="25"/>
  <c r="V68" i="25"/>
  <c r="W68" i="25"/>
  <c r="U69" i="25"/>
  <c r="V69" i="25"/>
  <c r="W69" i="25"/>
  <c r="U70" i="25"/>
  <c r="V70" i="25"/>
  <c r="W70" i="25"/>
  <c r="U71" i="25"/>
  <c r="V71" i="25"/>
  <c r="W71" i="25"/>
  <c r="U72" i="25"/>
  <c r="V72" i="25"/>
  <c r="W72" i="25"/>
  <c r="U73" i="25"/>
  <c r="V73" i="25"/>
  <c r="W73" i="25"/>
  <c r="U74" i="25"/>
  <c r="V74" i="25"/>
  <c r="W74" i="25"/>
  <c r="U75" i="25"/>
  <c r="V75" i="25"/>
  <c r="W75" i="25"/>
  <c r="U76" i="25"/>
  <c r="V76" i="25"/>
  <c r="W76" i="25"/>
  <c r="U77" i="25"/>
  <c r="V77" i="25"/>
  <c r="W77" i="25"/>
  <c r="U79" i="25"/>
  <c r="V79" i="25"/>
  <c r="W79" i="25"/>
  <c r="V76" i="19"/>
  <c r="W76" i="19" s="1"/>
  <c r="V77" i="19"/>
  <c r="W77" i="19" s="1"/>
  <c r="V79" i="19"/>
  <c r="X79" i="19" s="1"/>
  <c r="V75" i="19"/>
  <c r="X75" i="19" s="1"/>
  <c r="V70" i="19"/>
  <c r="W70" i="19" s="1"/>
  <c r="V71" i="19"/>
  <c r="Y71" i="19" s="1"/>
  <c r="V72" i="19"/>
  <c r="X72" i="19" s="1"/>
  <c r="V73" i="19"/>
  <c r="X73" i="19" s="1"/>
  <c r="V69" i="19"/>
  <c r="W69" i="19" s="1"/>
  <c r="V63" i="19"/>
  <c r="X63" i="19" s="1"/>
  <c r="V64" i="19"/>
  <c r="X64" i="19" s="1"/>
  <c r="V65" i="19"/>
  <c r="W65" i="19" s="1"/>
  <c r="V66" i="19"/>
  <c r="W66" i="19" s="1"/>
  <c r="V67" i="19"/>
  <c r="W67" i="19" s="1"/>
  <c r="V62" i="19"/>
  <c r="X62" i="19" s="1"/>
  <c r="V57" i="19"/>
  <c r="Y57" i="19" s="1"/>
  <c r="V58" i="19"/>
  <c r="W58" i="19" s="1"/>
  <c r="V59" i="19"/>
  <c r="W59" i="19" s="1"/>
  <c r="V60" i="19"/>
  <c r="W60" i="19" s="1"/>
  <c r="V56" i="19"/>
  <c r="X56" i="19" s="1"/>
  <c r="V50" i="19"/>
  <c r="Y50" i="19" s="1"/>
  <c r="V51" i="19"/>
  <c r="W51" i="19" s="1"/>
  <c r="V52" i="19"/>
  <c r="W52" i="19" s="1"/>
  <c r="V53" i="19"/>
  <c r="W53" i="19" s="1"/>
  <c r="V54" i="19"/>
  <c r="W54" i="19" s="1"/>
  <c r="V49" i="19"/>
  <c r="W49" i="19" s="1"/>
  <c r="V37" i="19"/>
  <c r="X37" i="19" s="1"/>
  <c r="V38" i="19"/>
  <c r="X38" i="19" s="1"/>
  <c r="V39" i="19"/>
  <c r="Y39" i="19" s="1"/>
  <c r="W40" i="19"/>
  <c r="V41" i="19"/>
  <c r="X41" i="19" s="1"/>
  <c r="X42" i="19"/>
  <c r="V43" i="19"/>
  <c r="X43" i="19" s="1"/>
  <c r="W44" i="19"/>
  <c r="V45" i="19"/>
  <c r="X45" i="19" s="1"/>
  <c r="V46" i="19"/>
  <c r="X46" i="19" s="1"/>
  <c r="V36" i="19"/>
  <c r="Y36" i="19" s="1"/>
  <c r="V28" i="19"/>
  <c r="X28" i="19" s="1"/>
  <c r="V29" i="19"/>
  <c r="W29" i="19" s="1"/>
  <c r="V30" i="19"/>
  <c r="X30" i="19" s="1"/>
  <c r="V31" i="19"/>
  <c r="X31" i="19" s="1"/>
  <c r="V32" i="19"/>
  <c r="X32" i="19" s="1"/>
  <c r="V33" i="19"/>
  <c r="Y33" i="19" s="1"/>
  <c r="V27" i="19"/>
  <c r="X27" i="19" s="1"/>
  <c r="V21" i="19"/>
  <c r="X21" i="19" s="1"/>
  <c r="V22" i="19"/>
  <c r="W22" i="19" s="1"/>
  <c r="V23" i="19"/>
  <c r="X23" i="19" s="1"/>
  <c r="V24" i="19"/>
  <c r="X24" i="19" s="1"/>
  <c r="V25" i="19"/>
  <c r="X25" i="19" s="1"/>
  <c r="V20" i="19"/>
  <c r="Y20" i="19" s="1"/>
  <c r="V12" i="19"/>
  <c r="X12" i="19" s="1"/>
  <c r="V13" i="19"/>
  <c r="W13" i="19" s="1"/>
  <c r="V14" i="19"/>
  <c r="X14" i="19" s="1"/>
  <c r="V15" i="19"/>
  <c r="X15" i="19" s="1"/>
  <c r="V16" i="19"/>
  <c r="W16" i="19" s="1"/>
  <c r="V17" i="19"/>
  <c r="X17" i="19" s="1"/>
  <c r="V11" i="19"/>
  <c r="X11" i="19" s="1"/>
  <c r="W75" i="19"/>
  <c r="X40" i="19"/>
  <c r="X44" i="19"/>
  <c r="W12" i="19"/>
  <c r="W18" i="19"/>
  <c r="X18" i="19"/>
  <c r="X20" i="19"/>
  <c r="W21" i="19"/>
  <c r="W28" i="19"/>
  <c r="W34" i="19"/>
  <c r="X34" i="19"/>
  <c r="Y34" i="19"/>
  <c r="Y40" i="19"/>
  <c r="W42" i="19"/>
  <c r="Y44" i="19"/>
  <c r="W47" i="19"/>
  <c r="X47" i="19"/>
  <c r="Y47" i="19"/>
  <c r="X57" i="19"/>
  <c r="W78" i="19"/>
  <c r="X78" i="19"/>
  <c r="Y78" i="19"/>
  <c r="Y10" i="19"/>
  <c r="X10" i="19"/>
  <c r="W10" i="19"/>
  <c r="Y65" i="19" l="1"/>
  <c r="W71" i="19"/>
  <c r="W63" i="19"/>
  <c r="X51" i="19"/>
  <c r="W32" i="19"/>
  <c r="Y11" i="19"/>
  <c r="W25" i="19"/>
  <c r="W14" i="19"/>
  <c r="W11" i="19"/>
  <c r="Y25" i="19"/>
  <c r="Y21" i="19"/>
  <c r="X67" i="19"/>
  <c r="Y63" i="19"/>
  <c r="X59" i="19"/>
  <c r="W56" i="19"/>
  <c r="X49" i="19"/>
  <c r="Y32" i="19"/>
  <c r="Y28" i="19"/>
  <c r="Y27" i="19"/>
  <c r="Y12" i="19"/>
  <c r="Y77" i="19"/>
  <c r="Y73" i="19"/>
  <c r="Y67" i="19"/>
  <c r="X65" i="19"/>
  <c r="Y59" i="19"/>
  <c r="W57" i="19"/>
  <c r="X53" i="19"/>
  <c r="Y49" i="19"/>
  <c r="W46" i="19"/>
  <c r="W30" i="19"/>
  <c r="W23" i="19"/>
  <c r="X16" i="19"/>
  <c r="X71" i="19"/>
  <c r="X77" i="19"/>
  <c r="X60" i="19"/>
  <c r="X52" i="19"/>
  <c r="X50" i="19"/>
  <c r="X39" i="19"/>
  <c r="W72" i="19"/>
  <c r="Y70" i="19"/>
  <c r="W43" i="19"/>
  <c r="X36" i="19"/>
  <c r="X29" i="19"/>
  <c r="W64" i="19"/>
  <c r="W36" i="19"/>
  <c r="Y31" i="19"/>
  <c r="W24" i="19"/>
  <c r="X70" i="19"/>
  <c r="W39" i="19"/>
  <c r="W27" i="19"/>
  <c r="Y30" i="19"/>
  <c r="Y23" i="19"/>
  <c r="Y76" i="19"/>
  <c r="Y54" i="19"/>
  <c r="W50" i="19"/>
  <c r="X76" i="19"/>
  <c r="X58" i="19"/>
  <c r="Y56" i="19"/>
  <c r="X54" i="19"/>
  <c r="Y43" i="19"/>
  <c r="W38" i="19"/>
  <c r="Y17" i="19"/>
  <c r="X13" i="19"/>
  <c r="X69" i="19"/>
  <c r="X66" i="19"/>
  <c r="W17" i="19"/>
  <c r="W79" i="19"/>
  <c r="Y62" i="19"/>
  <c r="Y37" i="19"/>
  <c r="W20" i="19"/>
  <c r="Y72" i="19"/>
  <c r="W62" i="19"/>
  <c r="Y52" i="19"/>
  <c r="W45" i="19"/>
  <c r="W41" i="19"/>
  <c r="W37" i="19"/>
  <c r="W33" i="19"/>
  <c r="Y22" i="19"/>
  <c r="W15" i="19"/>
  <c r="X33" i="19"/>
  <c r="X22" i="19"/>
  <c r="Y45" i="19"/>
  <c r="Y41" i="19"/>
  <c r="Y15" i="19"/>
  <c r="Y79" i="19"/>
  <c r="W73" i="19"/>
  <c r="Y60" i="19"/>
  <c r="Y58" i="19"/>
  <c r="Y46" i="19"/>
  <c r="Y42" i="19"/>
  <c r="Y38" i="19"/>
  <c r="W31" i="19"/>
  <c r="Y24" i="19"/>
  <c r="Y13" i="19"/>
  <c r="Y75" i="19"/>
  <c r="Y69" i="19"/>
  <c r="Y66" i="19"/>
  <c r="Y64" i="19"/>
  <c r="Y53" i="19"/>
  <c r="Y51" i="19"/>
  <c r="Y29" i="19"/>
  <c r="Y14" i="19"/>
  <c r="Y18" i="19"/>
  <c r="Y16" i="19"/>
  <c r="C74" i="36"/>
  <c r="D74" i="36"/>
  <c r="E74" i="36"/>
  <c r="F74" i="36"/>
  <c r="G74" i="36"/>
  <c r="H74" i="36"/>
  <c r="I74" i="36"/>
  <c r="J74" i="36"/>
  <c r="K74" i="36"/>
  <c r="B74" i="36"/>
  <c r="C68" i="36"/>
  <c r="D68" i="36"/>
  <c r="E68" i="36"/>
  <c r="F68" i="36"/>
  <c r="G68" i="36"/>
  <c r="H68" i="36"/>
  <c r="I68" i="36"/>
  <c r="J68" i="36"/>
  <c r="K68" i="36"/>
  <c r="B68" i="36"/>
  <c r="C61" i="36"/>
  <c r="D61" i="36"/>
  <c r="E61" i="36"/>
  <c r="F61" i="36"/>
  <c r="G61" i="36"/>
  <c r="H61" i="36"/>
  <c r="I61" i="36"/>
  <c r="J61" i="36"/>
  <c r="K61" i="36"/>
  <c r="B61" i="36"/>
  <c r="C55" i="36"/>
  <c r="D55" i="36"/>
  <c r="E55" i="36"/>
  <c r="F55" i="36"/>
  <c r="G55" i="36"/>
  <c r="H55" i="36"/>
  <c r="I55" i="36"/>
  <c r="J55" i="36"/>
  <c r="K55" i="36"/>
  <c r="B55" i="36"/>
  <c r="C48" i="36"/>
  <c r="D48" i="36"/>
  <c r="E48" i="36"/>
  <c r="F48" i="36"/>
  <c r="G48" i="36"/>
  <c r="H48" i="36"/>
  <c r="I48" i="36"/>
  <c r="J48" i="36"/>
  <c r="K48" i="36"/>
  <c r="B48" i="36"/>
  <c r="C35" i="36"/>
  <c r="D35" i="36"/>
  <c r="E35" i="36"/>
  <c r="F35" i="36"/>
  <c r="G35" i="36"/>
  <c r="H35" i="36"/>
  <c r="I35" i="36"/>
  <c r="J35" i="36"/>
  <c r="K35" i="36"/>
  <c r="B35" i="36"/>
  <c r="C26" i="36"/>
  <c r="D26" i="36"/>
  <c r="E26" i="36"/>
  <c r="F26" i="36"/>
  <c r="G26" i="36"/>
  <c r="H26" i="36"/>
  <c r="I26" i="36"/>
  <c r="J26" i="36"/>
  <c r="K26" i="36"/>
  <c r="B26" i="36"/>
  <c r="C19" i="36"/>
  <c r="D19" i="36"/>
  <c r="E19" i="36"/>
  <c r="F19" i="36"/>
  <c r="G19" i="36"/>
  <c r="H19" i="36"/>
  <c r="I19" i="36"/>
  <c r="J19" i="36"/>
  <c r="K19" i="36"/>
  <c r="B19" i="36"/>
  <c r="C9" i="36"/>
  <c r="D9" i="36"/>
  <c r="E9" i="36"/>
  <c r="F9" i="36"/>
  <c r="G9" i="36"/>
  <c r="H9" i="36"/>
  <c r="I9" i="36"/>
  <c r="J9" i="36"/>
  <c r="K9" i="36"/>
  <c r="B9" i="36"/>
  <c r="C79" i="19" l="1"/>
  <c r="C78" i="19"/>
  <c r="C77" i="19"/>
  <c r="C76" i="19"/>
  <c r="C75" i="19"/>
  <c r="C73" i="19"/>
  <c r="C72" i="19"/>
  <c r="C71" i="19"/>
  <c r="C70" i="19"/>
  <c r="C69" i="19"/>
  <c r="C67" i="19"/>
  <c r="C66" i="19"/>
  <c r="C65" i="19"/>
  <c r="C64" i="19"/>
  <c r="C63" i="19"/>
  <c r="C62" i="19"/>
  <c r="C60" i="19"/>
  <c r="C59" i="19"/>
  <c r="C58" i="19"/>
  <c r="C57" i="19"/>
  <c r="C56" i="19"/>
  <c r="C54" i="19"/>
  <c r="C53" i="19"/>
  <c r="C52" i="19"/>
  <c r="C51" i="19"/>
  <c r="C50" i="19"/>
  <c r="C49" i="19"/>
  <c r="C47" i="19"/>
  <c r="C46" i="19"/>
  <c r="C45" i="19"/>
  <c r="C44" i="19"/>
  <c r="C43" i="19"/>
  <c r="C42" i="19"/>
  <c r="C41" i="19"/>
  <c r="C40" i="19"/>
  <c r="C39" i="19"/>
  <c r="C38" i="19"/>
  <c r="C37" i="19"/>
  <c r="C36" i="19"/>
  <c r="C34" i="19"/>
  <c r="C33" i="19"/>
  <c r="C32" i="19"/>
  <c r="C31" i="19"/>
  <c r="C30" i="19"/>
  <c r="C29" i="19"/>
  <c r="C28" i="19"/>
  <c r="C27" i="19"/>
  <c r="C25" i="19"/>
  <c r="C24" i="19"/>
  <c r="C23" i="19"/>
  <c r="C22" i="19"/>
  <c r="C21" i="19"/>
  <c r="C20" i="19"/>
  <c r="C18" i="19"/>
  <c r="C17" i="19"/>
  <c r="C16" i="19"/>
  <c r="C15" i="19"/>
  <c r="C14" i="19"/>
  <c r="C13" i="19"/>
  <c r="C12" i="19"/>
  <c r="C11" i="19"/>
  <c r="C10" i="19"/>
</calcChain>
</file>

<file path=xl/comments1.xml><?xml version="1.0" encoding="utf-8"?>
<comments xmlns="http://schemas.openxmlformats.org/spreadsheetml/2006/main">
  <authors>
    <author>Ismael Tavares da Costa</author>
  </authors>
  <commentList>
    <comment ref="B4" authorId="0" shapeId="0">
      <text>
        <r>
          <rPr>
            <b/>
            <sz val="12"/>
            <color indexed="81"/>
            <rFont val="Arial"/>
            <family val="2"/>
          </rPr>
          <t>Número de óbitos prematuros (de 30 a 69 anos) pelo conjunto das quatro principais doenças crônicas não transmissíveis (doenças do aparelho circulatório, câncer, diabetes e doenças respiratórias crônicas)</t>
        </r>
        <r>
          <rPr>
            <sz val="9"/>
            <color indexed="81"/>
            <rFont val="Segoe UI"/>
            <charset val="1"/>
          </rPr>
          <t xml:space="preserve">
</t>
        </r>
      </text>
    </comment>
    <comment ref="E4" authorId="0" shapeId="0">
      <text>
        <r>
          <rPr>
            <b/>
            <sz val="12"/>
            <color indexed="81"/>
            <rFont val="Arial"/>
            <family val="2"/>
          </rPr>
          <t>Proporção de óbitos de mulheres em idade fértil (10 a 49 anos) investigados</t>
        </r>
        <r>
          <rPr>
            <sz val="12"/>
            <color indexed="81"/>
            <rFont val="Arial"/>
            <family val="2"/>
          </rPr>
          <t xml:space="preserve">
</t>
        </r>
      </text>
    </comment>
    <comment ref="H4" authorId="0" shapeId="0">
      <text>
        <r>
          <rPr>
            <b/>
            <sz val="12"/>
            <color indexed="81"/>
            <rFont val="Arial"/>
            <family val="2"/>
          </rPr>
          <t>Proporção de Registro de Óbitos com Causa Básica Definida</t>
        </r>
        <r>
          <rPr>
            <sz val="9"/>
            <color indexed="81"/>
            <rFont val="Segoe UI"/>
            <family val="2"/>
          </rPr>
          <t xml:space="preserve">
</t>
        </r>
      </text>
    </comment>
    <comment ref="K4" authorId="0" shapeId="0">
      <text>
        <r>
          <rPr>
            <b/>
            <sz val="12"/>
            <color indexed="81"/>
            <rFont val="Arial"/>
            <family val="2"/>
          </rPr>
          <t>Proporção de vacinas selecionadas do Calendário Nacional de Vacinação para crianças menores de dois anos de idade - Pentavalente (3ª dose), Pneumocócica 10-valente (2ª dose), Poliomielite (3ª dose) e Tríplice viral (1ª dose) - com cobertura vacinal preconizada</t>
        </r>
        <r>
          <rPr>
            <sz val="9"/>
            <color indexed="81"/>
            <rFont val="Segoe UI"/>
            <family val="2"/>
          </rPr>
          <t xml:space="preserve">
</t>
        </r>
      </text>
    </comment>
    <comment ref="N4" authorId="0" shapeId="0">
      <text>
        <r>
          <rPr>
            <b/>
            <sz val="12"/>
            <color indexed="81"/>
            <rFont val="Arial"/>
            <family val="2"/>
          </rPr>
          <t>Proporção de casos de doenças de notificação compulsória imediata (DNCI) encerrados em até 60 dias após notificação</t>
        </r>
        <r>
          <rPr>
            <sz val="9"/>
            <color indexed="81"/>
            <rFont val="Segoe UI"/>
            <family val="2"/>
          </rPr>
          <t xml:space="preserve">
</t>
        </r>
      </text>
    </comment>
    <comment ref="Q4" authorId="0" shapeId="0">
      <text>
        <r>
          <rPr>
            <b/>
            <sz val="12"/>
            <color indexed="81"/>
            <rFont val="Arial"/>
            <family val="2"/>
          </rPr>
          <t>Proporção de cura dos casos novos de hanseníase diagnosticados nos anos das coortes</t>
        </r>
        <r>
          <rPr>
            <sz val="9"/>
            <color indexed="81"/>
            <rFont val="Segoe UI"/>
            <family val="2"/>
          </rPr>
          <t xml:space="preserve">
</t>
        </r>
      </text>
    </comment>
    <comment ref="T4" authorId="0" shapeId="0">
      <text>
        <r>
          <rPr>
            <b/>
            <sz val="12"/>
            <color indexed="81"/>
            <rFont val="Arial"/>
            <family val="2"/>
          </rPr>
          <t>Número de casos autóctones de malária</t>
        </r>
        <r>
          <rPr>
            <sz val="9"/>
            <color indexed="81"/>
            <rFont val="Segoe UI"/>
            <family val="2"/>
          </rPr>
          <t xml:space="preserve">
</t>
        </r>
      </text>
    </comment>
    <comment ref="W4" authorId="0" shapeId="0">
      <text>
        <r>
          <rPr>
            <b/>
            <sz val="12"/>
            <color indexed="81"/>
            <rFont val="Arial"/>
            <family val="2"/>
          </rPr>
          <t>Número de casos novos de sífilis congênita em menores de um ano de idade</t>
        </r>
        <r>
          <rPr>
            <sz val="9"/>
            <color indexed="81"/>
            <rFont val="Segoe UI"/>
            <family val="2"/>
          </rPr>
          <t xml:space="preserve">
</t>
        </r>
      </text>
    </comment>
    <comment ref="Z4" authorId="0" shapeId="0">
      <text>
        <r>
          <rPr>
            <b/>
            <sz val="12"/>
            <color indexed="81"/>
            <rFont val="Arial"/>
            <family val="2"/>
          </rPr>
          <t>Número de casos novos de aids em menores de 5 anos</t>
        </r>
        <r>
          <rPr>
            <sz val="9"/>
            <color indexed="81"/>
            <rFont val="Segoe UI"/>
            <family val="2"/>
          </rPr>
          <t xml:space="preserve">
</t>
        </r>
      </text>
    </comment>
    <comment ref="AC4" authorId="0" shapeId="0">
      <text>
        <r>
          <rPr>
            <b/>
            <sz val="12"/>
            <color indexed="81"/>
            <rFont val="Arial"/>
            <family val="2"/>
          </rPr>
          <t>Proporção de análises realizadas em amostras de água para consumo humano quanto aos parâmetros coliformes totais, cloro residual livre e turbidez</t>
        </r>
        <r>
          <rPr>
            <sz val="9"/>
            <color indexed="81"/>
            <rFont val="Segoe UI"/>
            <family val="2"/>
          </rPr>
          <t xml:space="preserve">
</t>
        </r>
      </text>
    </comment>
    <comment ref="AF4" authorId="0" shapeId="0">
      <text>
        <r>
          <rPr>
            <b/>
            <sz val="12"/>
            <color indexed="81"/>
            <rFont val="Arial"/>
            <family val="2"/>
          </rPr>
          <t>Razão de exames citopatológicos do colo do útero em mulheres de 25 a 64 anos e a população da mesma faixa etária</t>
        </r>
        <r>
          <rPr>
            <sz val="9"/>
            <color indexed="81"/>
            <rFont val="Segoe UI"/>
            <family val="2"/>
          </rPr>
          <t xml:space="preserve">
</t>
        </r>
      </text>
    </comment>
    <comment ref="AI4" authorId="0" shapeId="0">
      <text>
        <r>
          <rPr>
            <b/>
            <sz val="12"/>
            <color indexed="81"/>
            <rFont val="Arial"/>
            <family val="2"/>
          </rPr>
          <t>Razão de exames de mamografia de rastreamento realizados em mulheres de 50 a 69 anos e população da mesma faixa etária</t>
        </r>
        <r>
          <rPr>
            <sz val="9"/>
            <color indexed="81"/>
            <rFont val="Segoe UI"/>
            <family val="2"/>
          </rPr>
          <t xml:space="preserve">
</t>
        </r>
      </text>
    </comment>
    <comment ref="AL4" authorId="0" shapeId="0">
      <text>
        <r>
          <rPr>
            <b/>
            <sz val="12"/>
            <color indexed="81"/>
            <rFont val="Arial"/>
            <family val="2"/>
          </rPr>
          <t>Proporção de parto normal no SUS e na saúde suplementar</t>
        </r>
        <r>
          <rPr>
            <sz val="9"/>
            <color indexed="81"/>
            <rFont val="Segoe UI"/>
            <family val="2"/>
          </rPr>
          <t xml:space="preserve">
</t>
        </r>
      </text>
    </comment>
    <comment ref="AO4" authorId="0" shapeId="0">
      <text>
        <r>
          <rPr>
            <b/>
            <sz val="12"/>
            <color indexed="81"/>
            <rFont val="Arial"/>
            <family val="2"/>
          </rPr>
          <t>Proporção de gravidez na adolescência entre as faixas etárias 10 a 19 anos</t>
        </r>
        <r>
          <rPr>
            <sz val="9"/>
            <color indexed="81"/>
            <rFont val="Segoe UI"/>
            <family val="2"/>
          </rPr>
          <t xml:space="preserve">
</t>
        </r>
      </text>
    </comment>
    <comment ref="AR4" authorId="0" shapeId="0">
      <text>
        <r>
          <rPr>
            <b/>
            <sz val="12"/>
            <color indexed="81"/>
            <rFont val="Arial"/>
            <family val="2"/>
          </rPr>
          <t>Taxa de mortalidade infantil</t>
        </r>
        <r>
          <rPr>
            <sz val="9"/>
            <color indexed="81"/>
            <rFont val="Segoe UI"/>
            <family val="2"/>
          </rPr>
          <t xml:space="preserve">
</t>
        </r>
      </text>
    </comment>
    <comment ref="AU4" authorId="0" shapeId="0">
      <text>
        <r>
          <rPr>
            <b/>
            <sz val="12"/>
            <color indexed="81"/>
            <rFont val="Arial"/>
            <family val="2"/>
          </rPr>
          <t>Número de óbitos maternos em determinado período e local de residência</t>
        </r>
        <r>
          <rPr>
            <sz val="9"/>
            <color indexed="81"/>
            <rFont val="Segoe UI"/>
            <family val="2"/>
          </rPr>
          <t xml:space="preserve">
</t>
        </r>
      </text>
    </comment>
    <comment ref="AX4" authorId="0" shapeId="0">
      <text>
        <r>
          <rPr>
            <b/>
            <sz val="12"/>
            <color indexed="81"/>
            <rFont val="Arial"/>
            <family val="2"/>
          </rPr>
          <t>Cobertura populacional estimada pelas equipes de Atenção Básica</t>
        </r>
        <r>
          <rPr>
            <sz val="9"/>
            <color indexed="81"/>
            <rFont val="Segoe UI"/>
            <family val="2"/>
          </rPr>
          <t xml:space="preserve">
</t>
        </r>
      </text>
    </comment>
    <comment ref="BA4" authorId="0" shapeId="0">
      <text>
        <r>
          <rPr>
            <b/>
            <sz val="12"/>
            <color indexed="81"/>
            <rFont val="Arial"/>
            <family val="2"/>
          </rPr>
          <t>Cobertura de acompanhamento das condicionalidades de saúde do programa bolsa família (PBF)</t>
        </r>
        <r>
          <rPr>
            <sz val="9"/>
            <color indexed="81"/>
            <rFont val="Segoe UI"/>
            <family val="2"/>
          </rPr>
          <t xml:space="preserve">
</t>
        </r>
      </text>
    </comment>
    <comment ref="BD4" authorId="0" shapeId="0">
      <text>
        <r>
          <rPr>
            <b/>
            <sz val="12"/>
            <color indexed="81"/>
            <rFont val="Arial"/>
            <family val="2"/>
          </rPr>
          <t>Cobertura populacional estimada de saúde bucal na atenção básica</t>
        </r>
        <r>
          <rPr>
            <sz val="9"/>
            <color indexed="81"/>
            <rFont val="Segoe UI"/>
            <family val="2"/>
          </rPr>
          <t xml:space="preserve">
</t>
        </r>
      </text>
    </comment>
    <comment ref="BG4" authorId="0" shapeId="0">
      <text>
        <r>
          <rPr>
            <b/>
            <sz val="12"/>
            <color indexed="81"/>
            <rFont val="Arial"/>
            <family val="2"/>
          </rPr>
          <t>Ações de matriciamento sistemático realizadas por CAPS com equipes de Atenção Básica</t>
        </r>
        <r>
          <rPr>
            <sz val="9"/>
            <color indexed="81"/>
            <rFont val="Segoe UI"/>
            <family val="2"/>
          </rPr>
          <t xml:space="preserve">
</t>
        </r>
      </text>
    </comment>
    <comment ref="BJ4" authorId="0" shapeId="0">
      <text>
        <r>
          <rPr>
            <b/>
            <sz val="12"/>
            <color indexed="81"/>
            <rFont val="Arial"/>
            <family val="2"/>
          </rPr>
          <t>Número de imóveis visitados em pelo menos 4 ciclos de visitas domiciliares para controle da dengue</t>
        </r>
        <r>
          <rPr>
            <sz val="9"/>
            <color indexed="81"/>
            <rFont val="Segoe UI"/>
            <family val="2"/>
          </rPr>
          <t xml:space="preserve">
</t>
        </r>
      </text>
    </comment>
    <comment ref="BM4" authorId="0" shapeId="0">
      <text>
        <r>
          <rPr>
            <b/>
            <sz val="12"/>
            <color indexed="81"/>
            <rFont val="Arial"/>
            <family val="2"/>
          </rPr>
          <t>Proporção de preenchimento do campo “ocupação” nas notificações de agravos relacionados ao trabalho</t>
        </r>
        <r>
          <rPr>
            <sz val="9"/>
            <color indexed="81"/>
            <rFont val="Segoe UI"/>
            <family val="2"/>
          </rPr>
          <t xml:space="preserve">
</t>
        </r>
      </text>
    </comment>
  </commentList>
</comments>
</file>

<file path=xl/comments2.xml><?xml version="1.0" encoding="utf-8"?>
<comments xmlns="http://schemas.openxmlformats.org/spreadsheetml/2006/main">
  <authors>
    <author>jamile.junior</author>
  </authors>
  <commentList>
    <comment ref="L10" authorId="0" shapeId="0">
      <text>
        <r>
          <rPr>
            <b/>
            <sz val="9"/>
            <color indexed="81"/>
            <rFont val="Tahoma"/>
            <family val="2"/>
          </rPr>
          <t>Não houve casos no período da Coorte</t>
        </r>
        <r>
          <rPr>
            <sz val="9"/>
            <color indexed="81"/>
            <rFont val="Tahoma"/>
            <family val="2"/>
          </rPr>
          <t xml:space="preserve">
</t>
        </r>
      </text>
    </comment>
    <comment ref="L16" authorId="0" shapeId="0">
      <text>
        <r>
          <rPr>
            <b/>
            <sz val="9"/>
            <color indexed="81"/>
            <rFont val="Tahoma"/>
            <family val="2"/>
          </rPr>
          <t>Não houve casos no período da Coorte</t>
        </r>
        <r>
          <rPr>
            <sz val="9"/>
            <color indexed="81"/>
            <rFont val="Tahoma"/>
            <family val="2"/>
          </rPr>
          <t xml:space="preserve">
</t>
        </r>
      </text>
    </comment>
    <comment ref="L20" authorId="0" shapeId="0">
      <text>
        <r>
          <rPr>
            <b/>
            <sz val="9"/>
            <color indexed="81"/>
            <rFont val="Tahoma"/>
            <family val="2"/>
          </rPr>
          <t>Não houve casos no período da Coorte</t>
        </r>
        <r>
          <rPr>
            <sz val="9"/>
            <color indexed="81"/>
            <rFont val="Tahoma"/>
            <family val="2"/>
          </rPr>
          <t xml:space="preserve">
</t>
        </r>
      </text>
    </comment>
    <comment ref="L21" authorId="0" shapeId="0">
      <text>
        <r>
          <rPr>
            <b/>
            <sz val="9"/>
            <color indexed="81"/>
            <rFont val="Tahoma"/>
            <family val="2"/>
          </rPr>
          <t>Não houve casos no período da Coorte</t>
        </r>
        <r>
          <rPr>
            <sz val="9"/>
            <color indexed="81"/>
            <rFont val="Tahoma"/>
            <family val="2"/>
          </rPr>
          <t xml:space="preserve">
</t>
        </r>
      </text>
    </comment>
    <comment ref="I23" authorId="0" shapeId="0">
      <text>
        <r>
          <rPr>
            <b/>
            <sz val="9"/>
            <color indexed="81"/>
            <rFont val="Tahoma"/>
            <family val="2"/>
          </rPr>
          <t>Não Houvecasos no período da Coorte</t>
        </r>
        <r>
          <rPr>
            <sz val="9"/>
            <color indexed="81"/>
            <rFont val="Tahoma"/>
            <family val="2"/>
          </rPr>
          <t xml:space="preserve">
</t>
        </r>
      </text>
    </comment>
    <comment ref="L23" authorId="0" shapeId="0">
      <text>
        <r>
          <rPr>
            <b/>
            <sz val="9"/>
            <color indexed="81"/>
            <rFont val="Tahoma"/>
            <family val="2"/>
          </rPr>
          <t>Não houve casos no período da Coorte</t>
        </r>
        <r>
          <rPr>
            <sz val="9"/>
            <color indexed="81"/>
            <rFont val="Tahoma"/>
            <family val="2"/>
          </rPr>
          <t xml:space="preserve">
</t>
        </r>
      </text>
    </comment>
    <comment ref="I30" authorId="0" shapeId="0">
      <text>
        <r>
          <rPr>
            <b/>
            <sz val="9"/>
            <color indexed="81"/>
            <rFont val="Tahoma"/>
            <family val="2"/>
          </rPr>
          <t>Não Houve casos no Período da Coorte</t>
        </r>
      </text>
    </comment>
    <comment ref="L30" authorId="0" shapeId="0">
      <text>
        <r>
          <rPr>
            <b/>
            <sz val="9"/>
            <color indexed="81"/>
            <rFont val="Tahoma"/>
            <family val="2"/>
          </rPr>
          <t>Não houve casos no período da Coorte</t>
        </r>
        <r>
          <rPr>
            <sz val="9"/>
            <color indexed="81"/>
            <rFont val="Tahoma"/>
            <family val="2"/>
          </rPr>
          <t xml:space="preserve">
</t>
        </r>
      </text>
    </comment>
    <comment ref="I40" authorId="0" shapeId="0">
      <text>
        <r>
          <rPr>
            <b/>
            <sz val="9"/>
            <color indexed="81"/>
            <rFont val="Tahoma"/>
            <family val="2"/>
          </rPr>
          <t>Não houve casos no período da coorte</t>
        </r>
      </text>
    </comment>
    <comment ref="L41" authorId="0" shapeId="0">
      <text>
        <r>
          <rPr>
            <b/>
            <sz val="9"/>
            <color indexed="81"/>
            <rFont val="Tahoma"/>
            <family val="2"/>
          </rPr>
          <t>Não houve casos no período da Coorte</t>
        </r>
        <r>
          <rPr>
            <sz val="9"/>
            <color indexed="81"/>
            <rFont val="Tahoma"/>
            <family val="2"/>
          </rPr>
          <t xml:space="preserve">
</t>
        </r>
      </text>
    </comment>
    <comment ref="L45" authorId="0" shapeId="0">
      <text>
        <r>
          <rPr>
            <b/>
            <sz val="9"/>
            <color indexed="81"/>
            <rFont val="Tahoma"/>
            <family val="2"/>
          </rPr>
          <t>Não houve casos no período da Coorte</t>
        </r>
        <r>
          <rPr>
            <sz val="9"/>
            <color indexed="81"/>
            <rFont val="Tahoma"/>
            <family val="2"/>
          </rPr>
          <t xml:space="preserve">
</t>
        </r>
      </text>
    </comment>
    <comment ref="I51" authorId="0" shapeId="0">
      <text>
        <r>
          <rPr>
            <b/>
            <sz val="9"/>
            <color indexed="81"/>
            <rFont val="Tahoma"/>
            <family val="2"/>
          </rPr>
          <t>não houve casos no périodo da coorte</t>
        </r>
      </text>
    </comment>
    <comment ref="L51" authorId="0" shapeId="0">
      <text>
        <r>
          <rPr>
            <b/>
            <sz val="9"/>
            <color indexed="81"/>
            <rFont val="Tahoma"/>
            <family val="2"/>
          </rPr>
          <t>Não houve casos no período da Coorte</t>
        </r>
        <r>
          <rPr>
            <sz val="9"/>
            <color indexed="81"/>
            <rFont val="Tahoma"/>
            <family val="2"/>
          </rPr>
          <t xml:space="preserve">
</t>
        </r>
      </text>
    </comment>
    <comment ref="L54" authorId="0" shapeId="0">
      <text>
        <r>
          <rPr>
            <b/>
            <sz val="9"/>
            <color indexed="81"/>
            <rFont val="Tahoma"/>
            <family val="2"/>
          </rPr>
          <t>Não houve casos no período da Coorte</t>
        </r>
        <r>
          <rPr>
            <sz val="9"/>
            <color indexed="81"/>
            <rFont val="Tahoma"/>
            <family val="2"/>
          </rPr>
          <t xml:space="preserve">
</t>
        </r>
      </text>
    </comment>
    <comment ref="I56" authorId="0" shapeId="0">
      <text>
        <r>
          <rPr>
            <b/>
            <sz val="9"/>
            <color indexed="81"/>
            <rFont val="Tahoma"/>
            <family val="2"/>
          </rPr>
          <t>não houve casos no período da coorte</t>
        </r>
      </text>
    </comment>
  </commentList>
</comments>
</file>

<file path=xl/comments3.xml><?xml version="1.0" encoding="utf-8"?>
<comments xmlns="http://schemas.openxmlformats.org/spreadsheetml/2006/main">
  <authors>
    <author>011654</author>
  </authors>
  <commentList>
    <comment ref="C7" authorId="0" shapeId="0">
      <text>
        <r>
          <rPr>
            <b/>
            <sz val="9"/>
            <color indexed="81"/>
            <rFont val="Segoe UI"/>
            <family val="2"/>
          </rPr>
          <t>011654:</t>
        </r>
        <r>
          <rPr>
            <sz val="9"/>
            <color indexed="81"/>
            <rFont val="Segoe UI"/>
            <family val="2"/>
          </rPr>
          <t xml:space="preserve">
Dado Atualizado: 27/06/2019</t>
        </r>
      </text>
    </comment>
    <comment ref="H7" authorId="0" shapeId="0">
      <text>
        <r>
          <rPr>
            <b/>
            <sz val="9"/>
            <color indexed="81"/>
            <rFont val="Segoe UI"/>
            <family val="2"/>
          </rPr>
          <t>011654:</t>
        </r>
        <r>
          <rPr>
            <sz val="9"/>
            <color indexed="81"/>
            <rFont val="Segoe UI"/>
            <family val="2"/>
          </rPr>
          <t xml:space="preserve">
Dados de 14/01/2021</t>
        </r>
      </text>
    </comment>
  </commentList>
</comments>
</file>

<file path=xl/sharedStrings.xml><?xml version="1.0" encoding="utf-8"?>
<sst xmlns="http://schemas.openxmlformats.org/spreadsheetml/2006/main" count="7311" uniqueCount="779">
  <si>
    <t>Regional -  Alto Solimões</t>
  </si>
  <si>
    <t>AMATURÁ</t>
  </si>
  <si>
    <t>ATALAIA DO NORTE</t>
  </si>
  <si>
    <t>BENJAMIN CONSTANT</t>
  </si>
  <si>
    <t>FONTE BOA</t>
  </si>
  <si>
    <t>JUTAÍ</t>
  </si>
  <si>
    <t>SANTO ANTÔNIO DO IÇÁ</t>
  </si>
  <si>
    <t>SÃO PAULO DE OLIVENÇA</t>
  </si>
  <si>
    <t>TABATINGA</t>
  </si>
  <si>
    <t>TONANTINS</t>
  </si>
  <si>
    <t>Regional -  Triângulo</t>
  </si>
  <si>
    <t>ALVARÃES</t>
  </si>
  <si>
    <t>JAPURÁ</t>
  </si>
  <si>
    <t>JURUÁ</t>
  </si>
  <si>
    <t>MARAÃ</t>
  </si>
  <si>
    <t>TEFÉ</t>
  </si>
  <si>
    <t>UARINI</t>
  </si>
  <si>
    <t>Regional -  Rio Negro e Solimões</t>
  </si>
  <si>
    <t>ANAMÃ</t>
  </si>
  <si>
    <t>ANORI</t>
  </si>
  <si>
    <t>BERURI</t>
  </si>
  <si>
    <t>CAAPIRANGA</t>
  </si>
  <si>
    <t>COARI</t>
  </si>
  <si>
    <t>CODAJÁS</t>
  </si>
  <si>
    <t>MANACAPURU</t>
  </si>
  <si>
    <t>NOVO AIRÃO</t>
  </si>
  <si>
    <t>AUTAZES</t>
  </si>
  <si>
    <t>BARCELOS</t>
  </si>
  <si>
    <t>CAREIRO CASTANHO</t>
  </si>
  <si>
    <t>CAREIRO DA VÁRZEA</t>
  </si>
  <si>
    <t>IRANDUBA</t>
  </si>
  <si>
    <t>MANAQUIRI</t>
  </si>
  <si>
    <t>MANAUS</t>
  </si>
  <si>
    <t>NOVA OLINDA DO NORTE</t>
  </si>
  <si>
    <t>PRESIDENTE FIGUEIREDO</t>
  </si>
  <si>
    <t>RIO PRETO DA EVA</t>
  </si>
  <si>
    <t>SANTA ISABEL DO RIO NEGRO</t>
  </si>
  <si>
    <t>SÃO GABRIEL DA CACHOEIRA</t>
  </si>
  <si>
    <t>Regional -  Médio Amazonas</t>
  </si>
  <si>
    <t>ITACOATIARA</t>
  </si>
  <si>
    <t>ITAPIRANGA</t>
  </si>
  <si>
    <t>SÃO SEBASTIÃO DO UATUMÃ</t>
  </si>
  <si>
    <t>SILVES</t>
  </si>
  <si>
    <t>URUCARÁ</t>
  </si>
  <si>
    <t>URUCURITUBA</t>
  </si>
  <si>
    <t>Regional -  Baixo Amazonas</t>
  </si>
  <si>
    <t>PARINTINS</t>
  </si>
  <si>
    <t>BARREIRINHA</t>
  </si>
  <si>
    <t>NHAMUNDÁ</t>
  </si>
  <si>
    <t>MAUÉS</t>
  </si>
  <si>
    <t>BOA VISTA DO RAMOS</t>
  </si>
  <si>
    <t>Regional -  Juruá</t>
  </si>
  <si>
    <t>EIRUNEPÉ</t>
  </si>
  <si>
    <t>ENVIRA</t>
  </si>
  <si>
    <t>CARAUARI</t>
  </si>
  <si>
    <t>ITAMARATI</t>
  </si>
  <si>
    <t>GUAJARÁ</t>
  </si>
  <si>
    <t>IPIXUNA</t>
  </si>
  <si>
    <t>BOCA DO ACRE</t>
  </si>
  <si>
    <t>CANUTAMA</t>
  </si>
  <si>
    <t>LÁBREA</t>
  </si>
  <si>
    <t>PAUINI</t>
  </si>
  <si>
    <t>TAPAUÁ</t>
  </si>
  <si>
    <t>Regional - Rio Madeira</t>
  </si>
  <si>
    <t>APUÍ</t>
  </si>
  <si>
    <t>BORBA</t>
  </si>
  <si>
    <t>HUMAITÁ</t>
  </si>
  <si>
    <t>MANICORÉ</t>
  </si>
  <si>
    <t>NOVO ARIPUANÃ</t>
  </si>
  <si>
    <t/>
  </si>
  <si>
    <t>REGIONAL/MUNICIPIO</t>
  </si>
  <si>
    <t xml:space="preserve">UNIDADE DE MEDIDA                                                                 </t>
  </si>
  <si>
    <t>%</t>
  </si>
  <si>
    <t>N/A</t>
  </si>
  <si>
    <t xml:space="preserve">RAZÃO </t>
  </si>
  <si>
    <t>RAZÃO</t>
  </si>
  <si>
    <t>N.ABSOLUTO</t>
  </si>
  <si>
    <t>Regional -  Purus</t>
  </si>
  <si>
    <t>Regional -  Manaus Entrono e Alto Rio Negro</t>
  </si>
  <si>
    <t>Regional -  Manaus Entorno e Alto Rio Negro</t>
  </si>
  <si>
    <t>Regional - Purus</t>
  </si>
  <si>
    <t>(Enviados em 06.02.2017)</t>
  </si>
  <si>
    <t>INDICADOR 4: Proporção de vacinas selecionadas do Calendário Nacional de Vacinação para crianças menores de dois anos de idade - Pentavalente (3ª dose), Pneumocócica 10-valente (2ª dose), Poliomielite (3ª dose) e Tríplice viral (1ª dose) - com cobertura vacinal preconizada</t>
  </si>
  <si>
    <t>INDICADOR 5: Proporção de casos de doenças de notificação compulsória imediata (DNCI) encerrados em até 60 dias após notificação</t>
  </si>
  <si>
    <t>Parâmetro Nacional:  0,42 (2015)</t>
  </si>
  <si>
    <t>Parâmetro Nacional:  70,00%</t>
  </si>
  <si>
    <t>INDICADOR 14:Proporção de gravidez na adolescência entre as faixas etárias 10 a 19 anos</t>
  </si>
  <si>
    <t>Parâmetro Nacional:  18,87 (2014)</t>
  </si>
  <si>
    <t>INDICADOR 16: Número de óbitos maternos em determinado período e local de residência</t>
  </si>
  <si>
    <t>Parâmetro Nacional: 1.570 (2015)</t>
  </si>
  <si>
    <t>INDICADOR 17: Cobertura populacional estimada pelas equipes de Atenção Básica</t>
  </si>
  <si>
    <t>Parâmetro Nacional:  considerado para as eSF o parâmentro de 3.450, e para as equipes eAB e eSF parametrizadas é considerado o parâmetro de 3.000. Assim, é indicador de cobertura não deve passar de 100%; caso ultrapasse este valor, então considerar no numerador a “Estimativa populacional”.</t>
  </si>
  <si>
    <t>Parâmetro Nacional:   ≥ 72,5%</t>
  </si>
  <si>
    <t>INDICADOR 19: Cobertura populacional estimada de saúde bucal na atenção básica</t>
  </si>
  <si>
    <t>INDICADOR 21: Ações de matriciamento sistemático realizadas por CAPS com equipes de Atenção Básica</t>
  </si>
  <si>
    <t>SN</t>
  </si>
  <si>
    <t>Parâmetro Nacional: 0,31 (2015)</t>
  </si>
  <si>
    <t>RESULTADO 2017</t>
  </si>
  <si>
    <t>-</t>
  </si>
  <si>
    <t>NS</t>
  </si>
  <si>
    <t>/100.000</t>
  </si>
  <si>
    <t>Os 59 municípios pactuaram a meta preconizada pelo Estado do Amazonas, em consonância às normas determinadas pelo Ministério da Saúde-MS em 80% para 2018, exceto os municípios de Atalaia do Norte, Uarini e Silves, com percentual abaixo da meta estabelecida pelo MS. Vale salientar a intensificação do monitoramento contínuo da Fundação de Vigilância em Saúde - FVS, obedecendo critério de encerramento oportuno específico para cada agravo, visando o alcance das metas pelos municípios e pelo Estado.</t>
  </si>
  <si>
    <t>UNIDADE DE MEDIDA</t>
  </si>
  <si>
    <t>N. Absoluto</t>
  </si>
  <si>
    <t xml:space="preserve">O município de Amaturá não implantou o Programa de Vigilância da Qualidade da Água para Consumo Humano - VIGIAGUA e para o alcance da meta é necessário instalar o laboratório local ou encaminhar as amostras para o Laboratório LACEN/AM. </t>
  </si>
  <si>
    <t xml:space="preserve">Os municípios de Atalaia do Norte e Benjamim Constant implantaram o programa VIGIAGUA, tem laboratório com rotina de análises de amostras de água, equipe capacitada e recebem insumos da FVS, no entanto, o município Atalaia do Norte propõem redução nas metas. Enfatizamos a importância da intensificação da vigilância da qualidade da água para prevenção das doenças de veiculação hídricas e a possibilidade dos municípios em cumprir com as metas propostas pelo Estado. </t>
  </si>
  <si>
    <t xml:space="preserve">O município ainda não implantou o Programa de Vigilância da Qualidade da Água para Consumo Humano - VIGIAGUA. </t>
  </si>
  <si>
    <t xml:space="preserve">Os municípios de Jutaí e Santo Antônio do Içá não implantaram o programa  VIGIAGUA e para o alcance da meta é necessário instalar o laboratório local ou encaminhar as amostras para o Laboratório LACEN/AM. </t>
  </si>
  <si>
    <t>O município de São Paulo de Olivença implantou o programa VIGIAGUA, tem laboratório com rotina de análises de amostras de água local, equipe capacitada, recebe os insumos para análise da FVS,  no entanto, o município não encaminhou a proposta de meta do SISPACTO.</t>
  </si>
  <si>
    <t xml:space="preserve">O município de Tabatinga implantou o Programa VIGIAGUA,  tem laboratório com rotina de análises de amostras de água, equipe capacitada e recebem insumos da FVS, no entanto o município propõe redução na meta. Enfatizamos a importância da intensificação da vigilância da qualidade da água para prevenção das doenças de veiculação hídricas e a possibilidade de cumprirem com a meta proposta pelo Estado. </t>
  </si>
  <si>
    <t>O município de Alvarães não implantou  o Programa VIGIAGUA  e para o alcance da meta é necessário instalar o laboratório local ou encaminhar as amostras para o Laboratório LACEN/AM.</t>
  </si>
  <si>
    <t>O município de Japurá e Juruá não implantaram o Programa de Vigilância da Qualidade da Água para Consumo Humano - VIGIAGUA.</t>
  </si>
  <si>
    <t>O município de Maraã não implantou Programa VIGIAGUA  e para o alcance da meta é necessário instalar o laboratório local ou encaminhar as amostras para o Laboratório LACEN/AM.</t>
  </si>
  <si>
    <t>O município de Tefé implantou o Programa VIGIAGUA, tem laboratório com rotina de análises de amostras de água equipe capacitada, no entanto, não encaminhou a proposta de meta do SISPACTO.</t>
  </si>
  <si>
    <t xml:space="preserve">O município de Uariní não implantou o Programa de Vigilância da Qualidade da Água para Consumo Humano - VIGIAGUA. </t>
  </si>
  <si>
    <t xml:space="preserve">Os municípios de Anamã, Anori, Beruri e Caapiranga, ainda não implantaram o Programa de Vigilância da Qualidade da Água para Consumo Humano - VIGIAGUA. </t>
  </si>
  <si>
    <t>Os municípios de Coari e Codajás implantaram o Programa VIGIAGUA, tem laboratórios com rotina de análises de amostras de água, equipe capacitada e recebem  insumos da FVS,  no entanto,  não encaminharam a proposta de meta do SISPACTO.</t>
  </si>
  <si>
    <t xml:space="preserve">Os municípios de Manacapuru e Novo Airão, não implantaram o Programa de Vigilância da Qualidade da Água para Consumo Humano - VIGIAGUA. </t>
  </si>
  <si>
    <t xml:space="preserve">O município de Barcelos não implantou o Programa de Vigilância da Qualidade da Água para Consumo Humano - VIGIAGUA. </t>
  </si>
  <si>
    <t>O município de Careiro Castanho implantou o Programa VIGIAGUA, tem laboratório com rotina de análises de amostras de água, equipe capacitada,  recebe  insumos da FVS,  portanto, tem capacidade de atingir a meta proposta pelo Estado.</t>
  </si>
  <si>
    <t>Os municípios de Careiro da Várzea e Iranduba não implantaram  o Programa  VIGIAGUA  e para o alcance da meta é necessário instalar o laboratório local ou encaminhar as amostras para o Laboratório LACEN/AM.</t>
  </si>
  <si>
    <t>O município de Manaquiri não implantou o Programa de Vigilância da Qualidade da Água para Consumo Humano - VIGIAGUA.</t>
  </si>
  <si>
    <t xml:space="preserve"> O município de Manaus vem superando as metas ao longo dos anos.</t>
  </si>
  <si>
    <t>O município de Nova Olinda do Norte implantou o programa VIGIAGUA, tem laboratório com rotina de análises de amostras de água, equipe capacitada,  recebe  insumos da FVS, no entanto, não encaminhou a proposta de meta do SISPACTO.</t>
  </si>
  <si>
    <t xml:space="preserve">O município de Presidente Figueiredo implantou o Programa  VIGIAGUA, tem   laboratório com rotina de analises de amostras de água, equipe capacitada, recebe insumos  da FVS  no entanto, propõe redução da meta. Enfatizamos a importância da intensificação da vigilância da qualidade da água para prevenção das doenças de veiculação hídricas e a possibilidades em cumprir com a meta proposta pelo Estado. </t>
  </si>
  <si>
    <t xml:space="preserve">Os municípios de Rio Preto da Eva e Santa Isabel do Rio Negro, ainda não implantaram o Programa de Vigilância da Qualidade da Água para Consumo Humano - VIGIAGUA. </t>
  </si>
  <si>
    <t>O município de São Gabriel da Cachoeira implantou o Programa VIGIAGUA, no entanto as atividades estão paradas (laboratório em reforma), equipe  capacitada, recebe opoio técnico da FVS,  no entanto,  não encaminhou a proposta de meta do SISPACTO.</t>
  </si>
  <si>
    <t>O município de Itacoatiara implantou o Programa VIGIAGUA, no entanto, as atividades estão paradas (laboratório em reforma), possui equipe capacitada e recebe apoio da FVS,  portanto, tem capacidade de reiniciar as atividades e atingir a meta proposta pelo Estado.</t>
  </si>
  <si>
    <t>O município de Itapiranga ainda não implantou  o Programa VIGIAGUA  e para o alcance da meta é necessário instalar o laboratório local ou encaminhar as amostras para o Laboratório LACEN/AM.</t>
  </si>
  <si>
    <t>O município de São Sebastião do Uatumã  implantou o Programa VIGIAGUA, tem laboratório com rotina de análises de amostras de água, equipe  capacitada, recebe  insumos da FVS, no entanto, não encaminhou a proposta de meta do SISPACTO.</t>
  </si>
  <si>
    <t>O município de Silves não implantou  o Programa VIGIAGUA  e para o alcance da meta é necessário instalar o laboratório local ou encaminhar as amostras para o Laboratório LACEN/AM.</t>
  </si>
  <si>
    <t xml:space="preserve">O município de Urucará não implantou o Programa de Vigilância da Qualidade da Água para Consumo Humano - VIGIAGUA. </t>
  </si>
  <si>
    <t>O município de Urucurituba implantou o Programa VIGIAGUA, tem laboratórios com rotina de analises de amostras de água, equipe capacitada,  recebe  insumos da FVS,  portanto, tem capacidade de atingir a meta proposta pelo Estado</t>
  </si>
  <si>
    <t>O município de Barreirinha implatou o Programa  VIGIAGUA, tem laboratórios com rotina de analises de amostras de água, equipe capacitada, recebe insumos da FVS,  no entanto, propõe redução da meta. Enfatizamos a importância da intensificação da vigilância da qualidade da água para prevenção das doenças de veiculação hídricas e o cumprimento da meta propostas pelo Estado.</t>
  </si>
  <si>
    <r>
      <t xml:space="preserve">O município de Boa Vista do Ramos não implantou o Programa de Vigilância da Qualidade da Água para Consumo Humano - VIGIAGUA. </t>
    </r>
    <r>
      <rPr>
        <b/>
        <sz val="9"/>
        <color indexed="10"/>
        <rFont val="Calibri"/>
        <family val="2"/>
      </rPr>
      <t/>
    </r>
  </si>
  <si>
    <t>O município de Maués implantou o Programa VIGIAGUA, no entanto, as atividades estão paradas (laboratório em reforma), possui equipe capacitada e recebe apoio da FVS,  portanto, tem capacidade de reiniciar as atividades e atingir a meta proposta pelo Estado.</t>
  </si>
  <si>
    <t>O município de Nhamundá não implantou o Programa  VIGIAGUA, dispõe de espaço físico para o laboratório, técnico capacitado pelo LACEN e recebeu os equipamentos da FVS, se iniciar as atividades terá condições de cumprir a meta proposta pelo Estado.</t>
  </si>
  <si>
    <t>O município de Parintins implantou o Programa VIGIAGUA, tem laboratórios com rotina de análise de amostras de água, equipe capacitada e recebe insumos  da FVS, portanto, tem capacidade de atingir a meta proposta pelo Estado</t>
  </si>
  <si>
    <t>Os municípios de Ipixuna e Itamaratí não implantaram  o Programa VIGIAGUA  e para o alcance da meta é necessário instalar o laboratório local ou encaminhar as amostras para o Laboratório LACEN/AM.</t>
  </si>
  <si>
    <t>O município de Boca do Acre não implantou o Programa de Vigilância da Qualidade da Água para Consumo Humano - VIGIAGUA.</t>
  </si>
  <si>
    <t xml:space="preserve">O município de Canutama implantou o Programa  VIGIAGUA, tem laboratório com rotina de analises de amostras de água, equipe capacitada, recebe insumos da FVS,  no entanto, propõe redução da meta. Enfatizamos a importância da intensificação da vigilância da qualidade da água para prevenção das doenças de veiculação hídricas e a possibilidades em cumprir com a meta proposta pelo Estado. </t>
  </si>
  <si>
    <t>Os municípios de Labrea, Pauini e Tapauá ainda não implantaram o Programa VIGIAGUA  e para o alcance da meta é necessário instalar o laboratório local ou encaminhar as amostras para o Laboratório LACEN/AM.</t>
  </si>
  <si>
    <t xml:space="preserve">Os municípios de Apuí e Borba implataram o Programa  VIGIAGUA, tem laboratório com rotina de análises de amostras de água, equipe capacitada, recebem insumos  da FVS,  no entanto propõe redução da meta. Enfatizamos a importância da intensificação da vigilância da qualidade da água para prevenção das doenças de veiculação hídrica e a possibilidades de cumprir com a meta proposta pelo Estado. </t>
  </si>
  <si>
    <t>O município de Manicoré implantou o Programa VIGIAGUA, tem  laboratório com rotina de análises de amostras de água, equipe  capacitada, recebe insumos da FVS,  no entanto, apresentou proposta de meta do SISPACTO de 71%.</t>
  </si>
  <si>
    <t>O município de Novo Aripuanã implantou o Programa VIGIAGUA, no entanto, as atividades estão paradas (laboratório em reforma), possui equipe capacitada e recebe apoio da FVS,  portanto, tem capacidade de reiniciar as atividades e atingir a meta proposta pelo Estado.</t>
  </si>
  <si>
    <t>Parabenizamos o município e acatamos a pactuação sugerindo ações sistemáticas para implementações de boas práticas ao parto e nascimento.</t>
  </si>
  <si>
    <t>Parabenizamos o município e acatamos a pactuação sugerindo ações sistemáticas para implementações de boas ao parto e nascimento.</t>
  </si>
  <si>
    <t>Sugerimos rever a pactuação tendo em vista a série histórica do município, aconselhando a pactuação mínima de 82,60.</t>
  </si>
  <si>
    <t>Acatamos a  pactuação sugerindo ações voltadas a atenção ao pré- natal , parto e nascimento em relação aos benéfícios do parto normal.</t>
  </si>
  <si>
    <t>Sugerimos rever a pactuação tendo em vista a série histórica do município, aconselhando a pactuação mínima de 86,8 e orientando a realização ações sistemáticas para implementações de boas práticas ao parto e nascimento.</t>
  </si>
  <si>
    <t>Sugerimos rever a pactuação tendo em vista a série histórica do município, aconselhando a pactuação mínima de 72,7 e orientando a realização ações sistemáticas para implementações de boas ao parto e nascimento.</t>
  </si>
  <si>
    <t>Sugerimos rever a pactuação tendo em vista a série histórica do município, aconselhando a pactuação mínima de 85,1 e orientando ações voltadas a atenção ao pré- natal , parto e nascimento em relação aos benéfícios do parto normal.</t>
  </si>
  <si>
    <t>Parabenizamos o município e acatamos a pactuação sugerindo ações sistemáticas para implementações de boas práticas ao parto e nascimento, além de enfatizar no pré natal os benéficios do parto normal.</t>
  </si>
  <si>
    <t>Sugerimos rever a pactuação tendo em vista a série histórica do município, aconselhando a pactuação mínima de 73,9 e orientando ações voltadas a atenção ao pré- natal , parto e nascimento em relação aos benéfícios do parto normal.</t>
  </si>
  <si>
    <t xml:space="preserve">Parabenizamos o município e acatamos a pactuação sugerindo ações voltadas a atenção ao pré- natal , ações sistemáticas para implementações de boas práticas ao parto e nascimento </t>
  </si>
  <si>
    <t>Parabenizamos o município e acatamos a pactuação sugerindo ações voltadas a atenção ao pré- natal e ações sistemáticas para implementações de boas práticas ao parto e nascimento.</t>
  </si>
  <si>
    <t>Sugerimos rever a pactuação tendo em vista a série histórica do município, aconselhando a pactuação mínima de 71,3 e orientando a realização ações sistemáticas para implementações de boas ao parto e nascimento.</t>
  </si>
  <si>
    <t>Sugerimos rever a pactuação tendo em vista a série histórica do município, aconselhando a pactuação mínima de 87,3 e orientando a realização ações sistemáticas para implementações de boas ao parto e nascimento.</t>
  </si>
  <si>
    <t>Sugerimos rever a pactuação tendo em vista a série histórica do município, aconselhando a pactuação mínima de 64,8 e orientando a realização ações sistemáticas para implementações de boas ao parto e nascimento.</t>
  </si>
  <si>
    <t>Acatamos a pactuação e sugerimos a ampliação de ações voltadas para a integração da ESF e Equipes de Assitência hospitalar que assistem a gestantes e a criança no pré-natal,parto e no período neonatal ; Investir na investigação do óbito para qualificar a informação ; Qualificar a equipe para assistência a criança na rede básica de saúde.</t>
  </si>
  <si>
    <t>Sugerimos rever a meta de pactuação com o intuito de reduzir o indicador de mortalidade Infantil do município( sendo no máximo a mesma meta do ano de 2017) implementando ações como:integração da ESF e Equipes de Assitência hospitalar que assistem a gestantes e a criança no pré-natal,parto e no período neonatal ; Investir na investigação do óbito para qualificar a informação ; Qualificar a equipe para assistência a criança na rede básica de saúde.</t>
  </si>
  <si>
    <t>Rever a pactuação tendo em vista os óbitos ocorridos em 2017.sugerimos a ampliação de ações voltadas para a integração da ESF e Equipes de Assitência hospitalar que assistem a gestantes e a criança no pré-natal,parto e no período neonatal ; Investir na investigação do óbito para qualificar a informação ; Qualificar a equipe para assistência a criança na rede básica de saúde.</t>
  </si>
  <si>
    <t>Sugerimos rever a meta de pactuação com o intuito de reduzir o indicador de mortalidade Infantil do município,analisando o número de casos do 1ºsemestre e se possivel pactuar no máximo a mesma meta do ano de 2017, implementando ações como:integração da ESF e Equipes de Assitência hospitalar que assistem a gestantes e a criança no pré-natal,parto e no período neonatal ; Investir na investigação do óbito para qualificar a informação ; Qualificar a equipe para assistência a criança na rede básica de saúde.</t>
  </si>
  <si>
    <t>Acatamos a pactuação e sugerimos a ampliação de ações voltadas para a integração da ESF e Equipes de Assitência hospitalar que assistem a gestantes e a criança no pré-natal,parto e no período neonatal ; Investir na investigação do óbito neonatal para qualificar a informação bem como qualificar a equipe para assistência a criança na rede básica de saúde.</t>
  </si>
  <si>
    <t>Parabenizamos o município e acatamos a pactuação sugerindo ações sistemáticas para melhoria da atenção ao pré natal ,das boas práticas ao parto e nascimento visando colaborar com a redução da mortalidade materna.</t>
  </si>
  <si>
    <t>Acatamos a pactuação sugerindo ações voltadas para  a redução do  indicador de mortalidade materna do município com acesso ao pré natal em tempo oportuno;
Qualificação do pré natal (identificação dos casos de alto risco); Investir na investigação do óbito para qualificar a informação; Definir os rumos que a gestão deve tomar na melhoria e ampliação de alguns serviços e implantação de outros, bem como o aumento do acesso à informação por parte da população; Implantar/ implementar Comitês de Prevenção à Mortalidade Materna e Infantil.</t>
  </si>
  <si>
    <t>Sugerimos rever a meta(pactuar zero) com o intuito de reduzir o indicador de mortalidade materna do município com a implementação de ações como: acesso ao pré natal em tempo oportuno;
Qualificação do pré natal (identificação dos casos de alto risco); Investir na investigação do óbito para qualificar a informação; Definir os rumos que a gestão deve tomar na melhoria e ampliação de alguns serviços e implantação de outros, bem como o aumento do acesso à informação por parte da população; Implantar/ implementar Comitês de Prevenção à Mortalidade Materna e Infantil.</t>
  </si>
  <si>
    <t>Sugerimos rever a pactuação do município de Manaus tendo em vista a análise da causa raiz dos óbitos maternos ocorridos na capital do estado até a presente data. Orientamos a implementação de ações voltadas para  a redução do  indicador de mortalidade materna do município como: acesso ao pré natal em tempo oportuno;
Qualificação do pré natal (identificação dos casos de alto risco); Investir na investigação do óbito para qualificar a informação(ampliação da análise daacausa raiz na atenção pré natal); Definir os rumos que a gestão deve tomar na ampliação da cobertura de pré natal,melhoria e ampliação de alguns serviços e implantação de outros bem como o aumento do acesso à informação por parte da população em relação a ações que visam reduzir a mortalidade.</t>
  </si>
  <si>
    <t>Para conseguir a meta município tem que realizar 28.292 visita anual  em 4 ciclos.</t>
  </si>
  <si>
    <t>Para conseguir a meta município tem que realizar 61.088 visita anual  em 4 ciclos.</t>
  </si>
  <si>
    <t>OK</t>
  </si>
  <si>
    <t>OK, porém Razão Baixa</t>
  </si>
  <si>
    <t>Pactuar a mesma Razão de 2017: 0,62</t>
  </si>
  <si>
    <t>Pactuar a mesma Razão de 2017: 0,64</t>
  </si>
  <si>
    <t>Sugestao de Pacto: 0,50</t>
  </si>
  <si>
    <t>OK, porém sugestão de Pacto: 0,60</t>
  </si>
  <si>
    <t>Sugestao de Pacto: 0,45</t>
  </si>
  <si>
    <t>Sugestao de Pacto: 0,50 ou 0,55</t>
  </si>
  <si>
    <t>Sugestao de Pacto: 0,70</t>
  </si>
  <si>
    <t>Sugestao de Pacto: 0,40 ou 0,45</t>
  </si>
  <si>
    <t>Sugestao de Pacto: 0,45 ou 0,50</t>
  </si>
  <si>
    <t>Sugestao de Pacto: 0,55 ou 0,60</t>
  </si>
  <si>
    <t>Sugestao de Pacto: 0,35 ou 0,40</t>
  </si>
  <si>
    <t>Sugestao de Pacto: 0,50 ou 0,60</t>
  </si>
  <si>
    <t>Sugestao de Pacto: 0,25 ou 0,30</t>
  </si>
  <si>
    <t>Sugestao de Pacto: 0,60 ou 0,65</t>
  </si>
  <si>
    <t>Sugestao de Pacto: 0,70 ou 0,55</t>
  </si>
  <si>
    <t>OK, porém Razão Baixa, sugestão 0,30</t>
  </si>
  <si>
    <t>Sugestao de Pacto: 0,43 ou 0,45</t>
  </si>
  <si>
    <t>Sugestao de Pacto: 0,33 ou 0,45</t>
  </si>
  <si>
    <t>?</t>
  </si>
  <si>
    <t>SUGESTÃO: 0,05</t>
  </si>
  <si>
    <t>SUGESTÃO: 0,04</t>
  </si>
  <si>
    <t>SUGESTÃO: 0,03</t>
  </si>
  <si>
    <t>SUGESTÃO: 0,02</t>
  </si>
  <si>
    <t>SUGESTÃO: 0,10</t>
  </si>
  <si>
    <t>SUGESTÃO: 0,07</t>
  </si>
  <si>
    <t>SUGESTÃO: 0,14</t>
  </si>
  <si>
    <t>Em áreas de grande dispersão territorial, áreas de risco e vulnerabilidade social, recomenda-se a acesso universal para AB</t>
  </si>
  <si>
    <t xml:space="preserve">Considerando as equipes multidisciplinares indígena no território, a cobertura da APS deverá focar na melhoria da qualidade deacordo com normas e diretrizes da PNAB </t>
  </si>
  <si>
    <t>Momento de consolidação , manter com qualidade de acordo com PNAB</t>
  </si>
  <si>
    <r>
      <t xml:space="preserve">Se considerarmos os critérios estabelecidos por Mendes (2002) para definir o grau de implantação do PSF/AB em Manaus, é possível enquadrá-lo em momento deTransição terminal - </t>
    </r>
    <r>
      <rPr>
        <sz val="10"/>
        <color rgb="FFFF0000"/>
        <rFont val="Calibri"/>
        <family val="2"/>
        <scheme val="minor"/>
      </rPr>
      <t xml:space="preserve">cobertura de 50 a 70% </t>
    </r>
    <r>
      <rPr>
        <sz val="10"/>
        <rFont val="Calibri"/>
        <family val="2"/>
        <scheme val="minor"/>
      </rPr>
      <t>e institucionalização nos serviços de saúde (posição da APS na rede de serviços), nos espaços educacional (formação dos profissionais), corporativo (organização dos profissionais de APS) e de representação populacional (saúde da família como valor societal);</t>
    </r>
  </si>
  <si>
    <t>Manter com qualidade de acordo com PNAB</t>
  </si>
  <si>
    <t>Monitorar as famílias beneficiárias do PBF (famílias em situação de pobreza e extrema pobreza com dificuldade de acesso e de frequência aos serviços de Saúde) no que se refere às condicionalidades de Saúde, que tem por objetivo ofertar ações básicas, potencializando a melhoria da qualidade de vida das famílias e contribuindo para a sua inclusão social.</t>
  </si>
  <si>
    <t>Meta muito distante do parâmetro nacional. Considerando a série histórica do município e da regional, sugerimos ajuste de meta para 27%.</t>
  </si>
  <si>
    <t>Meta muito distante do parâmetro nacional. Considerando a série histórica do município e da regional, sugerimos redução de meta para 27%.</t>
  </si>
  <si>
    <t>Considerando a série histórica do município e da regional, e que o indicador é de redução,  sugerimos redução de meta para 25%.</t>
  </si>
  <si>
    <t>Meta muito distante do parâmetro nacional. Considerando a série histórica do município e da regional, sugerimos redução de meta para 27,20%.</t>
  </si>
  <si>
    <t>Considerando a série histórica do município e da regional, e que o indicador é de redução,  sugerimos redução de meta para 23%.</t>
  </si>
  <si>
    <t>Considerando a série histórica do município e da regional, e que o indicador é de redução,  sugerimos redução de meta para 22%.</t>
  </si>
  <si>
    <t>Considerando a série histórica do município e da regional, e que o indicador é de redução,  sugerimos redução de meta para 32%.</t>
  </si>
  <si>
    <t>Considerando a série histórica do município e da regional, e que o indicador é de redução,  sugerimos redução de meta para 27,6%.</t>
  </si>
  <si>
    <t>Considerando a série histórica do município e da regional, e que o indicador é de redução,  sugerimos redução de meta para 29%.</t>
  </si>
  <si>
    <t>Considerando a série histórica do município e da regional, e que o indicador é de redução,  sugerimos redução de meta para 31%.</t>
  </si>
  <si>
    <t>Considerando a série histórica do município e da regional, e que o indicador é de redução,  sugerimos redução de meta para 27%.</t>
  </si>
  <si>
    <t>Considerando a série histórica do município e da regional, e que o indicador é de redução,  sugerimos redução de meta para 28%.</t>
  </si>
  <si>
    <t>Considerando a série histórica do município e da regional, e que o indicador é de redução,  sugerimos redução de meta para 26%.</t>
  </si>
  <si>
    <t>Consenso com meta proposta.</t>
  </si>
  <si>
    <t>Considerando a série histórica do município e da regional, e que o indicador é de redução,  sugerimos redução de meta para 20,5%.</t>
  </si>
  <si>
    <t>Considerando a série histórica do município e da regional, e que o indicador é de redução,  sugerimos ajuste de meta para 27%.</t>
  </si>
  <si>
    <t>Considerando a série histórica do município e da regional, e que o indicador é de redução,  sugerimos ajuste de meta para 31%.</t>
  </si>
  <si>
    <t>Considerando a série histórica do município e da regional, e que o indicador é de redução,  sugerimos redução de meta para 30%.</t>
  </si>
  <si>
    <t>RESULTADO 2018</t>
  </si>
  <si>
    <t>INDICADOR 3: Proporção de Registro de Óbitos com Causa Básica Definida</t>
  </si>
  <si>
    <t>INDICADOR 6: Proporção de cura dos casos novos de hanseníase diagnosticados nos anos das coortes</t>
  </si>
  <si>
    <t>INDICADOR 8: Número de casos novos de sífilis congênita em menores de um ano de idade</t>
  </si>
  <si>
    <t>INDICADOR 9: Número de casos novos de aids em menores de 5 anos</t>
  </si>
  <si>
    <t>INDICADOR 10: Proporção de análises realizadas em amostras de água para consumo humano quanto aos parâmetros coliformes totais, cloro residual livre e turbidez</t>
  </si>
  <si>
    <t>INDICADOR 11: Razão de exames citopatológicos do colo do útero em mulheres de 25 a 64 anos e a população da mesma faixa etária</t>
  </si>
  <si>
    <t>INDICADOR 12: Razão de exames de mamografia de rastreamento realizados em mulheres de 50 a 69 anos e população da mesma faixa etária</t>
  </si>
  <si>
    <t>INDICADOR 7:Número de casos autóctones de malária</t>
  </si>
  <si>
    <t>INDICADOR 15: Taxa de mortalidade infantil</t>
  </si>
  <si>
    <t>INDICADOR 18:  Cobertura de acompanhamento das condicionalidades de saúde do programa bolsa família</t>
  </si>
  <si>
    <t>Parâmetro Nacional:  100%</t>
  </si>
  <si>
    <t>INDICADOR 22: Número de imóveis visitados em pelo menos 4 ciclos de visitas domiciliares para controle da dengue</t>
  </si>
  <si>
    <t xml:space="preserve">CAREIRO </t>
  </si>
  <si>
    <t>INDICADOR 2: Proporção de óbitos de mulheres em idade fértil (10 a 49 anos) investigados</t>
  </si>
  <si>
    <t>INDICADOR 13: Proporção de parto normal no SUS e na saúde suplementar</t>
  </si>
  <si>
    <t>INDICADOR 23: Proporção de preenchimento do campo “ocupação” nas notificações de agravos relacionados ao trabalho</t>
  </si>
  <si>
    <t>Parâmetro Nacional:  Pelo menos, quatro ciclos de visitas domiciliares com 80% ou mais dos imóveis visitados em cada um</t>
  </si>
  <si>
    <t>Acatamos a pactuação e sugerimos a ampliação de ações voltadas para a integração da ESF e Equipes de Assitência hospitalar que assistem a gestantes e a criança no pré-natal, parto e no período neonatal; Investir na investigação do óbito para qualificar a informação; Qualificar a equipe para assistência a criança na rede básica de saúde.</t>
  </si>
  <si>
    <t>Rever a pactuação tendo em vista os óbitos ocorridos em 2017. Sugerimos a ampliação de ações voltadas para a integração da ESF e Equipes de Assitência hospitalar que assistem a gestantes e a criança no pré-natal, parto e no período neonatal; Investir na investigação do óbito para qualificar a informação ; Qualificar a equipe para assistência a criança na rede básica de saúde.</t>
  </si>
  <si>
    <t>Sugerimos rever a meta de pactuação com o intuito de reduzir o indicador de mortalidade Infantil do município,analisando o número de casos do 1º semestre e se possivel pactuar no máximo a mesma meta do ano de 2017, implementando ações como: integração da ESF e Equipes de Assitência hospitalar que assistem a gestantes e a criança no pré-natal, parto e no período neonatal; Investir na investigação do óbito para qualificar a informação; Qualificar a equipe para assistência a criança na rede básica de saúde.</t>
  </si>
  <si>
    <t>Rever a pactuação tendo em vista os óbitos ocorridos em 2017.sugerimos a ampliação de ações voltadas para a integração da ESF e Equipes de Assitência hospitalar que assistem a gestantes e a criança no pré-natal, parto e no período neonatal; Investir na investigação do óbito para qualificar a informação; Qualificar a equipe para assistência a criança na rede básica de saúde.</t>
  </si>
  <si>
    <t>Sugerimos rever a meta de pactuação com o intuito de reduzir o indicador de mortalidade Infantil do município, analisando o número de casos do 1º semestre e se possivel pactuar no máximo a mesma meta do ano de 2017, implementando ações como: integração da ESF e Equipes de Assitência hospitalar que assistem a gestantes e a criança no pré-natal, parto e no período neonatal; Investir na investigação do óbito para qualificar a informação; Qualificar a equipe para assistência a criança na rede básica de saúde.</t>
  </si>
  <si>
    <t>Rever a pactuação tendo em vista os óbitos ocorridos em 2017.sugerimos a ampliação de ações voltadas para a integração da ESF e Equipes de Assistência hospitalar que assistem a gestantes e a criança no pré-natal, parto e no período neonatal; Investir na investigação do óbito para qualificar a informação; Qualificar a equipe para assistência a criança na rede básica de saúde.</t>
  </si>
  <si>
    <t>Acatamos a pactuação e sugerimos a ampliação de ações voltadas para a integração da ESF e Equipes de Assistência hospitalar que assistem a gestantes e a criança no pré-natal, parto e no período neonatal; Investir na investigação do óbito para qualificar a informação; Qualificar a equipe para assistência a criança na rede básica de saúde.</t>
  </si>
  <si>
    <t>Rever a pactuação tendo em vista os óbitos ocorridos em 2017. Sugerimos a ampliação de ações voltadas para a integração da ESF e Equipes de Assistência hospitalar que assistem a gestantes e a criança no pré-natal, parto e no período neonatal; Investir na investigação do óbito para qualificar a informação; Qualificar a equipe para assistência a criança na rede básica de saúde.</t>
  </si>
  <si>
    <t>Sugerimos rever a meta de pactuação com o intuito de reduzir o indicador de mortalidade Infantil do município, analisando o número de casos do 1º semestre e se possivel pactuar no máximo a mesma meta do ano de 2017, implementando ações como:integração da ESF e Equipes de Assitência hospitalar que assistem a gestantes e a criança no pré-natal, parto e no período neonatal; Investir na investigação do óbito para qualificar a informação; Qualificar a equipe para assistência a criança na rede básica de saúde.</t>
  </si>
  <si>
    <t>Acatamos a pactuação e sugerimos a ampliação de ações voltadas para a integração da ESF e Equipes de Assistência hospitalar que assistem a gestantes e a criança no pré-natal,parto e no período neonatal; Investir na investigação do óbito para qualificar a informação ; Qualificar a equipe para assistência a criança na rede básica de saúde.</t>
  </si>
  <si>
    <t>Acatamos a pactuação sugerindo ações voltadas para o acesso ao pré natal em tempo oportuno;
Qualificação do pré natal (identificação dos casos de alto risco); Investir na investigação do óbito para qualificar a informação; Definir os rumos que a gestão deve tomar na melhoria e ampliação de alguns serviços e implantação de outros, bem como o aumento do acesso à informação por parte da população; Implantar/ implementar Comitês de Prevenção à Mortalidade Materna e Infantil.</t>
  </si>
  <si>
    <t>Sugerimos rever a meta de pactuação com o intuito de reduzir o indicador de mortalidade materna do município com a implementação de ações como: acesso ao pré natal em tempo oportuno;
Qualificação do pré natal (identificação dos casos de alto risco); Investir na investigação do óbito para qualificar a informação; Definir os rumos que a gestão deve tomar na melhoria e ampliação de alguns serviços e implantação de outros, bem como o aumento do acesso à informação por parte da população; Implantar/ implementar Comitês de Prevenção à Mortalidade Materna e Infantil.</t>
  </si>
  <si>
    <t>Acatamos a pactuação sugerindo ações voltadas para  a redução do  indicador de mortalidade materna do município com acesso ao pré natal em tempo oportuno;
Qualificação do pré natal (identificação dos casos de alto risco); Investir na investigação do óbito para qualificar a informação; Definir os rumos que a gestão deve tomar na melhoria e ampliação de alguns serviços e implantação de outros, bem como o aumento do acesso à informação por parte da população; Implantar/implementar Comitês de Prevenção à Mortalidade Materna e Infantil.</t>
  </si>
  <si>
    <t>Parabenizamos o município e acatamos a pactuação sugerindo ações sistemáticas para melhoria da atenção ao pré natal, das boas práticas ao parto e nascimento visando colaborar com a redução da mortalidade materna.</t>
  </si>
  <si>
    <t>Momento de consolidação, manter com qualidade de acordo com PNAB</t>
  </si>
  <si>
    <t>O Estado não está de acordo...</t>
  </si>
  <si>
    <t>RESULTADO 2017
(nº ciclos)</t>
  </si>
  <si>
    <t>RESULTADO 2018
(nº ciclos)</t>
  </si>
  <si>
    <t>INDICADOR 1: Número de óbitos prematuros (de 30 a 69 anos) pelo conjunto das quatro principais doenças crônicas não transmissíveis (doenças do aparelho circulatório, câncer, diabetes e doenças respiratórias crônicas)</t>
  </si>
  <si>
    <t>Regional -  Manaus, Entorno e Alto Rio Negro</t>
  </si>
  <si>
    <t>O município de Autazes implantou o Programa VIGIAGUA, tem laboratório com rotina de análises de amostras de água, equipe capacitada,  recebe  insumos da FVS,  por tanto tem capacidade de atingir a meta proposta pelo Estado.</t>
  </si>
  <si>
    <t xml:space="preserve">O município de Carauari não implantou o Programa de Vigilância da Qualidade da Água para Consumo Humano - VIGIAGUA. </t>
  </si>
  <si>
    <t>O município de Eirunepé implantou o Programa VIGIAGUA, tem laboratório com rotina de análises de amostras de água, equipe capacitada e recebe insumos da FVS, portanto, tem capacidade de atingir a meta proposta pelo Estado</t>
  </si>
  <si>
    <r>
      <t xml:space="preserve">O município de Envira não implantou o Programa de Vigilância da Qualidade da Água para Consumo Humano - VIGIAGUA. </t>
    </r>
    <r>
      <rPr>
        <b/>
        <sz val="9"/>
        <color indexed="10"/>
        <rFont val="Calibri"/>
        <family val="2"/>
      </rPr>
      <t/>
    </r>
  </si>
  <si>
    <t xml:space="preserve">O município de Guajará implantou o Programa  VIGIAGUA, tem laboratório com rotina de análises de amostras de água, equipe capacitada, recebe insumos da FVS,  no entanto, propõe redução da meta. Enfatizamos a importância da intensificação da vigilância da qualidade da água para prevenção das doenças de veiculação hídricas e a possibilidades em cumprir com a meta propostas pelo Estado. </t>
  </si>
  <si>
    <t>É importante que os Secretários Municipais de Saúde,  sigam as orientações pactuadas pelo Estado, em obediência às metas preconizadas pelo Ministério da Saúde para 2018. 
Foram elencadas no Pacto as Quatro vacinas e conforme o calendário a vacinação é no minimo de 95%, em cada vacina, totalizando a cobertura das 04 vacinas em 100% da meta alcançada. Ressalta-se que, o não alcance de metas para cada vacina, reduz-se 25% das mesmas. Assim sendo,  o referido indicador, deve ser obedecido ao Parâmetro Nacional, com as coberturas vacinais de no mínimo 75% dos municípios, para o alcance da meta pelo ESTADO, NÃO SENDO ACEITO valores inferiores ao preconizado.</t>
  </si>
  <si>
    <t xml:space="preserve">RESULTADO 2017 </t>
  </si>
  <si>
    <t xml:space="preserve">RESULTADO 2018 </t>
  </si>
  <si>
    <t>Pactuar meta</t>
  </si>
  <si>
    <t>pactuar meta</t>
  </si>
  <si>
    <t>pactua r meta</t>
  </si>
  <si>
    <t>Taxa /1.000</t>
  </si>
  <si>
    <t>Pactura meta</t>
  </si>
  <si>
    <t>ok</t>
  </si>
  <si>
    <t>Diminuir a meta
 (Verificar parâmetro)</t>
  </si>
  <si>
    <t>Pactuar meta 0</t>
  </si>
  <si>
    <t xml:space="preserve">Pactuar meta </t>
  </si>
  <si>
    <t>pactuar meta 0</t>
  </si>
  <si>
    <t xml:space="preserve">pactuar meta </t>
  </si>
  <si>
    <t>Parâmetro Nacional:  Municipal e do DF – 100%; Regional e Estadual para 2017 - 100%</t>
  </si>
  <si>
    <t>Pactuar 4 ciclos</t>
  </si>
  <si>
    <t>Pactuar 100%. Identifica as ocupações que apresentam maiores incidências de agravos relacionados ao trabalho, possibilitando a definição de ações de promoção, prevenção, vigilância e assistência, de forma mais adequada.</t>
  </si>
  <si>
    <t>Pactuar meta mais de 50%. 
Ao ampliar e qualificar o acesso aos serviços de saúde de qualidade, em tempo adequado, com humanização, equidade e no atendimento das necessidades de saúde, o município tem como medir a ampliação de acesso a serviços de saúde bucal na população no âmbito da Atenção Básica, além de possibilitar a análise da situação atual dos serviços ofertados, estimar a necessidade de melhorias e onde devem ser realizadas, subsidiando os processos de planejamento, gestão e avaliação.</t>
  </si>
  <si>
    <t>É importante que os Secretários Municipais de Saúde,  sigam as orientações pactuadas pelo Estado, em obediência às metas preconizadas pelo Ministério da Saúde para 2018. 
Foram elencadas no Pacto as Quatro vacinas e conforme o calendário a vacinação é no mínimo de 95%, em cada vacina, totalizando a cobertura das 04 vacinas em 100% da meta alcançada. Ressalta-se que, o não alcance de metas para cada vacina, reduz-se 25% das mesmas. Assim sendo,  o referido indicador, deve ser obedecido ao Parâmetro Nacional, com as coberturas vacinais de no mínimo 75% dos municípios, para o alcance da meta pelo ESTADO, NÃO SENDO ACEITO valores inferiores ao preconizado.</t>
  </si>
  <si>
    <t>18144**</t>
  </si>
  <si>
    <t>META OK</t>
  </si>
  <si>
    <t>SUGESTÃO: PACTUAR 100%</t>
  </si>
  <si>
    <t>META 0K</t>
  </si>
  <si>
    <t xml:space="preserve">Parâmetro Nacional:  100% (CAPS com pelo menos 12 registros de matriciamento da Atenção Básica no ano, no Boletim de Produção ambulatorial Consolidado BPA – C, sob o código 0301080305, </t>
  </si>
  <si>
    <t>Município não possui CAPS habilitado 
(Indicador não se aplica - N/A)</t>
  </si>
  <si>
    <t xml:space="preserve">Município não possui CAPS habilitado 
(Indicador não se aplica - N/A)) </t>
  </si>
  <si>
    <t>Município não possui CAPS habilitado
 (Indicador não se aplica - N/A)</t>
  </si>
  <si>
    <t xml:space="preserve">Município não possui CAPS habilitado 
 (Indicador não se aplica - N/A) </t>
  </si>
  <si>
    <t xml:space="preserve">Município não possui CAPS habilitado
 (Indicador não se aplica - N/A) </t>
  </si>
  <si>
    <t>PACTUAR N/A. Município não possui CAPS habilitado
 (Indicador não se aplica - N/A)</t>
  </si>
  <si>
    <t>Meta ok</t>
  </si>
  <si>
    <t>reduzir a meta para 3
(verificar parâmetro)</t>
  </si>
  <si>
    <t>aumentar a meta para 17 (verificar parâmetro)</t>
  </si>
  <si>
    <t>reduzir a meta para 19
(verificar parâmetro)</t>
  </si>
  <si>
    <t>reduzir a meta para 1
(verificar parâmetro)</t>
  </si>
  <si>
    <t>reduzir a meta para 24
(verificar parâmetro)</t>
  </si>
  <si>
    <t>reduzir a meta para 5
 (verificar parâmetro)</t>
  </si>
  <si>
    <t>aumentar a meta para 5 (verificar parâmetro)</t>
  </si>
  <si>
    <t>reduzir a meta para 44
(verificar parâmetro)</t>
  </si>
  <si>
    <t>Pactuar meta para 6</t>
  </si>
  <si>
    <t>Pactuar meta para 9</t>
  </si>
  <si>
    <t>Pactuar meta para 2</t>
  </si>
  <si>
    <t>aumentar a meta para 18 (verificar parâmetro)</t>
  </si>
  <si>
    <t>aumentar a meta para 89 (verificar parâmetro)</t>
  </si>
  <si>
    <t>aumentar a meta para 9 (verificar parâmetro)</t>
  </si>
  <si>
    <t>aumentar a meta para 14 (verificar parâmetro)</t>
  </si>
  <si>
    <t>aumentar a meta para 16
(verificar parâmetro)</t>
  </si>
  <si>
    <t>reduzir a meta para 7
(verificar parâmetro)</t>
  </si>
  <si>
    <t>aumentar a meta para 8
(verificar parâmetro)</t>
  </si>
  <si>
    <t>aumentar a meta para 11
(verificar parâmetro)</t>
  </si>
  <si>
    <t>reduzir a meta para 20
 (verificar parâmetro)</t>
  </si>
  <si>
    <t>reduzir a meta para 197,37
 (verificar parâmetro)</t>
  </si>
  <si>
    <t>reduzir a meta para 23
 (verificar parâmetro)</t>
  </si>
  <si>
    <t>aumentar a meta para 14
 (verificar parâmetro)</t>
  </si>
  <si>
    <t>aumentar a meta para 8
 (verificar parâmetro)</t>
  </si>
  <si>
    <t xml:space="preserve"> </t>
  </si>
  <si>
    <t>aumentar a meta para 3 (verificar parâmetro)</t>
  </si>
  <si>
    <t>aumentar a meta para 11 (verificar parâmetro)</t>
  </si>
  <si>
    <t>reduzir a meta para 16
 (verificar parâmetro)</t>
  </si>
  <si>
    <t>reduzir a meta para 18
 (verificar parâmetro)</t>
  </si>
  <si>
    <t>aumentar a meta para 73
(verificar parâmetro)</t>
  </si>
  <si>
    <t>aumentar a meta para 35 (verificar parâmetro)</t>
  </si>
  <si>
    <t>aumentar a meta para 20
(verificar parâmetro)</t>
  </si>
  <si>
    <t>Pactuar meta para 264,50
(verificar parâmetro)</t>
  </si>
  <si>
    <t>aumentar a meta para 43
(verificar parâmetro)</t>
  </si>
  <si>
    <t xml:space="preserve">Pactuar meta para 9
 </t>
  </si>
  <si>
    <t>Considerando o Parâmetro Nacional estabelecido de &gt; 90%, a área técnica da FVS-NUSI está de acordo com as pactuações dos municipíos, referente ao indicador de Proporção de óbitos de mulheres em idade fértil (10 a 49 anos) investigados. Os municípios destacados em vermelho, sugerimos meta de 90%.</t>
  </si>
  <si>
    <t>Considerando o Parâmetro Nacional do indicador de Proporção de registro de com causa básica definida, estabelecido de ≥ 95%, a área técnica da FVS-NUSI está de acordo com as pactuações dos municípios, que realizaram o percentual mínimo padronizado. Os municípios destacados em vermelho, sugerimos meta de 95%.</t>
  </si>
  <si>
    <r>
      <t xml:space="preserve">Os 59 municípios pactuaram a meta preconizada pelo Estado do Amazonas, em consonância às normas determinadas pelo Ministério da Saúde-MS em 80% para 2018, exceto os municípios de </t>
    </r>
    <r>
      <rPr>
        <sz val="10"/>
        <color rgb="FFFF0000"/>
        <rFont val="Calibri"/>
        <family val="2"/>
        <scheme val="minor"/>
      </rPr>
      <t>Atalaia do Norte, Uarini e Silves,</t>
    </r>
    <r>
      <rPr>
        <sz val="10"/>
        <rFont val="Calibri"/>
        <family val="2"/>
        <scheme val="minor"/>
      </rPr>
      <t xml:space="preserve"> com percentual abaixo da meta estabelecida pelo MS, nesse caso, sugerimos meta de 80%. Vale salientar a intensificação do monitoramento contínuo da Fundação de Vigilância em Saúde - FVS, obedecendo critério de encerramento oportuno específico para cada agravo, visando o alcance das metas pelos municípios e pelo Estado.</t>
    </r>
  </si>
  <si>
    <r>
      <t xml:space="preserve">Os 59 municípios pactuaram a meta preconizada pelo Estado do Amazonas, em consonância às normas determinadas pelo Ministério da Saúde-MS em 80% para 2018, exceto os municípios de </t>
    </r>
    <r>
      <rPr>
        <sz val="10"/>
        <color rgb="FFFF0000"/>
        <rFont val="Calibri"/>
        <family val="2"/>
        <scheme val="minor"/>
      </rPr>
      <t>Atalaia do Norte, Uarini e Silves</t>
    </r>
    <r>
      <rPr>
        <sz val="10"/>
        <rFont val="Calibri"/>
        <family val="2"/>
        <scheme val="minor"/>
      </rPr>
      <t>, com percentual abaixo da meta estabelecida pelo MS, nesse caso, sugerimos meta de 80%. Vale salientar a intensificação do monitoramento contínuo da Fundação de Vigilância em Saúde - FVS, obedecendo critério de encerramento oportuno específico para cada agravo, visando o alcance das metas pelos municípios e pelo Estado.</t>
    </r>
  </si>
  <si>
    <r>
      <t>Os 59 municípios pactuaram a meta preconizada pelo Estado do Amazonas, em consonância às normas determinadas pelo Ministério da Saúde-MS em 80% para 2018, exceto os municípios de</t>
    </r>
    <r>
      <rPr>
        <sz val="10"/>
        <color rgb="FFFF0000"/>
        <rFont val="Calibri"/>
        <family val="2"/>
        <scheme val="minor"/>
      </rPr>
      <t xml:space="preserve"> Atalaia do Norte, Uarini e Silves, </t>
    </r>
    <r>
      <rPr>
        <sz val="10"/>
        <rFont val="Calibri"/>
        <family val="2"/>
        <scheme val="minor"/>
      </rPr>
      <t>com percentual abaixo da meta estabelecida pelo MS, nesse caso, sugerimos meta de 80%. Vale salientar a intensificação do monitoramento contínuo da Fundação de Vigilância em Saúde - FVS, obedecendo critério de encerramento oportuno específico para cada agravo, visando o alcance das metas pelos municípios e pelo Estado.</t>
    </r>
  </si>
  <si>
    <t>Pactuar meta no mínimo  83,50%</t>
  </si>
  <si>
    <t xml:space="preserve">aumentar a meta  para 83,50% </t>
  </si>
  <si>
    <t>aumentar a meta para 83,50%</t>
  </si>
  <si>
    <t>pactuar meta no mínimo  83,50%</t>
  </si>
  <si>
    <t>DIMINUIR  META PARA 2</t>
  </si>
  <si>
    <t>DIMINUIR META PARA 3</t>
  </si>
  <si>
    <t xml:space="preserve">AUMENTAR META </t>
  </si>
  <si>
    <t>PACTUAR META PARA 3</t>
  </si>
  <si>
    <t>Parâmetro:  Redução em relação ao resultado anterior</t>
  </si>
  <si>
    <t>Parâmetro Nacional: Redução em relação ao resultado anterior</t>
  </si>
  <si>
    <t>PACTUAR META 0</t>
  </si>
  <si>
    <t>AUMENTAR A META. JÁ TEM 04 CASOS NOTIFICADOS</t>
  </si>
  <si>
    <t>Parâmetro: 100%</t>
  </si>
  <si>
    <t xml:space="preserve"> Razão Alta, Sugestao de Pacto: 0,50</t>
  </si>
  <si>
    <t xml:space="preserve"> Razão Baixa, Sugestao de Pacto: 0,50</t>
  </si>
  <si>
    <t>Mínimo 0,50</t>
  </si>
  <si>
    <t>Pactuar meta acima de 70%</t>
  </si>
  <si>
    <t>Parâmetro Nacional:  95,00%</t>
  </si>
  <si>
    <t>Parâmetro Nacional:  Conforme o calendário a vacinação é no mínimo de 95%, em cada vacina, totalizando a cobertura das 04 vacinas em 100% da meta</t>
  </si>
  <si>
    <t>Parâmetro Nacional: 80,00%</t>
  </si>
  <si>
    <t xml:space="preserve">Parâmetro Nacional:  90,00% </t>
  </si>
  <si>
    <t xml:space="preserve">Parâmetro Nacional:  &gt; 88,00%  </t>
  </si>
  <si>
    <t xml:space="preserve">Parâmetro Estadual: Redução de 15 a 20% </t>
  </si>
  <si>
    <t>Parâmetro Nacional:  12,90 /1.000 (2014)</t>
  </si>
  <si>
    <t xml:space="preserve"> MANACAPURU</t>
  </si>
  <si>
    <t>NA</t>
  </si>
  <si>
    <t xml:space="preserve">
655 </t>
  </si>
  <si>
    <t xml:space="preserve">
9 </t>
  </si>
  <si>
    <r>
      <t xml:space="preserve">1
</t>
    </r>
    <r>
      <rPr>
        <sz val="10"/>
        <rFont val="Calibri"/>
        <family val="2"/>
        <scheme val="minor"/>
      </rPr>
      <t>Justifica-se esse ano tivemos 1  caso de óbito Materno DO 2756059-4.</t>
    </r>
  </si>
  <si>
    <t xml:space="preserve">A área tecnica não está de acordo com a meta proposta pelo município em virtude de o mesmo ter alcançado 100% em 2018. </t>
  </si>
  <si>
    <t>A área tecnica está de acordo com a meta pactuada em virtude do município nunca ter ultrapassado os 80%</t>
  </si>
  <si>
    <t>A área técnica não concorda com o proposto, o município tem potencial para alcançar 90%</t>
  </si>
  <si>
    <t>É importante que os Secretários Municipais de Saúde,  sigam as orientações pactuadas pelo Estado, em obediência às metas preconizadas pelo Ministério da Saúde para 2018. 
Foram elencadas no Pacto as Quatro vacinas e conforme o calendário a vacinação é no minimo de 95%, em cada vacina, totalizando a cobertura das 04 vacinas em 100% da meta alcançada. Ressalta-se que, o não alcance de metas para cada vacina, reduz-se 25% das mesmas. Assim sendo,  o referido indicador, deve ser obedecido ao Parâmetro Nacional, com as coberturas vacinais de no mínimo 75% dos municípios, para o alcance da meta pelo ESTADO, NÃO SENDO ACEITO valores inferiores ao preconizado, e, acarretará a redução do repasse financeiro ao município destinado a este indicador, pois ele também compõe a ficha de indicadores do Programa de Qualificação das Ações de Vigilância em Saúde - PQA-VS.</t>
  </si>
  <si>
    <t>É importante que os Secretários Municipais de Saúde,  sigam as orientações pactuadas pelo Estado, em obediência às metas preconizadas pelo Ministério da Saúde para 2018. 
Foram elencadas no Pacto as Quatro vacinas e conforme o calendário a vacinação é no mínimo de 95%, em cada vacina, totalizando a cobertura das 04 vacinas em 100% da meta alcançada. Ressalta-se que, o não alcance de metas para cada vacina, reduz-se 25% das mesmas. Assim sendo,  o referido indicador, deve ser obedecido ao Parâmetro Nacional, com as coberturas vacinais de no mínimo 75% dos municípios, para o alcance da meta pelo ESTADO, NÃO SENDO ACEITO valores inferiores ao preconizado, e, acarretará a redução do repasse financeiro ao município destinado a este indicador, pois ele também compõe a ficha de indicadores do Programa de Qualificação das Ações de Vigilância em Saúde - PQA-VS.</t>
  </si>
  <si>
    <t>Para conseguir a meta município tem que realiza 28.292 visita anual  em 4 ciclos.</t>
  </si>
  <si>
    <t>A área tecnica está de acordo com a meta pactuada em virtude do município alcançar sempre taxas proximas a 70%</t>
  </si>
  <si>
    <t>DIMINUIR PARA 02</t>
  </si>
  <si>
    <t>DIMINUIR META PARA 02 ( MUNICIPIO JÁ TEM 01 CASO)</t>
  </si>
  <si>
    <t>DIMINUIR META PARA 06 ( JÁ TEM 03)</t>
  </si>
  <si>
    <t>REVER META ( MUNICIPIO JÁ TEM 01 CASO</t>
  </si>
  <si>
    <t>DIMINUIR META PARA 02</t>
  </si>
  <si>
    <t>REVER META ( MUNICIPIO JÁ TEM 02 E FECHOU 2018 COM 18</t>
  </si>
  <si>
    <t>REVER META JÁ TEM 5 CASOS EM 2019</t>
  </si>
  <si>
    <t>REVER  META JÁ TEM 01 CASO EM 2019</t>
  </si>
  <si>
    <t>REVER META, JÁ TEM 04 CASOS EM 2019</t>
  </si>
  <si>
    <t>DIMINUIR META PARA 1</t>
  </si>
  <si>
    <t>REVER META JÁ TEM 7 CASOS EM 2019</t>
  </si>
  <si>
    <t>Justificar</t>
  </si>
  <si>
    <t>Sugestão: 85,00</t>
  </si>
  <si>
    <t>Sugestão: 95,00</t>
  </si>
  <si>
    <t>Sugestão: 78,00</t>
  </si>
  <si>
    <t xml:space="preserve"> Sugestão: 75,00</t>
  </si>
  <si>
    <t>Sugestão: 79,00</t>
  </si>
  <si>
    <t>Sugestão: 77,00</t>
  </si>
  <si>
    <t>Sugestão: 68,00</t>
  </si>
  <si>
    <t>Sugestão: 80,00</t>
  </si>
  <si>
    <t>Sugestão:54,00</t>
  </si>
  <si>
    <t>Sugestão: 71,00</t>
  </si>
  <si>
    <t>Sugestão: 74,00</t>
  </si>
  <si>
    <t>Sugestão: 72,00</t>
  </si>
  <si>
    <t>Sugestão: 70,00</t>
  </si>
  <si>
    <t>Sugestão: 66,00</t>
  </si>
  <si>
    <t>Sugestão: 57,00</t>
  </si>
  <si>
    <t>pactuar 0</t>
  </si>
  <si>
    <t xml:space="preserve">Reduzir pactuação </t>
  </si>
  <si>
    <t>Reduzir pactuação</t>
  </si>
  <si>
    <t xml:space="preserve">Manter a meta de 2018 </t>
  </si>
  <si>
    <t xml:space="preserve">manter o resultado de 2018 como meta </t>
  </si>
  <si>
    <t>Manter como meta o resultado de 2018</t>
  </si>
  <si>
    <t xml:space="preserve">sugiro pactuar 3 </t>
  </si>
  <si>
    <t xml:space="preserve">sugiro redizir um obito </t>
  </si>
  <si>
    <t xml:space="preserve">manter  resultado de 2018 como meta </t>
  </si>
  <si>
    <t>Sugerimos manter a proposta da Rede de Crônicos</t>
  </si>
  <si>
    <t>Como o Indicador é de aumento considerar, pelo menos, a meta de 2018.</t>
  </si>
  <si>
    <t>A meta apresentada pelo municipio de Manaus encontra-se muito abaixo da meta estadual. Recomendamos uma reanálise dessa meta e uma ponderação sobre a cobertura da saúde bucal e do acesso da saúde bucal a população do municipio.</t>
  </si>
  <si>
    <t>A meta apresentada pelo municipio de Carauari encontra-se muito abaixo da meta estadual. Recomendamos uma reanálise dessa meta e uma ponderação sobre a cobertura da saúde bucal e do acesso da saúde bucal a população do municipio.</t>
  </si>
  <si>
    <t>Manter a Meta de 2018</t>
  </si>
  <si>
    <t>Sugestão: 100%</t>
  </si>
  <si>
    <t>Sugestão: 26,58</t>
  </si>
  <si>
    <t>Sugestão: 26,28</t>
  </si>
  <si>
    <t>Sugestão: 28,26</t>
  </si>
  <si>
    <t>Sugestão: 24,9</t>
  </si>
  <si>
    <t>Sugestão: 30,97</t>
  </si>
  <si>
    <t>Sugestão: 33,7</t>
  </si>
  <si>
    <t>Sugestão: 32,14</t>
  </si>
  <si>
    <t>Sugestão: 26,86</t>
  </si>
  <si>
    <t>Sugestão: 25,10</t>
  </si>
  <si>
    <t xml:space="preserve">CONTRAPROPOSTA DA ÁREA TÉCNICA DO ESTADO
PARA META 2019
</t>
  </si>
  <si>
    <t xml:space="preserve">SUGESTÃO  DA ÁREA TÉCNICA DO ESTADO  PARA META 2019
(REDE CRÔNICOS) </t>
  </si>
  <si>
    <t>SUGESTÃO DA ÁREA TÉCNICA DO ESTADO
PARA META 2018
(REDE CRÔNICOS)</t>
  </si>
  <si>
    <t>SUGESTÃO DA ÁREA TÉCNICA DO ESTADO
PARA META 2018
(FVS)</t>
  </si>
  <si>
    <t xml:space="preserve">SUGESTÃO  DA ÁREA TÉCNICA DO ESTADO  PARA META 2019
(FVS) </t>
  </si>
  <si>
    <t>SUGESTÃO DA ÁREA TÉCNICA DO ESTADO
PARA META 2018
 (FCECON)</t>
  </si>
  <si>
    <t>SUGESTÃO  DA ÁREA TÉCNICA DO ESTADO  PARA META 2019  (FCECON)</t>
  </si>
  <si>
    <t>SUGESTÃO DA ÁREA TÉCNICA DO ESTADO
PARA META 2019
 (FCECON)</t>
  </si>
  <si>
    <t>SUGESTÃO DA ÁREA TÉCNICA DO ESTADO
PARA META 2018
(CEGONHA)</t>
  </si>
  <si>
    <t>SUGESTÃO DA ÁREA TÉCNICA DO ESTADO
PARA META 2018
(DABE)</t>
  </si>
  <si>
    <t>SUGESTÃO DA ÁREA TÉCNICA DO ESTADO
PARA META 2019
(CEGONHA)</t>
  </si>
  <si>
    <t>SUGESTÃO DA ÁREA TÉCNICA DO ESTADO
PARA META 2019
(DABE)</t>
  </si>
  <si>
    <t>SUGESTÃO DA ÁREA TÉCNICA DO ESTADO PARA META 2018
(CEGONHA)</t>
  </si>
  <si>
    <t>SUGESTÃO DA ÁREA TÉCNICA DO ESTADO PARA META 2019
(CEGONHA)</t>
  </si>
  <si>
    <t>100%</t>
  </si>
  <si>
    <t>83,54%</t>
  </si>
  <si>
    <t>90,19%</t>
  </si>
  <si>
    <t>90,72%</t>
  </si>
  <si>
    <t>71,23%</t>
  </si>
  <si>
    <t>77,07%</t>
  </si>
  <si>
    <t>63,63%</t>
  </si>
  <si>
    <t>68,76%</t>
  </si>
  <si>
    <t>87,35%</t>
  </si>
  <si>
    <t>SUGESTÃO DA ÁREA TÉCNICA DO ESTADO PARA META 2018
(DABE)</t>
  </si>
  <si>
    <t>SUGESTÃO DA ÁREA TÉCNICA DO ESTADO PARA META 2019
(DABE)</t>
  </si>
  <si>
    <t>SUGESTÃO DA ÁREA TÉCNICA DO ESTADO     PARA META 2018
(DABE)</t>
  </si>
  <si>
    <t>53,58%</t>
  </si>
  <si>
    <t>44,39%</t>
  </si>
  <si>
    <t>48,87%</t>
  </si>
  <si>
    <t>37,45%</t>
  </si>
  <si>
    <t>52,59%</t>
  </si>
  <si>
    <t>46,11%</t>
  </si>
  <si>
    <t>34,49%</t>
  </si>
  <si>
    <t>63%</t>
  </si>
  <si>
    <t>69,04%</t>
  </si>
  <si>
    <t>65,28%</t>
  </si>
  <si>
    <t>19,53%</t>
  </si>
  <si>
    <t>63,27%</t>
  </si>
  <si>
    <t>84,73%</t>
  </si>
  <si>
    <t>47,88%</t>
  </si>
  <si>
    <t>52,70%</t>
  </si>
  <si>
    <t>36,86%</t>
  </si>
  <si>
    <t>61,79%</t>
  </si>
  <si>
    <t>45,60%</t>
  </si>
  <si>
    <t>54,78%</t>
  </si>
  <si>
    <t>35,61%</t>
  </si>
  <si>
    <t>52,02%</t>
  </si>
  <si>
    <t>56,76%</t>
  </si>
  <si>
    <t>SUGESTÃO DA ÁREA TÉCNICA DO ESTADO     PARA META 2018
(FVS)</t>
  </si>
  <si>
    <t>SUGESTÃO DA ÁREA TÉCNICA DO ESTADO     PARA META 2018
(REDE PSICOSSOCIAL)</t>
  </si>
  <si>
    <t>SUGESTÃO  DA ÁREA TÉCNICA DO ESTADO  PARA META 2019
(REDE PSICOSSOCIAL)</t>
  </si>
  <si>
    <t>SUGESTÃO DA ÁREA TÉCNICA DO ESTADO
PARA META 2018
(FUAM)</t>
  </si>
  <si>
    <t xml:space="preserve">SUGESTÃO  DA ÁREA TÉCNICA DO ESTADO  PARA META 2019
(FUAM) </t>
  </si>
  <si>
    <t>SUGESTÃO DA ÁREA TÉCNICA DO ESTADO
PARA META 2018
(COORD. IST/AIDS)</t>
  </si>
  <si>
    <t>SUGESTÃO DA ÁREA TÉCNICA DO ESTADO
PARA META 2019
(COORD. IST/AIDS)</t>
  </si>
  <si>
    <t>SUGESTÃO DA ÁREA TÉCNICA DO ESTADO    PARA META 2018
(FVS)</t>
  </si>
  <si>
    <t>SUGESTÃO DA ÁREA TÉCNICA DO ESTADO   PARA META 2018
(DABE)</t>
  </si>
  <si>
    <t xml:space="preserve">META 2017
 PELO MUNICÍPIO (SISPACTO) </t>
  </si>
  <si>
    <t>META 2018
 PELO MUNICÍPIO (DIGISUS)</t>
  </si>
  <si>
    <t xml:space="preserve">META 2019
 PELO MUNICÍPIO (DIGISUS) </t>
  </si>
  <si>
    <t>META 2017 
PELO MUNICÍPIO (SISPACTO)</t>
  </si>
  <si>
    <t>RESULTADO 2019</t>
  </si>
  <si>
    <t xml:space="preserve">SUGESTÃO  DA ÁREA TÉCNICA DO ESTADO  PARA META 2020
(REDE CRÔNICOS) </t>
  </si>
  <si>
    <t xml:space="preserve">META 2020
 PELO MUNICÍPIO (DIGISUS) </t>
  </si>
  <si>
    <r>
      <rPr>
        <b/>
        <sz val="12"/>
        <rFont val="Calibri"/>
        <family val="2"/>
        <scheme val="minor"/>
      </rPr>
      <t>METAS:</t>
    </r>
    <r>
      <rPr>
        <sz val="11"/>
        <rFont val="Calibri"/>
        <family val="2"/>
        <scheme val="minor"/>
      </rPr>
      <t xml:space="preserve"> DEVEM SER LANÇADAS NO DIGSUS GESTOR-MODULO PLANEJAMENTO NO CAMPO DE PACTUAÇÃO INTERFEDERATIVA DE INDICADORES</t>
    </r>
  </si>
  <si>
    <t xml:space="preserve">META 2018
 PELO MUNICÍPIO (DIGISUS) </t>
  </si>
  <si>
    <t xml:space="preserve">SUGESTÃO  DA ÁREA TÉCNICA DO ESTADO  PARA META 2020
(FVS) </t>
  </si>
  <si>
    <t xml:space="preserve">SUGESTÃO  DA ÁREA TÉCNICA DO ESTADO  PARA META 2020
(FVS)  </t>
  </si>
  <si>
    <t>META 2017
 PELO MUNICÍPIO (SISPACTO)</t>
  </si>
  <si>
    <t>SUGESTÃO  DA ÁREA TÉCNICA DO ESTADO  PARA META 2020
(FVS)</t>
  </si>
  <si>
    <t>META 2019
 PELO MUNICÍPIO (DIGISUS)</t>
  </si>
  <si>
    <t xml:space="preserve">META 2018
 PELO MUNICÍPIO
(DIGISUS) </t>
  </si>
  <si>
    <t>META 2017
 PELO MUNICÍPIO (SISAPCTO)</t>
  </si>
  <si>
    <t>SUGESTÃO  DA ÁREA TÉCNICA DO ESTADO  PARA META 2020
(COORD. IST/AIDS)</t>
  </si>
  <si>
    <t xml:space="preserve">SUGESTÃO  DA ÁREA TÉCNICA DO ESTADO  PARA META 2020
(FUAM) </t>
  </si>
  <si>
    <t>SUGESTÃO  DA ÁREA TÉCNICA DO ESTADO  PARA META 2020
 (FCECON)</t>
  </si>
  <si>
    <t>SUGESTÃO  DA ÁREA TÉCNICA DO ESTADO  PARA META 2020
(CEGONHA)</t>
  </si>
  <si>
    <t>SUGESTÃO  DA ÁREA TÉCNICA DO ESTADO  PARA META 2020
(DABE)</t>
  </si>
  <si>
    <t xml:space="preserve">SUGESTÃO  DA ÁREA TÉCNICA DO ESTADO  PARA META 2020
(CEGONHA) </t>
  </si>
  <si>
    <t>SUGESTÃO  DA ÁREA TÉCNICA DO ESTADO  PARA META 2020
(REDE PSICOSSOCIAL)</t>
  </si>
  <si>
    <t>(190,69)
71 óbitos</t>
  </si>
  <si>
    <t>60,89%</t>
  </si>
  <si>
    <t>88,17%</t>
  </si>
  <si>
    <t>79,55%</t>
  </si>
  <si>
    <t>87,01%</t>
  </si>
  <si>
    <t>35,83%</t>
  </si>
  <si>
    <t>94,16%</t>
  </si>
  <si>
    <t>73,67%</t>
  </si>
  <si>
    <t>91,81%</t>
  </si>
  <si>
    <t>88,25%</t>
  </si>
  <si>
    <t>65,01%</t>
  </si>
  <si>
    <t>51,68%</t>
  </si>
  <si>
    <t>70,59%</t>
  </si>
  <si>
    <t>53,89%</t>
  </si>
  <si>
    <t>98,28%</t>
  </si>
  <si>
    <t>93,46%</t>
  </si>
  <si>
    <t>98,08%</t>
  </si>
  <si>
    <t>84,41%</t>
  </si>
  <si>
    <t>89,12%</t>
  </si>
  <si>
    <t>73,41%</t>
  </si>
  <si>
    <t>90,06%</t>
  </si>
  <si>
    <t>98,13%</t>
  </si>
  <si>
    <t>92,35%</t>
  </si>
  <si>
    <t>76,54%</t>
  </si>
  <si>
    <t>83,05%</t>
  </si>
  <si>
    <t>75,40%</t>
  </si>
  <si>
    <t>54,68%</t>
  </si>
  <si>
    <t>68,68%</t>
  </si>
  <si>
    <t>54,26%</t>
  </si>
  <si>
    <t>46,77%</t>
  </si>
  <si>
    <t>53,75%</t>
  </si>
  <si>
    <t>53,50%</t>
  </si>
  <si>
    <t>72,32%</t>
  </si>
  <si>
    <t>75,88%</t>
  </si>
  <si>
    <t>73,95%</t>
  </si>
  <si>
    <t>78%</t>
  </si>
  <si>
    <t>51,41%</t>
  </si>
  <si>
    <t>52,69%</t>
  </si>
  <si>
    <t>96,62%</t>
  </si>
  <si>
    <t>55,96%</t>
  </si>
  <si>
    <t>50,43%</t>
  </si>
  <si>
    <t>92,29%</t>
  </si>
  <si>
    <t>41,42%</t>
  </si>
  <si>
    <t>26,33%</t>
  </si>
  <si>
    <t>93,95%</t>
  </si>
  <si>
    <t>71,82%</t>
  </si>
  <si>
    <t>73,97%</t>
  </si>
  <si>
    <t>85,99%</t>
  </si>
  <si>
    <t>73,48%</t>
  </si>
  <si>
    <t>65,97%</t>
  </si>
  <si>
    <t>53,81%</t>
  </si>
  <si>
    <t>49,15%</t>
  </si>
  <si>
    <t>79,22%</t>
  </si>
  <si>
    <t>84,06%</t>
  </si>
  <si>
    <t>35,77%</t>
  </si>
  <si>
    <t>87,47%</t>
  </si>
  <si>
    <t>71,08%</t>
  </si>
  <si>
    <t>44,66%</t>
  </si>
  <si>
    <t>61%</t>
  </si>
  <si>
    <t>53,55%</t>
  </si>
  <si>
    <t>62,83%</t>
  </si>
  <si>
    <t>51,12%</t>
  </si>
  <si>
    <t>Manter os 100%</t>
  </si>
  <si>
    <t>Por ser um indicador de aumento, a Coordenação Estadual sugere pactuar 80%, sendo para alcance dessa meta a implantação de uma nova equipe de saúde bucal no municipio, melhorando inclusive o trabalho das equipes no alcance do indicador de desempenho: Proporção de gestantes com atendimento odontológico realizado</t>
  </si>
  <si>
    <t>Por ser um indicador de aumento, a Coordenação Estadual sugere pactuar 70%, sendo para alcance dessa meta a implantação de duas novas equipe de saúde bucal no municipio, melhorando inclusive o trabalho das equipes no alcance do indicador de desempenho: Proporção de gestantes com atendimento odontológico realizado</t>
  </si>
  <si>
    <t>Por ser um indicador de aumento, a Coordenação Estadual sugere pactuar 70%, sendo para alcance dessa meta a implantação de uma nova equipe de saúde bucal no municipio, melhorando inclusive o trabalho das equipes no alcance do indicador de desempenho: Proporção de gestantes com atendimento odontológico realizado</t>
  </si>
  <si>
    <t>Por ser um indicador de aumento, a Coordenação Estadual sugere pactuar 70%, sendo para alcance dessa meta a implantação de duas novas equipes de saúde bucal no municipio, melhorando inclusive o trabalho das equipes no alcance do indicador de desempenho: Proporção de gestantes com atendimento odontológico realizado</t>
  </si>
  <si>
    <t>Pactuar os 95% de 2019</t>
  </si>
  <si>
    <t>Por ser um indicador de aumento, a Coordenação Estadual sugere pactuar 85%, sendo para alcance dessa meta a implantação de uma nova equipe de saúde bucal no municipio, melhorando inclusive o trabalho das equipes no alcance do indicador de desempenho: Proporção de gestantes com atendimento odontológico realizado</t>
  </si>
  <si>
    <t>Por ser um indicador de aumento, a Coordenação Estadual sugere pactuar 90%, sendo para alcance dessa meta a implantação de uma nova equipe de saúde bucal no municipio, melhorando inclusive o trabalho das equipes no alcance do indicador de desempenho: Proporção de gestantes com atendimento odontológico realizado</t>
  </si>
  <si>
    <t>Por ser um indicador de aumento, a Coordenação Estadual sugere pactuar 70%, sendo para alcance dessa meta a implantação de três novas equipe de saúde bucal no municipio, melhorando inclusive o trabalho das equipes no alcance do indicador de desempenho: Proporção de gestantes com atendimento odontológico realizado</t>
  </si>
  <si>
    <t>Pelo baixo indicador de cobertura da Saúde Bucal no municipio, abaixo de 50%, e por ser um indicador de aumento, a Coordenação Estadual sugere pactuar 70%, sendo para alcance dessa meta a implantação de três novas equipe de saúde bucal no municipio, melhorando inclusive o trabalho das equipes no alcance do indicador de desempenho: Proporção de gestantes com atendimento odontológico realizado</t>
  </si>
  <si>
    <t>Devido a baixa cobertura de Saúde Bucal no municipio, abaixo de 30%, o que compromete o acesso a população e a qualidade das ações e serviços das equipes e por Manaus conter aproximadamente metade da popualçao do Estado, a Coordenação Estadual de Saúde Bucal recomenda a pactuação de no minimo 50% no indicador 19, para a garantia do acesso, da eficacia e eficiencia das ações, melhorando inclusive o trabalho das equipes no alcance do indicador de desempenho: Proporção de gestantes com atendimento odontológico realizado.</t>
  </si>
  <si>
    <t>Por ser um indicador de aumento, a Coordenação Estadual sugere pactuar 90%, sendo para alcance dessa meta a implantação de três novas equipe de saúde bucal no municipio, melhorando inclusive o trabalho das equipes no alcance do indicador de desempenho: Proporção de gestantes com atendimento odontológico realizado</t>
  </si>
  <si>
    <t>Por ser um indicador de aumento, a Coordenação Estadual sugere pactuar 80%, sendo para alcance dessa meta a implantação de três novas equipe de saúde bucal no municipio, melhorando inclusive o trabalho das equipes no alcance do indicador de desempenho: Proporção de gestantes com atendimento odontológico realizado</t>
  </si>
  <si>
    <t>Pactuar os 90% de 2020</t>
  </si>
  <si>
    <t>Por ser um indicador de aumento, a Coordenação Estadual sugere pactuar 75%, sendo para alcance dessa meta a implantação de duas novas equipe de saúde bucal no municipio, melhorando inclusive o trabalho das equipes no alcance do indicador de desempenho: Proporção de gestantes com atendimento odontológico realizado</t>
  </si>
  <si>
    <t>Por ser um indicador de aumento, a Coordenação Estadual sugere pactuar 60%, sendo para alcance dessa meta a implantação de duas novas equipe de saúde bucal no municipio, melhorando inclusive o trabalho das equipes no alcance do indicador de desempenho: Proporção de gestantes com atendimento odontológico realizado</t>
  </si>
  <si>
    <t>Por ser um indicador de aumento, a Coordenação Estadual sugere pactuar 80%, sendo para alcance dessa meta a implantação de (02) duas novas equipe de saúde bucal no municipio, melhorando inclusive o trabalho das equipes no alcance do indicador de desempenho: Proporção de gestantes com atendimento odontológico realizado</t>
  </si>
  <si>
    <t>Por ser um indicador de aumento, a Coordenação Estadual sugere pactuar 60%, sendo para alcance dessa meta a implantação de uma nova equipe de saúde bucal no municipio, melhorando inclusive o trabalho das equipes no alcance do indicador de desempenho: Proporção de gestantes com atendimento odontológico realizado</t>
  </si>
  <si>
    <t>Por ser um indicador de aumento, a Coordenação Estadual sugere pactuar 80%, sendo para alcance dessa meta a implantação de duas novas equipe de saúde bucal no municipio, melhorando inclusive o trabalho das equipes no alcance do indicador de desempenho: Proporção de gestantes com atendimento odontológico realizado</t>
  </si>
  <si>
    <t>0</t>
  </si>
  <si>
    <t>1</t>
  </si>
  <si>
    <t>4</t>
  </si>
  <si>
    <t>Sugerimos manter o resultado do ano de 2019.</t>
  </si>
  <si>
    <t>Sugerimos manter a meta do ano de 2019.</t>
  </si>
  <si>
    <t xml:space="preserve">Sugerimos pactuar a meta com menos 2% de redução do resultado de 2019. </t>
  </si>
  <si>
    <t>Sugerimos manter a meta do ano de 2018.</t>
  </si>
  <si>
    <t>Sugerimos pactuar a meta com menos 2% de redução do resultado de 2019.</t>
  </si>
  <si>
    <t>Sugerimos manter o resultado do ano de 2018.</t>
  </si>
  <si>
    <t>100.00</t>
  </si>
  <si>
    <t>11995**</t>
  </si>
  <si>
    <t xml:space="preserve">META 2019
 PELO MUNICÍPIO 
(DIGISUS) </t>
  </si>
  <si>
    <t>INDICADOR 20 - FOI EXCLUÍDO: Percentual de municípios que realizam no mínimo seis grupos de ações de vigilância sanitária, consideradas necessárias a todos os municípios no ano</t>
  </si>
  <si>
    <t xml:space="preserve">2020 - INDICADOR EXCLUÍDO </t>
  </si>
  <si>
    <t>0,00,</t>
  </si>
  <si>
    <t>RESULTADO 2020</t>
  </si>
  <si>
    <t>No Conselho</t>
  </si>
  <si>
    <t>1
não iniciada</t>
  </si>
  <si>
    <t>75,00
 não iniciada</t>
  </si>
  <si>
    <t>não iniciada
 90,00</t>
  </si>
  <si>
    <t>não iniciada
 7</t>
  </si>
  <si>
    <t>não iniciada
 0</t>
  </si>
  <si>
    <t>não iniciada
 0,00</t>
  </si>
  <si>
    <t>não iniciada
 0,50</t>
  </si>
  <si>
    <t>não iniciada
 0,03</t>
  </si>
  <si>
    <t>não iniciada
 80,00</t>
  </si>
  <si>
    <t>não iniciada 
32,00</t>
  </si>
  <si>
    <t>não iniciada
5</t>
  </si>
  <si>
    <t>não iniciada 
0</t>
  </si>
  <si>
    <t>não iniciada 
100%</t>
  </si>
  <si>
    <t>não iniciada 
50,00</t>
  </si>
  <si>
    <t>não iniciada 100,00</t>
  </si>
  <si>
    <t>não iniciada 
N/A</t>
  </si>
  <si>
    <t>não iniciada 
3</t>
  </si>
  <si>
    <t>não iniciada
 100,00</t>
  </si>
  <si>
    <t xml:space="preserve">2019 - INDICADOR EXCLUÍDO </t>
  </si>
  <si>
    <t xml:space="preserve">6
</t>
  </si>
  <si>
    <t xml:space="preserve">90,00
</t>
  </si>
  <si>
    <t xml:space="preserve">75,00 
</t>
  </si>
  <si>
    <t xml:space="preserve">80,00 
</t>
  </si>
  <si>
    <t>67 (óbitos)
156,94 (taxa)</t>
  </si>
  <si>
    <r>
      <t xml:space="preserve">RESULTADO 2020
</t>
    </r>
    <r>
      <rPr>
        <b/>
        <sz val="12"/>
        <color rgb="FFFF0000"/>
        <rFont val="Calibri"/>
        <family val="2"/>
        <scheme val="minor"/>
      </rPr>
      <t>PARCIAL</t>
    </r>
  </si>
  <si>
    <t>RESULTADO 2020 (Resultado parciais)</t>
  </si>
  <si>
    <r>
      <rPr>
        <b/>
        <sz val="12"/>
        <rFont val="Calibri"/>
        <family val="2"/>
        <scheme val="minor"/>
      </rPr>
      <t>RESULTADOS</t>
    </r>
    <r>
      <rPr>
        <sz val="12"/>
        <rFont val="Calibri"/>
        <family val="2"/>
        <scheme val="minor"/>
      </rPr>
      <t>:</t>
    </r>
    <r>
      <rPr>
        <sz val="11"/>
        <rFont val="Calibri"/>
        <family val="2"/>
        <scheme val="minor"/>
      </rPr>
      <t xml:space="preserve"> DEVEM SER LANÇADOS NO DIGSUS GESTOR-MODULO PLANEJAMENTO NO RELATÓRIO ANUAL DE GESTÃO  (RAG) NO CAPÍTULO 8. INDICADORES DA PACTUAÇÃO INTERFEDERATIVA, PREENCHENDO O RESULTADO DO INDICADOR, O PERCENTUAL ALCANÇADA DA META E A ANÁLISE DO RESULTADO DE CADA INDICADOR NO CAMPO DE ANÁLISES E CONSIDERAÇÕES</t>
    </r>
  </si>
  <si>
    <r>
      <rPr>
        <b/>
        <sz val="12"/>
        <rFont val="Calibri"/>
        <family val="2"/>
        <scheme val="minor"/>
      </rPr>
      <t>RESULTADOS</t>
    </r>
    <r>
      <rPr>
        <sz val="12"/>
        <rFont val="Calibri"/>
        <family val="2"/>
        <scheme val="minor"/>
      </rPr>
      <t>:</t>
    </r>
    <r>
      <rPr>
        <sz val="11"/>
        <rFont val="Calibri"/>
        <family val="2"/>
        <scheme val="minor"/>
      </rPr>
      <t xml:space="preserve"> DEVEM SER LANÇADOS NO DIGSUS GESTOR-MODULO PLANEJAMENTO NO RELATÓRIO ANUAL DE GESTÃO  (RAG) NO CAPÍTULO 8. INDICADORES DA PACTUAÇÃO INTERFEDERATIVA, PREENCHENDO
 O RESULTADO DO INDICADOR, O PERCENTUAL ALCANÇADA DA META E A ANÁLISE DO RESULTADO DE CADA INDICADOR NO CAMPO DE ANÁLISES E CONSIDERAÇÕES</t>
    </r>
  </si>
  <si>
    <t>META ALCANÇADA</t>
  </si>
  <si>
    <t>META PARCIALMENTE ALCANÇADA</t>
  </si>
  <si>
    <t>META NÃO ALCANÇADA</t>
  </si>
  <si>
    <t>ORIENTAÇÃO:</t>
  </si>
  <si>
    <r>
      <rPr>
        <b/>
        <sz val="12"/>
        <rFont val="Calibri"/>
        <family val="2"/>
        <scheme val="minor"/>
      </rPr>
      <t>RESULTADOS</t>
    </r>
    <r>
      <rPr>
        <sz val="12"/>
        <rFont val="Calibri"/>
        <family val="2"/>
        <scheme val="minor"/>
      </rPr>
      <t>:</t>
    </r>
    <r>
      <rPr>
        <sz val="11"/>
        <rFont val="Calibri"/>
        <family val="2"/>
        <scheme val="minor"/>
      </rPr>
      <t xml:space="preserve"> DEVEM SER LANÇADOS NO DIGSUS GESTOR-MODULO PLANEJAMENTO NO RELATÓRIO ANUAL DE GESTÃO  (RAG) NO CAPÍTULO 8. INDICADORES DA PACTUAÇÃO INTERFEDERATIVA, PREENCHENDO O RESULTADO DO INDICADOR, O PERCENTUAL ALCANÇADA DA META E A ANÁLISE DO RESULTADO DE CADA INDICADOR NO CAMPO DE ANÁLISES E CONSIDERAÇÕES.</t>
    </r>
  </si>
  <si>
    <t>0 a 60%</t>
  </si>
  <si>
    <t>61 a 99%</t>
  </si>
  <si>
    <t>Consolidado da Pactuação e Avaliação dos Indicadores Interfederativos - Etapa Municipal</t>
  </si>
  <si>
    <t>META</t>
  </si>
  <si>
    <t>S/N</t>
  </si>
  <si>
    <t xml:space="preserve">SUGESTÃO  DA ÁREA TÉCNICA DO ESTADO  PARA META 2021
(REDE CRÔNICOS) </t>
  </si>
  <si>
    <t xml:space="preserve">META 2021
 PELO MUNICÍPIO (DIGISUS) </t>
  </si>
  <si>
    <t xml:space="preserve">SUGESTÃO  DA ÁREA TÉCNICA DO ESTADO  PARA META 2021
(FVS)  </t>
  </si>
  <si>
    <t xml:space="preserve">SUGESTÃO  DA ÁREA TÉCNICA DO ESTADO  PARA META 2021
(FVS) </t>
  </si>
  <si>
    <t>SUGESTÃO  DA ÁREA TÉCNICA DO ESTADO  PARA META 2021
(FCECON)</t>
  </si>
  <si>
    <t>SUGESTÃO  DA ÁREA TÉCNICA DO ESTADO  PARA META 2021
(CEGONHA)</t>
  </si>
  <si>
    <t>SUGESTÃO  DA ÁREA TÉCNICA DO ESTADO  PARA META 2021
(DABE)</t>
  </si>
  <si>
    <t xml:space="preserve">SUGESTÃO  DA ÁREA TÉCNICA DO ESTADO  PARA META 2021
(CEGONHA) </t>
  </si>
  <si>
    <t>SUGESTÃO  DA ÁREA TÉCNICA DO ESTADO  PARA META 2021
(REDE PSICOSSOCIAL)</t>
  </si>
  <si>
    <t>SUGESTÃO  DA ÁREA TÉCNICA DO ESTADO  PARA META 2021
(FVS)</t>
  </si>
  <si>
    <t>OBS: SUGESTÃO QUANTO MAIOR MELHOR</t>
  </si>
  <si>
    <t xml:space="preserve">META 2019
 PELO MUNICÍPIO
(DIGISUS) </t>
  </si>
  <si>
    <t xml:space="preserve">META 2018 PELO MUNICÍPIO
 (DIGISUS) </t>
  </si>
  <si>
    <t xml:space="preserve">META 2019
 PELO MUNICÍPIO  (DIGISUS) </t>
  </si>
  <si>
    <t>META 2018
 PELO MUNICÍPIO
 (DIGISUS)</t>
  </si>
  <si>
    <t xml:space="preserve">META 2020
 PELO MUNICÍPIO  (DIGISUS) </t>
  </si>
  <si>
    <t xml:space="preserve">META 2021
 PELO MUNICÍPIO
 (DIGISUS) </t>
  </si>
  <si>
    <t xml:space="preserve">SUGESTÃO  DA ÁREA TÉCNICA DO ESTADO  PARA META 2021
(FUAM)  </t>
  </si>
  <si>
    <t xml:space="preserve">SUGESTÃO  DA ÁREA TÉCNICA DO ESTADO  PARA META 2020
(FCECON) </t>
  </si>
  <si>
    <t xml:space="preserve">SUGESTÃO  DA ÁREA TÉCNICA DO ESTADO  PARA META 2021
(FCECON) </t>
  </si>
  <si>
    <t xml:space="preserve">Indicador 20: Percentual de municípios que realizam no mínimo seis grupos de ações de vigilância sanitária, consideradas necessárias a todos os municípios: Apesar da Nota Técnica nº 18/2018/SEI/GGCOF/DSNVS/ANVISA, por meio da qual é informada a descontinuidade da alimentação do SIA/SUS e impacto na apuração dos resultados do indicador da vigilância sanitária na Pactuação Interfederativa, a FVS-AM tem permanecido com monitoramento desse Indicador 20. O Departamento de Vigilância Sanitária da FVS-AM tem utilizado um sistema diferente do mencionado na referida Nota Técnica, até o ano passado foi usado o FORMSUS - Sistema do Ministério da Saúde e a partir deste ano, está implantando um sistema próprio -  denominado de Informação dos Procedimentos de Vigilância Sanitária – (INFOPROVISA) para continuar com o monitoramento das ações de vigilância sanitárias municipais. Dessa forma, não existe, portanto, um impedimento para dar continuidade na apuração desse importante indicador da Vigilância Sanitária. </t>
  </si>
  <si>
    <t>INDICADOR ESPECÍFICO: Proporção de Cura de Casos Novos de Tuberculose Pulmonar com confirmação laboratorial</t>
  </si>
  <si>
    <t>Parâmetro Nacional:  Proporção de Cura, com a meta no mínimo  ≥ 85% dos casos novos de TB</t>
  </si>
  <si>
    <t>SUGESTÃO DA ÁREA TÉCNICA DO ESTADO PARA META 2018
(FVS)</t>
  </si>
  <si>
    <t xml:space="preserve">META 2019
 PELO MUNICÍPIO </t>
  </si>
  <si>
    <t>OBSERVAÇÕES DA ÁREA TÉCNICA DO ESTADO DA META 2019 (CONTRAPROPOSTA)</t>
  </si>
  <si>
    <t>SUGESTÃO DA ÁREA TÉCNICA DO ESTADO   PARA META 2020
(FVS)</t>
  </si>
  <si>
    <t>SUGESTÃO DA ÁREA TÉCNICA DO ESTADO   PARA META 2021
(FVS)</t>
  </si>
  <si>
    <t xml:space="preserve">A área técnica da FVS - DVE/Tuberculose está de acordo com as propostas de pactuação apresentadas pelos municípios, de ≥ 85% de cura, por atenderem a recomendação da OMS/MS, para obtenção do controle da Tuberculose  no Amazonas.Dados parciais de 2018 - cerca de 70% dos casos ainda estão em tratamento, principalmente os iniciados no 2º semestre. A totalidade dos casos só será encerrada no último trimestre de 2019. </t>
  </si>
  <si>
    <t>Dados parciais de 2018 - cerca de 70% dos casos ainda estão em tratamento, principalmente os iniciados no 2º semestre. A totalidade dos casos só será encerrada no último trimestre de 2019.</t>
  </si>
  <si>
    <t>Dados parciais de 2020 - Justifica-se o não alcance da meta devido à baixa cobertura da Atenção Básica, a não realização do tratamento diretamente observado, falta de incentivo para adesão ao tratamento de longa duração (mínimo de 6 meses, podendo ser prorrogado para 9 ou 12 meses, a critério médico) e elevada taxa de abandono de tratamento. Os dados parciais apresentados como resultado de 2020, referem-se aos dados de 2019, haja vista que aproximadamente 70% dos casos de 2020 ainda estão em tratamento, principalmente os iniciados no 2º semestre. A totalidade dos casos só será encerrada no último trimestre de 2021.</t>
  </si>
  <si>
    <t>Nota explicativa: Indicador: Proporção de cura de casos novos de Tuberculose Pulmonar - Ressalto que a além dos Indicadores definidos na Pactuação Interfederativa 2017-2021, também foi programada a meta estadual e a sugestãode metas municipais para esse Indicador de TB uma vez que o Brasil é um dos 30 países com maiorcarga de tuberculose no mundo, e o Amazonas apresenta a maior taxa deincidência da doença no país, com 64,8 casos por 100 mil habitantes (2020) e amaior taxa de mortalidade por TB com 4,1 óbitos por 100 mil habitantes em 2019.Todos os municípios do Amazonas têm casos registrados desta doença e faz-senecessário, portanto, o monitoramento deste indicador pela SES-AM e também pelaFVS-AM a fim de reduzir as taxas de incidência e de mortalidade por Tuberculoseno Amazonas. Além disso, o estado do Amazonas precisa estar em consonância com oPlano Mundial e Nacional pelo fim da Tuberculose que estabeleceu como metas:até 2035 – Reduzir a taxa de incidência para 10 casos por 100.000 habitantes ereduzir a taxa de mortalidade para menos de 1 caso por 100.00 habitantes.</t>
  </si>
  <si>
    <t>Parâmetro Nacional: Para pactuação da meta, redução em 2% em relação ao resultado anterior</t>
  </si>
  <si>
    <t>*S/N: SEM NOTIICAÇÃO</t>
  </si>
  <si>
    <t>54 (óbitos)
xxx,xx (taxa)</t>
  </si>
  <si>
    <t>2.192 (óbitos)
xxx,xx (taxa)</t>
  </si>
  <si>
    <t>JUSTIFICATIVA DA AREA TÉCNICA PARA META 2021:</t>
  </si>
  <si>
    <t>Considerando que o MANUAL DE ORIENTAÇÕES PARA CODIFICAÇÃO DAS CAUSAS MORTES CONTEXTO DA COVID-19, que não distancia as mortes entre a população-alvo do indicador, a orientação do mesmo que inclui o evento do óbito como mais próximo de sua ocorrência, não afastando as condições contribuintes. Considerando que a pandemia vem resultando em mais de 40% dos óbitos na população-alvo com condições crônicas pré existentes, em especial aquelas determinadas no indicador, contribuindo para sua maior incidência. Considerando, ausência do Ministério da Saúde que pacifique a questão do óbito relacionado aos indicadores pactuados, em especial aqueles relacionados aos indicadores de mortalidade.  Considerando ainda que na história natural da doença, o civid-19 tem se comportado como gatilho para agravamento das condições crônicas em geral contribuindo com maior mortalidade entre essa população, em especial, as atribuídas a nova variante (P1), que vem alcançando a população mais jovem. Considerando ainda os efeitos da pandemia na formação de NOVOS CRÔNICOS, em especial aos crônicos respiratórios, diabéticos, hipertensos, e outras condições ainda em estudo de evidências, que acabam por serem inseridos no contexto de vulnerabilidade pós primeira infecção e hospitalização com gravidade do quadro clínico, e que sobrevivem ao evento. Considerando que os indicadores de mortalidade podem ter seu contexto, camuflado, quando isoladamente avaliados a mortalidade, sem considerar os eventos de cunho de ambiental/biológico, podem refletir um resultado de qualidade errôneo, quando o sistema deve evoluir para a proteção e redução da mortalidade entre a população de maior vulnerabilidade, sejam como medidas sanitárias de alcance social, sejam com ações efetivas de promoção, prevenção e recuperação, com redução de danos ou óbitos entre a população mais vulnerável. Neste contexto, mesmo fixando metas de redução uma reavaliação futura do indicador deverá ser promovido.</t>
  </si>
  <si>
    <t>CLASSIFICAÇÃO DE DESEMPENHO DOS RESULTADOS</t>
  </si>
  <si>
    <t>275,32 (taxa)
2.378 (óbitos)</t>
  </si>
  <si>
    <t>275,89 (taxa) 2.740 (óbitos)</t>
  </si>
  <si>
    <t>90,00
não iniciada</t>
  </si>
  <si>
    <t>95,00
 não iniciada</t>
  </si>
  <si>
    <r>
      <t xml:space="preserve">É importante que os Secretários Municipais de Saúde,  sigam as orientações pactuadas pelo Estado, em obediência às metas preconizadas pelo Ministério da Saúde para 2018. 
Foram elencadas no Pacto as Quatro vacinas e conforme o calendário a vacinação é no minimo de 95%, em cada vacina, totalizando a cobertura das 04 vacinas em 100% da meta alcançada. Ressalta-se que, o não alcance de metas para cada vacina, reduz-se 25% das mesmas. Assim sendo,  o referido indicador, deve ser obedecido ao Parâmetro Nacional, com as coberturas vacinais de no </t>
    </r>
    <r>
      <rPr>
        <u/>
        <sz val="11"/>
        <rFont val="Calibri"/>
        <family val="2"/>
        <scheme val="minor"/>
      </rPr>
      <t>mínimo 75%</t>
    </r>
    <r>
      <rPr>
        <sz val="11"/>
        <rFont val="Calibri"/>
        <family val="2"/>
        <scheme val="minor"/>
      </rPr>
      <t xml:space="preserve"> dos municípios, para o alcance da meta pelo ESTADO, NÃO SENDO ACEITO valores inferiores ao preconizado.</t>
    </r>
  </si>
  <si>
    <r>
      <t xml:space="preserve">É importante que os Secretários Municipais de Saúde,  sigam as orientações pactuadas pelo Estado, em obediência às metas preconizadas pelo Ministério da Saúde para 2019. 
Foram elencadas no Pacto as Quatro vacinas e conforme o calendário a vacinação é no minimo de 95%, em cada vacina, totalizando a cobertura das 04 vacinas em 100% da meta alcançada. Ressalta-se que, o não alcance de metas para cada vacina, reduz-se 25% das mesmas. Assim sendo,  o referido indicador, deve ser obedecido ao Parâmetro Nacional, com as coberturas vacinais de no </t>
    </r>
    <r>
      <rPr>
        <u/>
        <sz val="11"/>
        <rFont val="Calibri"/>
        <family val="2"/>
        <scheme val="minor"/>
      </rPr>
      <t>mínimo 75%</t>
    </r>
    <r>
      <rPr>
        <sz val="11"/>
        <rFont val="Calibri"/>
        <family val="2"/>
        <scheme val="minor"/>
      </rPr>
      <t xml:space="preserve"> dos municípios, para o alcance da meta pelo ESTADO, NÃO SENDO ACEITO valores inferiores ao preconizado e, acarretará a redução do repasse financeiro ao município destinado a este indicador, pois ele também compõe a ficha de indicadores do Programa de Qualificação das Ações de Vigilância em Saúde - PQA-VS</t>
    </r>
  </si>
  <si>
    <r>
      <t xml:space="preserve">80,00 
</t>
    </r>
    <r>
      <rPr>
        <sz val="11"/>
        <color rgb="FFFF0000"/>
        <rFont val="Calibri"/>
        <family val="2"/>
        <scheme val="minor"/>
      </rPr>
      <t>não iniciada</t>
    </r>
  </si>
  <si>
    <r>
      <rPr>
        <sz val="11"/>
        <color rgb="FFFF0000"/>
        <rFont val="Calibri"/>
        <family val="2"/>
        <scheme val="minor"/>
      </rPr>
      <t>não iniciada</t>
    </r>
    <r>
      <rPr>
        <sz val="12"/>
        <color rgb="FFFF0000"/>
        <rFont val="Calibri"/>
        <family val="2"/>
        <scheme val="minor"/>
      </rPr>
      <t xml:space="preserve">
 0</t>
    </r>
  </si>
  <si>
    <t>SUGESTÃO  DA ÁREA TÉCNICA DO ESTADO  PARA META 2021
(COORD. IST/AIDS)</t>
  </si>
  <si>
    <t>Tendo em vista a situação epidemiológica atual do estado, sugerimos manter a meta pactuada para 2020, considerando que pode haver subnotificações devido a pandemia. Ações para melhorar os indicadores: rever fluxo do pré-natal, implementar testagem rápida de sífilis,  garantir o tratamento e o monitoramento da titulação de VDRL da gestante, tratar parceria, garantir o registro adequando do cartão da gestante, qualificar a informação SINAN, treinar equipe da unidade hospitalar e atenção básica quanto ao manejo de RN exposto e criança com sífilis congênita.</t>
  </si>
  <si>
    <t>Tendo em vista a situação epidemiológica atual do estado, sugerimos manter a meta pactuada para 2020, considerando que pode haver subnotificações devido à pandemia.
Ações para melhorar os indicadores: rever fluxo do pré-natal, implementar testagem rápida de HIV em todos os trimestres,  garantir o tratamento da gestante,  garantir o registro adequando do cartão da gestante e da ficha de encaminhamento da gestante, qualificar a informação SINAN, treinar equipe da unidade hospitalar e atenção básica quanto ao manejo do RN exposto ao HIV.</t>
  </si>
  <si>
    <r>
      <t>O município de Humaitá ainda não implantou o programa VIGIAGUA, no entanto, já estruturou espaço físico para o laboratório, recebeu equipamentos da FVS e se iniciar as atividades poderá pactuar 50% da meta proposta pelo Estado. (</t>
    </r>
    <r>
      <rPr>
        <b/>
        <sz val="11"/>
        <rFont val="Calibri"/>
        <family val="2"/>
        <scheme val="minor"/>
      </rPr>
      <t>meta de 300 amostra por parâmetro</t>
    </r>
    <r>
      <rPr>
        <sz val="11"/>
        <rFont val="Calibri"/>
        <family val="2"/>
        <scheme val="minor"/>
      </rPr>
      <t>)</t>
    </r>
  </si>
  <si>
    <t>OBS: SUGESTÃO QUANTO MENOR MELHOR</t>
  </si>
  <si>
    <t>Precisa ser fortalecido os serviços de saúde ligados parto nascimento, o município deve aumentar proporção de parto normal.  Os dados demonstram que muito ainda precisa ser trabalho para alcançarmos a meta estabelecida, além do que já foi feito, como:  Apoio a rede materno na ampliação da oferta de centros de partos normais e incentivo a realização de partos normais acompanhados por enfermeiras obstetras através do ensino em saúde em unidades de referência. Implementação das boas práticas do parto nascimento. Participação no Fórum Perinatal do Amazonas e a vinculação das gestantes as maternidades.</t>
  </si>
  <si>
    <r>
      <rPr>
        <b/>
        <sz val="11"/>
        <rFont val="Calibri"/>
        <family val="2"/>
        <scheme val="minor"/>
      </rPr>
      <t>METAS:</t>
    </r>
    <r>
      <rPr>
        <sz val="11"/>
        <rFont val="Calibri"/>
        <family val="2"/>
        <scheme val="minor"/>
      </rPr>
      <t xml:space="preserve"> DEVEM SER LANÇADAS NO DIGSUS GESTOR-MODULO PLANEJAMENTO NO CAMPO DE PACTUAÇÃO INTERFEDERATIVA DE INDICADORES</t>
    </r>
  </si>
  <si>
    <r>
      <rPr>
        <b/>
        <sz val="11"/>
        <rFont val="Calibri"/>
        <family val="2"/>
        <scheme val="minor"/>
      </rPr>
      <t>RESULTADOS</t>
    </r>
    <r>
      <rPr>
        <sz val="11"/>
        <rFont val="Calibri"/>
        <family val="2"/>
        <scheme val="minor"/>
      </rPr>
      <t>: DEVEM SER LANÇADOS NO DIGSUS GESTOR-MODULO PLANEJAMENTO NO RELATÓRIO ANUAL DE GESTÃO  (RAG) NO CAPÍTULO 8. INDICADORES DA PACTUAÇÃO INTERFEDERATIVA, PREENCHENDO O RESULTADO DO INDICADOR, O PERCENTUAL ALCANÇADA DA META E A ANÁLISE DO RESULTADO DE CADA INDICADOR NO CAMPO DE ANÁLISES E CONSIDERAÇÕES</t>
    </r>
  </si>
  <si>
    <t>Indicador 14 que reflete alcance das ações da atenção primária  em relação saúde dos adolescente. Sugerimos intensificar essas ações favorecendo a participação juvenil sendo essa ação  uma extrategia de promoção da saúde</t>
  </si>
  <si>
    <t>Parabéns aos municipios que mesmo no cenário pandêmico vem reduzindo a mortalidade infantil no entanto ainda precisa melhorar  a estratégia de vigilância do óbito , eduacação permanente e organização na linha de cuidado . Ações importantes para implantar  : IHAC, metodo canguru , PIA, definir os rumos que a gestão deve tomar na melhoria e ampliação de alguns serviços e implantação de outros, bem como o aumento do acesso à informação por parte da população; Implantar/ implementar as estratégias e açoes da PNAISC. implementando ações como: integração da ESF e media  Equipes de Assitência hospitalar que assistem a gestantes e a criança no pré-natal, parto e no período neonatal; Investir na investigação do óbito para qualificar a informação; Qualificar a equipe para assistência a criança na rede básica de saúde.</t>
  </si>
  <si>
    <t>Devido ao momento pandêmico apresentado no inicio de ano de 2021 onde tivemos um grande número de óbitos maternos sugerimos uma repactuação deste indicador e que todos municípios redobrem atenção para medidas preventivas e qualificação do pré natal, parto, e nascimento; Investindo na investigação do óbito para qualificar a informação; Definir os rumos que a gestão deve tomar na melhoria e ampliação de alguns serviços e implantação de outros, bem como o aumento do acesso à informação por parte da população; Implantar/ implementar Comitês de Prevenção à Mortalidade Materna e Infantil. No Brasil pactuamos para os estados uma razão de 30 óbitos a cada 100.000 nascidos vivos até ano 2030 para o estado do Amazonas deveremos chegar em 2030 com 23 óbitos em número absoluto desde que mantenhamos a variável do cálculo. Buscando atingir este objetivo os dados demonstram que ainda é necessário um grande esforço para qualificação dos serviços de saúde materna e infantil.</t>
  </si>
  <si>
    <r>
      <rPr>
        <sz val="11"/>
        <color rgb="FFFF0000"/>
        <rFont val="Calibri"/>
        <family val="2"/>
        <scheme val="minor"/>
      </rPr>
      <t>não iniciada</t>
    </r>
    <r>
      <rPr>
        <sz val="12"/>
        <color rgb="FFFF0000"/>
        <rFont val="Calibri"/>
        <family val="2"/>
        <scheme val="minor"/>
      </rPr>
      <t xml:space="preserve"> 
93,00</t>
    </r>
  </si>
  <si>
    <r>
      <t xml:space="preserve">Como o municipio teve como resultado em 2018 </t>
    </r>
    <r>
      <rPr>
        <b/>
        <sz val="11"/>
        <color theme="1"/>
        <rFont val="Calibri"/>
        <family val="2"/>
        <scheme val="minor"/>
      </rPr>
      <t>92,07%</t>
    </r>
    <r>
      <rPr>
        <sz val="11"/>
        <color theme="1"/>
        <rFont val="Calibri"/>
        <family val="2"/>
        <scheme val="minor"/>
      </rPr>
      <t xml:space="preserve">, e como esse indicador é de aumento, recomendamos que o muncipio pactue como meta valor superior a esse resultado. </t>
    </r>
  </si>
  <si>
    <r>
      <t>O municipio de Fonte Boa atingiu como resultado a cobertura de</t>
    </r>
    <r>
      <rPr>
        <b/>
        <sz val="11"/>
        <color theme="1"/>
        <rFont val="Calibri"/>
        <family val="2"/>
        <scheme val="minor"/>
      </rPr>
      <t xml:space="preserve"> 100% em 2018</t>
    </r>
    <r>
      <rPr>
        <sz val="11"/>
        <color theme="1"/>
        <rFont val="Calibri"/>
        <family val="2"/>
        <scheme val="minor"/>
      </rPr>
      <t>, e como esse indicador é de aumento, recomendamos que seja pactuado para 2019 o resultado de 2018, para garantirmos essa melhoria da cobertura e do acesso à saude bucal para a população.</t>
    </r>
  </si>
  <si>
    <r>
      <t>O municipio de Santo Antonio do Iça atingiu como resultado a cobertura de</t>
    </r>
    <r>
      <rPr>
        <b/>
        <sz val="11"/>
        <color theme="1"/>
        <rFont val="Calibri"/>
        <family val="2"/>
        <scheme val="minor"/>
      </rPr>
      <t xml:space="preserve"> 100% em 2018</t>
    </r>
    <r>
      <rPr>
        <sz val="11"/>
        <color theme="1"/>
        <rFont val="Calibri"/>
        <family val="2"/>
        <scheme val="minor"/>
      </rPr>
      <t>, e como esse indicador é de aumento, recomendamos que seja pactuado para 2019 o resultado de 2018, para garantirmos essa melhoria da cobertura e do acesso à saude bucal para a popualação.</t>
    </r>
  </si>
  <si>
    <r>
      <t xml:space="preserve">Como o municipio teve como resultado em 2018 </t>
    </r>
    <r>
      <rPr>
        <b/>
        <sz val="11"/>
        <color theme="1"/>
        <rFont val="Calibri"/>
        <family val="2"/>
        <scheme val="minor"/>
      </rPr>
      <t>54,54%,</t>
    </r>
    <r>
      <rPr>
        <sz val="11"/>
        <color theme="1"/>
        <rFont val="Calibri"/>
        <family val="2"/>
        <scheme val="minor"/>
      </rPr>
      <t xml:space="preserve"> e como esse indicador é de aumento</t>
    </r>
    <r>
      <rPr>
        <b/>
        <sz val="11"/>
        <color theme="1"/>
        <rFont val="Calibri"/>
        <family val="2"/>
        <scheme val="minor"/>
      </rPr>
      <t xml:space="preserve">, </t>
    </r>
    <r>
      <rPr>
        <sz val="11"/>
        <color theme="1"/>
        <rFont val="Calibri"/>
        <family val="2"/>
        <scheme val="minor"/>
      </rPr>
      <t xml:space="preserve">recomendamos que o muncipio pactue como meta valor superior a esse resultado. </t>
    </r>
  </si>
  <si>
    <r>
      <t>Como o municipio teve como resultado em 2018</t>
    </r>
    <r>
      <rPr>
        <b/>
        <sz val="11"/>
        <color theme="1"/>
        <rFont val="Calibri"/>
        <family val="2"/>
        <scheme val="minor"/>
      </rPr>
      <t xml:space="preserve"> 86,82%, </t>
    </r>
    <r>
      <rPr>
        <sz val="11"/>
        <color theme="1"/>
        <rFont val="Calibri"/>
        <family val="2"/>
        <scheme val="minor"/>
      </rPr>
      <t xml:space="preserve">e como esse indicador é de aumento, recomendamos que o muncipio pactue como meta valor superior a esse resultado. </t>
    </r>
  </si>
  <si>
    <r>
      <t>Como o municipio teve como resultado em 2018</t>
    </r>
    <r>
      <rPr>
        <b/>
        <sz val="11"/>
        <color theme="1"/>
        <rFont val="Calibri"/>
        <family val="2"/>
        <scheme val="minor"/>
      </rPr>
      <t xml:space="preserve"> 49,14%,  </t>
    </r>
    <r>
      <rPr>
        <sz val="11"/>
        <color theme="1"/>
        <rFont val="Calibri"/>
        <family val="2"/>
        <scheme val="minor"/>
      </rPr>
      <t>e como esse indicador é de aumento,</t>
    </r>
    <r>
      <rPr>
        <b/>
        <sz val="11"/>
        <color theme="1"/>
        <rFont val="Calibri"/>
        <family val="2"/>
        <scheme val="minor"/>
      </rPr>
      <t xml:space="preserve"> </t>
    </r>
    <r>
      <rPr>
        <sz val="11"/>
        <color theme="1"/>
        <rFont val="Calibri"/>
        <family val="2"/>
        <scheme val="minor"/>
      </rPr>
      <t xml:space="preserve">recomendamos que o muncipio pactue como meta valor superior a esse resultado. </t>
    </r>
  </si>
  <si>
    <r>
      <t>O municipio de Rio Preto da Eva atingiu como resultado a cobertura de</t>
    </r>
    <r>
      <rPr>
        <b/>
        <sz val="11"/>
        <color theme="1"/>
        <rFont val="Calibri"/>
        <family val="2"/>
        <scheme val="minor"/>
      </rPr>
      <t xml:space="preserve"> 100% em 2018</t>
    </r>
    <r>
      <rPr>
        <sz val="11"/>
        <color theme="1"/>
        <rFont val="Calibri"/>
        <family val="2"/>
        <scheme val="minor"/>
      </rPr>
      <t>, e como esse indicador é de aumento, recomendamos que seja pactuado para 2019 o resultado de 2018, para garantirmos essa melhoria da cobertura e do acesso à saude bucal para a popualação.</t>
    </r>
  </si>
  <si>
    <r>
      <t xml:space="preserve">Como o municipio teve como resultado em 2018 </t>
    </r>
    <r>
      <rPr>
        <b/>
        <sz val="11"/>
        <color theme="1"/>
        <rFont val="Calibri"/>
        <family val="2"/>
        <scheme val="minor"/>
      </rPr>
      <t>91,43%</t>
    </r>
    <r>
      <rPr>
        <sz val="11"/>
        <color theme="1"/>
        <rFont val="Calibri"/>
        <family val="2"/>
        <scheme val="minor"/>
      </rPr>
      <t xml:space="preserve">, e como esse indicador é de aumento, recomendamos que o muncipio pactue como meta valor superior a esse resultado. </t>
    </r>
  </si>
  <si>
    <r>
      <t xml:space="preserve">Como o municipio teve como resultado em 2018 </t>
    </r>
    <r>
      <rPr>
        <b/>
        <sz val="11"/>
        <color theme="1"/>
        <rFont val="Calibri"/>
        <family val="2"/>
        <scheme val="minor"/>
      </rPr>
      <t>87,50%,</t>
    </r>
    <r>
      <rPr>
        <sz val="11"/>
        <color theme="1"/>
        <rFont val="Calibri"/>
        <family val="2"/>
        <scheme val="minor"/>
      </rPr>
      <t xml:space="preserve"> e como esse indicador é de aumento, recomendamos que o muncipio pactue como meta valor superior a esse resultado. </t>
    </r>
  </si>
  <si>
    <r>
      <t>O municipio de Boa Vista do Ramos atingiu como resultado a cobertura de</t>
    </r>
    <r>
      <rPr>
        <b/>
        <sz val="11"/>
        <color theme="1"/>
        <rFont val="Calibri"/>
        <family val="2"/>
        <scheme val="minor"/>
      </rPr>
      <t xml:space="preserve"> 74,66% em 2018</t>
    </r>
    <r>
      <rPr>
        <sz val="11"/>
        <color theme="1"/>
        <rFont val="Calibri"/>
        <family val="2"/>
        <scheme val="minor"/>
      </rPr>
      <t>, e como esse indicador é de aumento, recomendamos que seja pactuado como meta para 2019 um valor supeior ao resultado de 2018, para garantirmos essa melhoria da cobertura e do acesso à saude bucal para a popualação.</t>
    </r>
  </si>
  <si>
    <r>
      <t>O municipio de Boa Vista do Ramos atingiu como resultado a cobertura de</t>
    </r>
    <r>
      <rPr>
        <b/>
        <sz val="11"/>
        <color theme="1"/>
        <rFont val="Calibri"/>
        <family val="2"/>
        <scheme val="minor"/>
      </rPr>
      <t xml:space="preserve"> 87,71% em 2018</t>
    </r>
    <r>
      <rPr>
        <sz val="11"/>
        <color theme="1"/>
        <rFont val="Calibri"/>
        <family val="2"/>
        <scheme val="minor"/>
      </rPr>
      <t>, e como esse indicador é de aumento, recomendamos que seja pactuado como meta para 2019 um valor supeior ao resultado de 2018, para garantirmos essa melhoria da cobertura e do acesso à saude bucal para a popualação.</t>
    </r>
  </si>
  <si>
    <r>
      <t xml:space="preserve">Como o municipio teve como resultado em 2018 </t>
    </r>
    <r>
      <rPr>
        <b/>
        <sz val="11"/>
        <color theme="1"/>
        <rFont val="Calibri"/>
        <family val="2"/>
        <scheme val="minor"/>
      </rPr>
      <t>84,86%</t>
    </r>
    <r>
      <rPr>
        <sz val="11"/>
        <color theme="1"/>
        <rFont val="Calibri"/>
        <family val="2"/>
        <scheme val="minor"/>
      </rPr>
      <t xml:space="preserve">, e como esse indicador é de aumento, recomendamos que o muncipio pactue como meta valor superior a esse resultado. </t>
    </r>
  </si>
  <si>
    <r>
      <t xml:space="preserve">Como o municipio teve como resultado em 2018 </t>
    </r>
    <r>
      <rPr>
        <b/>
        <sz val="11"/>
        <color theme="1"/>
        <rFont val="Calibri"/>
        <family val="2"/>
        <scheme val="minor"/>
      </rPr>
      <t>84,89%</t>
    </r>
    <r>
      <rPr>
        <sz val="11"/>
        <color theme="1"/>
        <rFont val="Calibri"/>
        <family val="2"/>
        <scheme val="minor"/>
      </rPr>
      <t xml:space="preserve">, e como esse indicador é de aumento, recomendamos que o muncipio pactue como meta valor superior a esse resultado. </t>
    </r>
  </si>
  <si>
    <r>
      <t xml:space="preserve">Como o municipio teve como resultado em 2018 </t>
    </r>
    <r>
      <rPr>
        <b/>
        <sz val="11"/>
        <color theme="1"/>
        <rFont val="Calibri"/>
        <family val="2"/>
        <scheme val="minor"/>
      </rPr>
      <t>61,52%,</t>
    </r>
    <r>
      <rPr>
        <sz val="11"/>
        <color theme="1"/>
        <rFont val="Calibri"/>
        <family val="2"/>
        <scheme val="minor"/>
      </rPr>
      <t xml:space="preserve"> e como esse indicador é de aumento, recomendamos que o muncipio pactue como meta valor superior a esse resultado. </t>
    </r>
  </si>
  <si>
    <r>
      <t>O municipio de Apuí atingiu como resultado a cobertura de</t>
    </r>
    <r>
      <rPr>
        <b/>
        <sz val="11"/>
        <color theme="1"/>
        <rFont val="Calibri"/>
        <family val="2"/>
        <scheme val="minor"/>
      </rPr>
      <t xml:space="preserve"> 100% em 2018</t>
    </r>
    <r>
      <rPr>
        <sz val="11"/>
        <color theme="1"/>
        <rFont val="Calibri"/>
        <family val="2"/>
        <scheme val="minor"/>
      </rPr>
      <t>, e como esse indicador é de aumento, recomendamos que seja pactuado para 2019 o resultado de 2018, para garantirmos essa melhoria da cobertura e do acesso à saude bucal para a população.</t>
    </r>
  </si>
  <si>
    <t xml:space="preserve">ÁREA TÉCNICA RESPONSÁVEL: SAÚDE DA MULHER e FVS; FONES: 3182-8522, Augusto (99184-3253), Rita (98414-0046); E-mail: augustozany@gmail.com / ritaleocadio.br@gmail.com  </t>
  </si>
  <si>
    <t xml:space="preserve">ÁREA TÉCNICA RESPONSÁVEL: FVS; FONES: 3182-8522, Augusto (99184-3253), Rita (98414-0046); E-mail: augustozany@gmail.com / ritaleocadio.br@gmail.com  </t>
  </si>
  <si>
    <t xml:space="preserve">ÁREA TÉCNICA RESPONSÁVEL: SAÚDE DA CRIANÇA e FVS; FONES: 3182-8522, Augusto (99184-3253), Rita (98414-0046); E-mail: augustozany@gmail.com / ritaleocadio.br@gmail.com  </t>
  </si>
  <si>
    <t xml:space="preserve">ÁREA TÉCNICA RESPONSÁVEL: FVS; FONES: 3182-8522, Augusto (99184-3253), Rita (98414-0046); E-mail: augustozany@gmail.com /  ritaleocadio.br@gmail.com  </t>
  </si>
  <si>
    <t xml:space="preserve">ÁREA TÉCNICA RESPONSÁVEL: REDE DE ATENÇÃO ÀS CONDIÇÕES CRÔNICAS/FUAM; FONE: 3632-5850 / 3632-5852; E-mail: junior_fuam@hotmail.com / hanseniase@fuam.am.gov.br
</t>
  </si>
  <si>
    <t xml:space="preserve">ÁREA TÉCNICA RESPONSÁVEL: COORDENAÇÃO DE IST/AIDS e SAÚDE DA CRIANÇA; FONES: 3643-6352, E-mail: dabe@saude.am.gov.br /  indab@saude.am.gov.br </t>
  </si>
  <si>
    <t xml:space="preserve">ÁREA TÉCNICA RESPONSÁVEL: REDE DE ATENÇÃO ÀS CONDIÇÕES CRÔNICAS; FONE: 98207-3400; E-mail: rede.cronicas@saude.am.gov.br  
</t>
  </si>
  <si>
    <t xml:space="preserve">ÁREA TÉCNICA RESPONSÁVEL: FVS; FONES: 3182-8522, Augusto (99184-3253), Rita (98414-0046)  e-mail: augustozany@gmail.com / ritaleocadio.br@gmail.com  </t>
  </si>
  <si>
    <t xml:space="preserve">ÁREA TÉCNICA RESPONSÁVEL: COORDENAÇÃO DE IST/AIDS e SAÚDE DA CRIANÇA; FONE: 3643-6352; E-mail: dabe@saude.am.gov.br / indab@saude.am.gov.br </t>
  </si>
  <si>
    <t xml:space="preserve">ÁREA TÉCNICA RESPONSÁVEL:  SAÚDE DA MULHER e REDE DE ATENÇÃO ÀS CONDIÇÕES CRÔNICAS/ FCECON; FONES: 3655-4604, E-mail: anasselis@gmail.com / mariliamuniz@gmail.com                                                                                                                                                                                                                             </t>
  </si>
  <si>
    <t xml:space="preserve">ÁREA TÉCNICA RESPONSÁVEL:  SAÚDE DA MULHER e REDE DE ATENÇÃO ÀS CONDIÇÕES CRÔNICAS/FCECON; FONES: 3655-4604; E-mail: anasselis@gmail.com / mariliamuniz@gmail.com                                                                                                                                                                                                                               </t>
  </si>
  <si>
    <t xml:space="preserve">ÁREA TÉCNICA RESPONSÁVEL: LINHA DE CUIDADO MATERNO INFANTIL; FONE: 3643-6171; E-mail: indab@saude.am.gov.br / dabe@saude.am.gov.br
</t>
  </si>
  <si>
    <t xml:space="preserve">ÁREA TÉCNICA RESPONSÁVEL: SAÚDE DO ADOLESCENTE; FONE 3643-6171; E-mail: indab@saude.am.gov.br / dabe@saude.am.gov.br / saudedoadolescente.am@gmail.com
</t>
  </si>
  <si>
    <t xml:space="preserve">ÁREA TÉCNICA RESPONSÁVEL: SAÚDE DA CRIANÇA; FONE: 3643-6171;  Email:  indab@saude.am.gov.br / dabe@saude.am.gov.br / saudedacrianca.amazonas@gmail.com
</t>
  </si>
  <si>
    <t>ÁREA TÉCNICA RESPONSÁVEL:LINHA DE CUIDADO MATERNO INFANTIL; FONE: 3643-6352;  Email:  indab@saude.am.gov.br / dabe@saude.am.gov.br</t>
  </si>
  <si>
    <t>ÁREA TÉCNICA RESPONSÁVEL: GERÊNCIA DE ATENÇÃO BÁSICA; FONES:  3643- 6352; E-mail: indab@saude.am.gov.br / dabe@saude.am.gov.br</t>
  </si>
  <si>
    <t>ÁREA TÉCNICA RESPONSÁVEL: ALIMENTAÇÃO E NUTRIÇÃO; FONE: 3643- 6352; E-mail: indab@saude.am.gov.br  / dabe@saue.am.gov.br</t>
  </si>
  <si>
    <t>ÁREA TÉCNICA RESPONSÁVEL: COORDENAÇÃO DE SAÚDE BUCAL; FONE: 3643-6352; E-mail: saudebucal@saude.am.gov.br / indab@saude.am.gov.br / dabe@saude.am.gov.br</t>
  </si>
  <si>
    <t xml:space="preserve">ÁREA TÉCNICA RESPONSÁVEL: FVS; FONE: 3182-8522; Augusto (99184-3253), Rita (98414-0046); E-mail: augustozany@gmail.com / ritaleocadio.br@gmail.com  </t>
  </si>
  <si>
    <t xml:space="preserve">ÁREA TÉCNICA RESPONSÁVEL: REDE DE ATENÇÃO PSICOSSOCIAL; FONE: 3643-6160; E-mail: raps@saude.am.gov.br     </t>
  </si>
  <si>
    <t xml:space="preserve">ÁREA TÉCNICA RESPONSÁVEL: FVS; FONE: 3182-8522, Augusto (99184-3253), Rita (98414-0046); E-mail: augustozany@gmail.com / ritaleocadio.br@gmail.com  </t>
  </si>
  <si>
    <t>INDICADORES</t>
  </si>
  <si>
    <t>SUGESTÃO  DA ÁREA TÉCNICA DO ESTADO  PARA META 2021</t>
  </si>
  <si>
    <t>RESULTADO DOS INDICADORES 2021</t>
  </si>
  <si>
    <t>Unidade de Medida</t>
  </si>
  <si>
    <t>Consolidado da Pactuação e Avaliação das Metas - Etapa Municipal</t>
  </si>
  <si>
    <t>Consolidado da Pactuação e Avaliação das Metas com Sugestão da Área Técnica - Etapa Municipal</t>
  </si>
  <si>
    <t>Consolidado da Pactuação e Avaliação dos Resultados dos Indicadores - Etapa Municipal</t>
  </si>
  <si>
    <t>INDICADOR</t>
  </si>
  <si>
    <t>NUMERO ABSOLUTO</t>
  </si>
  <si>
    <t>Consolidado da Pactuação e Avaliação Geral dos Municípios</t>
  </si>
  <si>
    <t>PERCENTUAL</t>
  </si>
  <si>
    <t xml:space="preserve">SUGESTÃO  DA ÁREA TÉCNICA DO ESTADO  PARA META 2021 
(FUAM) </t>
  </si>
  <si>
    <t>SUGESTÃO  DA ÁREA TÉCNICA DO ESTADO  PARA META 2021 
(COORD. IST/AIDS)</t>
  </si>
  <si>
    <t>SUGESTÃO  DA ÁREA TÉCNICA DO ESTADO  PARA META 2021 
(FVS)</t>
  </si>
  <si>
    <t xml:space="preserve">SUGESTÃO  DA ÁREA TÉCNICA DO ESTADO  PARA META 2021 
(FCECON) </t>
  </si>
  <si>
    <t>SUGESTÃO  DA ÁREA TÉCNICA DO ESTADO  PARA META 2021 
(CEGONHA)</t>
  </si>
  <si>
    <t>SUGESTÃO  DA ÁREA TÉCNICA DO ESTADO  PARA META 2021 
(DABE)</t>
  </si>
  <si>
    <t>SUGESTÃO  DA ÁREA TÉCNICA DO ESTADO  PARA META 2021 
(REDE PSICOSSOCIAL)</t>
  </si>
  <si>
    <t>N. ABS.</t>
  </si>
  <si>
    <t>SUGESTÃO  DA ÁREA TÉCNICA DO ESTADO  PARA META 2022</t>
  </si>
  <si>
    <t xml:space="preserve">META 2022
 PELO MUNICÍPIO (DIGISUS) </t>
  </si>
  <si>
    <t>RESULTADO DOS INDICADORES 2022</t>
  </si>
  <si>
    <t xml:space="preserve">SUGESTÃO  DA ÁREA TÉCNICA DO ESTADO  PARA META 2022
(REDE CRÔNICOS) </t>
  </si>
  <si>
    <t xml:space="preserve">META 2022
 PELO MUNICÍPIO
 (DIGISUS) </t>
  </si>
  <si>
    <t xml:space="preserve">SUGESTÃO  DA ÁREA TÉCNICA DO ESTADO  PARA META 2022
(FVS) </t>
  </si>
  <si>
    <t>SUGESTÃO  DA ÁREA TÉCNICA DO ESTADO  PARA META 2022
(COORD. IST/AIDS)</t>
  </si>
  <si>
    <t>RESULTADO 2022</t>
  </si>
  <si>
    <t>SUGESTÃO  DA ÁREA TÉCNICA DO ESTADO  PARA META 2022
(FVS)</t>
  </si>
  <si>
    <t xml:space="preserve">SUGESTÃO  DA ÁREA TÉCNICA DO ESTADO  PARA META 2022
(FVS)  </t>
  </si>
  <si>
    <t xml:space="preserve">SUGESTÃO  DA ÁREA TÉCNICA DO ESTADO  PARA META 2022
(FUAM)  </t>
  </si>
  <si>
    <t xml:space="preserve">SUGESTÃO  DA ÁREA TÉCNICA DO ESTADO  PARA META 2022
(FCECON) </t>
  </si>
  <si>
    <t>SUGESTÃO  DA ÁREA TÉCNICA DO ESTADO  PARA META 2022
(FCECON)</t>
  </si>
  <si>
    <t>SUGESTÃO  DA ÁREA TÉCNICA DO ESTADO  PARA META 2022
(CEGONHA)</t>
  </si>
  <si>
    <t>SUGESTÃO  DA ÁREA TÉCNICA DO ESTADO  PARA META 2022
(DABE)</t>
  </si>
  <si>
    <t xml:space="preserve">SUGESTÃO  DA ÁREA TÉCNICA DO ESTADO  PARA META 2022
(CEGONHA) </t>
  </si>
  <si>
    <t xml:space="preserve">RESULTADO 2020 </t>
  </si>
  <si>
    <t>SUGESTÃO  DA ÁREA TÉCNICA DO ESTADO  PARA META 2022
(REDE PSICOSSOCIAL)</t>
  </si>
  <si>
    <t>PACTUAÇÃO NÃO INICIADA PELO MUNICIPIO</t>
  </si>
  <si>
    <t>LEGENDAS:</t>
  </si>
  <si>
    <t>PACTUAÇÃO ESTA EM APRECIAÇÃO PELO CONSELHO DO MUNICIPIO</t>
  </si>
  <si>
    <t>RESULTADO 1º QUADRIMESTRE 2021</t>
  </si>
  <si>
    <t>RESULTADO 1º QUADRIMESTRE 2021 NÃO APURADO</t>
  </si>
  <si>
    <t>RESULTADO 1º QUADRIMESTRE 2021 
NÃO APURADO</t>
  </si>
  <si>
    <t xml:space="preserve">RESULTADO 1º QUADRIMESTRE 2021 </t>
  </si>
  <si>
    <t>SUGESTÃO DA META NÃO ACATADA PELO MUNICÍPIO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</si>
</sst>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0"/>
    <numFmt numFmtId="166" formatCode="#,##0.0"/>
    <numFmt numFmtId="167" formatCode="d\.m"/>
  </numFmts>
  <fonts count="74">
    <font>
      <sz val="11"/>
      <color theme="1"/>
      <name val="Calibri"/>
      <family val="2"/>
      <scheme val="minor"/>
    </font>
    <font>
      <b/>
      <sz val="10"/>
      <name val="Arial"/>
      <family val="2"/>
    </font>
    <font>
      <sz val="10"/>
      <name val="Arial"/>
      <family val="2"/>
    </font>
    <font>
      <sz val="8"/>
      <name val="Arial"/>
      <family val="2"/>
    </font>
    <font>
      <sz val="11"/>
      <color indexed="8"/>
      <name val="Calibri"/>
      <family val="2"/>
    </font>
    <font>
      <b/>
      <sz val="10"/>
      <color indexed="8"/>
      <name val="Calibri"/>
      <family val="2"/>
    </font>
    <font>
      <b/>
      <sz val="10"/>
      <name val="Calibri"/>
      <family val="2"/>
      <scheme val="minor"/>
    </font>
    <font>
      <sz val="10"/>
      <name val="Calibri"/>
      <family val="2"/>
      <scheme val="minor"/>
    </font>
    <font>
      <b/>
      <sz val="11"/>
      <name val="Calibri"/>
      <family val="2"/>
      <scheme val="minor"/>
    </font>
    <font>
      <sz val="9"/>
      <color theme="1"/>
      <name val="Calibri"/>
      <family val="2"/>
      <scheme val="minor"/>
    </font>
    <font>
      <sz val="10"/>
      <color indexed="8"/>
      <name val="Calibri"/>
      <family val="2"/>
    </font>
    <font>
      <sz val="10"/>
      <color theme="1"/>
      <name val="Calibri"/>
      <family val="2"/>
      <scheme val="minor"/>
    </font>
    <font>
      <sz val="11"/>
      <color rgb="FF000000"/>
      <name val="Calibri"/>
      <family val="2"/>
      <charset val="1"/>
    </font>
    <font>
      <sz val="10"/>
      <color rgb="FFFF0000"/>
      <name val="Calibri"/>
      <family val="2"/>
      <scheme val="minor"/>
    </font>
    <font>
      <sz val="8"/>
      <name val="Calibri"/>
      <family val="2"/>
      <scheme val="minor"/>
    </font>
    <font>
      <sz val="11"/>
      <color theme="1"/>
      <name val="Calibri"/>
      <family val="2"/>
      <scheme val="minor"/>
    </font>
    <font>
      <sz val="10"/>
      <color indexed="8"/>
      <name val="Arial"/>
      <family val="2"/>
    </font>
    <font>
      <sz val="9"/>
      <name val="Arial"/>
      <family val="2"/>
    </font>
    <font>
      <sz val="11"/>
      <name val="Calibri"/>
      <family val="2"/>
      <scheme val="minor"/>
    </font>
    <font>
      <sz val="11"/>
      <color theme="1"/>
      <name val="Calibri"/>
      <family val="2"/>
      <charset val="134"/>
      <scheme val="minor"/>
    </font>
    <font>
      <b/>
      <sz val="11"/>
      <color theme="1"/>
      <name val="Calibri"/>
      <family val="2"/>
      <scheme val="minor"/>
    </font>
    <font>
      <sz val="11"/>
      <name val="Arial"/>
      <family val="2"/>
    </font>
    <font>
      <sz val="11"/>
      <color theme="1"/>
      <name val="Arial"/>
      <family val="2"/>
    </font>
    <font>
      <b/>
      <sz val="11"/>
      <name val="Arial"/>
      <family val="2"/>
    </font>
    <font>
      <sz val="11"/>
      <color indexed="8"/>
      <name val="Arial"/>
      <family val="2"/>
    </font>
    <font>
      <b/>
      <sz val="11"/>
      <color indexed="8"/>
      <name val="Arial"/>
      <family val="2"/>
    </font>
    <font>
      <sz val="9"/>
      <name val="Calibri"/>
      <family val="2"/>
      <scheme val="minor"/>
    </font>
    <font>
      <b/>
      <sz val="11"/>
      <color indexed="8"/>
      <name val="Calibri"/>
      <family val="2"/>
    </font>
    <font>
      <b/>
      <sz val="14"/>
      <color indexed="8"/>
      <name val="Calibri"/>
      <family val="2"/>
    </font>
    <font>
      <b/>
      <sz val="14"/>
      <color theme="1"/>
      <name val="Calibri"/>
      <family val="2"/>
      <scheme val="minor"/>
    </font>
    <font>
      <b/>
      <sz val="14"/>
      <name val="Calibri"/>
      <family val="2"/>
      <scheme val="minor"/>
    </font>
    <font>
      <b/>
      <sz val="9"/>
      <color indexed="10"/>
      <name val="Calibri"/>
      <family val="2"/>
    </font>
    <font>
      <b/>
      <sz val="9"/>
      <color indexed="81"/>
      <name val="Tahoma"/>
      <family val="2"/>
    </font>
    <font>
      <sz val="9"/>
      <color indexed="81"/>
      <name val="Tahoma"/>
      <family val="2"/>
    </font>
    <font>
      <sz val="11"/>
      <color rgb="FFFF0000"/>
      <name val="Calibri"/>
      <family val="2"/>
      <scheme val="minor"/>
    </font>
    <font>
      <b/>
      <sz val="12"/>
      <name val="Calibri"/>
      <family val="2"/>
      <scheme val="minor"/>
    </font>
    <font>
      <sz val="11"/>
      <color indexed="8"/>
      <name val="Calibri"/>
      <family val="2"/>
      <scheme val="minor"/>
    </font>
    <font>
      <b/>
      <sz val="14"/>
      <color indexed="8"/>
      <name val="Calibri"/>
      <family val="2"/>
      <scheme val="minor"/>
    </font>
    <font>
      <sz val="14"/>
      <color indexed="8"/>
      <name val="Calibri"/>
      <family val="2"/>
      <scheme val="minor"/>
    </font>
    <font>
      <sz val="12"/>
      <name val="Calibri"/>
      <family val="2"/>
      <scheme val="minor"/>
    </font>
    <font>
      <sz val="12"/>
      <color rgb="FFFF0000"/>
      <name val="Calibri"/>
      <family val="2"/>
      <scheme val="minor"/>
    </font>
    <font>
      <sz val="12"/>
      <color theme="1"/>
      <name val="Calibri"/>
      <family val="2"/>
      <scheme val="minor"/>
    </font>
    <font>
      <b/>
      <sz val="12"/>
      <color theme="1"/>
      <name val="Calibri"/>
      <family val="2"/>
      <scheme val="minor"/>
    </font>
    <font>
      <sz val="8"/>
      <color indexed="8"/>
      <name val="Arial"/>
      <family val="2"/>
    </font>
    <font>
      <i/>
      <sz val="11"/>
      <color theme="1"/>
      <name val="Arial"/>
      <family val="2"/>
    </font>
    <font>
      <b/>
      <sz val="16"/>
      <name val="Calibri"/>
      <family val="2"/>
      <scheme val="minor"/>
    </font>
    <font>
      <b/>
      <sz val="18"/>
      <name val="Calibri"/>
      <family val="2"/>
      <scheme val="minor"/>
    </font>
    <font>
      <b/>
      <sz val="14"/>
      <color rgb="FFFF0000"/>
      <name val="Calibri"/>
      <family val="2"/>
      <scheme val="minor"/>
    </font>
    <font>
      <b/>
      <sz val="12"/>
      <color rgb="FFFF0000"/>
      <name val="Calibri"/>
      <family val="2"/>
      <scheme val="minor"/>
    </font>
    <font>
      <b/>
      <sz val="12"/>
      <color indexed="8"/>
      <name val="Calibri"/>
      <family val="2"/>
      <scheme val="minor"/>
    </font>
    <font>
      <sz val="12"/>
      <color rgb="FF333333"/>
      <name val="Calibri"/>
      <family val="2"/>
      <scheme val="minor"/>
    </font>
    <font>
      <b/>
      <sz val="12"/>
      <color theme="1"/>
      <name val="Arial"/>
      <family val="2"/>
    </font>
    <font>
      <b/>
      <sz val="9"/>
      <color indexed="81"/>
      <name val="Segoe UI"/>
      <family val="2"/>
    </font>
    <font>
      <sz val="9"/>
      <color indexed="81"/>
      <name val="Segoe UI"/>
      <family val="2"/>
    </font>
    <font>
      <u/>
      <sz val="11"/>
      <name val="Calibri"/>
      <family val="2"/>
      <scheme val="minor"/>
    </font>
    <font>
      <sz val="11"/>
      <color rgb="FF333333"/>
      <name val="Calibri"/>
      <family val="2"/>
    </font>
    <font>
      <sz val="11"/>
      <color rgb="FF333333"/>
      <name val="Calibri"/>
      <family val="2"/>
      <scheme val="minor"/>
    </font>
    <font>
      <b/>
      <sz val="11"/>
      <name val="Calibri"/>
      <family val="2"/>
    </font>
    <font>
      <b/>
      <sz val="11"/>
      <color rgb="FF000000"/>
      <name val="Calibri"/>
      <family val="2"/>
      <scheme val="minor"/>
    </font>
    <font>
      <sz val="11"/>
      <name val="Calibri"/>
      <family val="2"/>
    </font>
    <font>
      <sz val="12"/>
      <color theme="1"/>
      <name val="Arial"/>
      <family val="2"/>
    </font>
    <font>
      <sz val="12"/>
      <name val="Arial"/>
      <family val="2"/>
    </font>
    <font>
      <b/>
      <sz val="12"/>
      <name val="Arial"/>
      <family val="2"/>
    </font>
    <font>
      <sz val="12"/>
      <color rgb="FF333333"/>
      <name val="Arial"/>
      <family val="2"/>
    </font>
    <font>
      <sz val="12"/>
      <color rgb="FF000000"/>
      <name val="Arial"/>
      <family val="2"/>
    </font>
    <font>
      <b/>
      <sz val="12"/>
      <color rgb="FF000000"/>
      <name val="Arial"/>
      <family val="2"/>
    </font>
    <font>
      <sz val="10"/>
      <color theme="1"/>
      <name val="Arial"/>
      <family val="2"/>
    </font>
    <font>
      <b/>
      <sz val="14"/>
      <color indexed="8"/>
      <name val="Arial"/>
      <family val="2"/>
    </font>
    <font>
      <b/>
      <sz val="14"/>
      <name val="Arial"/>
      <family val="2"/>
    </font>
    <font>
      <b/>
      <sz val="18"/>
      <name val="Arial"/>
      <family val="2"/>
    </font>
    <font>
      <sz val="12"/>
      <color rgb="FFFF0000"/>
      <name val="Arial"/>
      <family val="2"/>
    </font>
    <font>
      <sz val="9"/>
      <color indexed="81"/>
      <name val="Segoe UI"/>
      <charset val="1"/>
    </font>
    <font>
      <b/>
      <sz val="12"/>
      <color indexed="81"/>
      <name val="Arial"/>
      <family val="2"/>
    </font>
    <font>
      <sz val="12"/>
      <color indexed="81"/>
      <name val="Arial"/>
      <family val="2"/>
    </font>
  </fonts>
  <fills count="4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FF"/>
        <bgColor rgb="FFFFFFCC"/>
      </patternFill>
    </fill>
    <fill>
      <patternFill patternType="solid">
        <fgColor theme="0"/>
        <bgColor rgb="FFFFFF00"/>
      </patternFill>
    </fill>
    <fill>
      <patternFill patternType="solid">
        <fgColor theme="0" tint="-0.14999847407452621"/>
        <bgColor rgb="FFFFFFCC"/>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theme="2" tint="-9.9978637043366805E-2"/>
        <bgColor indexed="64"/>
      </patternFill>
    </fill>
    <fill>
      <patternFill patternType="solid">
        <fgColor rgb="FF00B05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4.9989318521683403E-2"/>
        <bgColor rgb="FFFFFF00"/>
      </patternFill>
    </fill>
    <fill>
      <patternFill patternType="solid">
        <fgColor theme="0"/>
        <bgColor theme="0"/>
      </patternFill>
    </fill>
    <fill>
      <patternFill patternType="solid">
        <fgColor theme="0"/>
        <bgColor rgb="FFFF0000"/>
      </patternFill>
    </fill>
    <fill>
      <patternFill patternType="solid">
        <fgColor theme="0"/>
        <bgColor rgb="FF00B050"/>
      </patternFill>
    </fill>
    <fill>
      <patternFill patternType="solid">
        <fgColor rgb="FFFFFFFF"/>
        <bgColor rgb="FFFFFFFF"/>
      </patternFill>
    </fill>
    <fill>
      <patternFill patternType="solid">
        <fgColor rgb="FFD8D8D8"/>
        <bgColor rgb="FFD8D8D8"/>
      </patternFill>
    </fill>
    <fill>
      <patternFill patternType="solid">
        <fgColor rgb="FFF2F2F2"/>
        <bgColor rgb="FFF2F2F2"/>
      </patternFill>
    </fill>
    <fill>
      <patternFill patternType="solid">
        <fgColor rgb="FFF4F4F4"/>
        <bgColor rgb="FFF4F4F4"/>
      </patternFill>
    </fill>
    <fill>
      <patternFill patternType="solid">
        <fgColor theme="0" tint="-4.9989318521683403E-2"/>
        <bgColor rgb="FFE06666"/>
      </patternFill>
    </fill>
    <fill>
      <patternFill patternType="solid">
        <fgColor theme="0" tint="-4.9989318521683403E-2"/>
        <bgColor rgb="FF6AA84F"/>
      </patternFill>
    </fill>
    <fill>
      <patternFill patternType="solid">
        <fgColor theme="0" tint="-4.9989318521683403E-2"/>
        <bgColor rgb="FF8DB3E2"/>
      </patternFill>
    </fill>
    <fill>
      <patternFill patternType="solid">
        <fgColor theme="0" tint="-4.9989318521683403E-2"/>
        <bgColor rgb="FFF6B26B"/>
      </patternFill>
    </fill>
    <fill>
      <patternFill patternType="solid">
        <fgColor theme="0" tint="-0.14999847407452621"/>
        <bgColor rgb="FFD8D8D8"/>
      </patternFill>
    </fill>
    <fill>
      <patternFill patternType="solid">
        <fgColor theme="0" tint="-0.14999847407452621"/>
        <bgColor rgb="FFFFFF00"/>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249977111117893"/>
        <bgColor rgb="FFD8D8D8"/>
      </patternFill>
    </fill>
    <fill>
      <patternFill patternType="solid">
        <fgColor theme="7"/>
        <bgColor indexed="64"/>
      </patternFill>
    </fill>
    <fill>
      <patternFill patternType="solid">
        <fgColor theme="9"/>
        <bgColor indexed="64"/>
      </patternFill>
    </fill>
    <fill>
      <patternFill patternType="solid">
        <fgColor theme="0" tint="-0.499984740745262"/>
        <bgColor rgb="FFD8D8D8"/>
      </patternFill>
    </fill>
    <fill>
      <patternFill patternType="solid">
        <fgColor theme="0" tint="-0.499984740745262"/>
        <bgColor rgb="FFFFFF00"/>
      </patternFill>
    </fill>
    <fill>
      <patternFill patternType="solid">
        <fgColor theme="0" tint="-0.499984740745262"/>
        <bgColor rgb="FFFFFFFF"/>
      </patternFill>
    </fill>
    <fill>
      <patternFill patternType="solid">
        <fgColor theme="0" tint="-0.499984740745262"/>
        <bgColor theme="0"/>
      </patternFill>
    </fill>
    <fill>
      <patternFill patternType="solid">
        <fgColor rgb="FFC00000"/>
        <bgColor indexed="64"/>
      </patternFill>
    </fill>
    <fill>
      <patternFill patternType="solid">
        <fgColor rgb="FFFFC000"/>
        <bgColor indexed="64"/>
      </patternFill>
    </fill>
  </fills>
  <borders count="65">
    <border>
      <left/>
      <right/>
      <top/>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top style="medium">
        <color indexed="64"/>
      </top>
      <bottom/>
      <diagonal/>
    </border>
    <border>
      <left style="thin">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rgb="FF000000"/>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rgb="FF000000"/>
      </right>
      <top style="thin">
        <color rgb="FF000000"/>
      </top>
      <bottom style="thin">
        <color rgb="FF000000"/>
      </bottom>
      <diagonal/>
    </border>
    <border>
      <left style="medium">
        <color indexed="64"/>
      </left>
      <right/>
      <top/>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right style="thin">
        <color rgb="FF000000"/>
      </right>
      <top/>
      <bottom style="medium">
        <color indexed="64"/>
      </bottom>
      <diagonal/>
    </border>
    <border>
      <left style="thin">
        <color rgb="FF000000"/>
      </left>
      <right/>
      <top/>
      <bottom style="medium">
        <color indexed="64"/>
      </bottom>
      <diagonal/>
    </border>
    <border>
      <left style="thin">
        <color rgb="FF000000"/>
      </left>
      <right style="thin">
        <color rgb="FF000000"/>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s>
  <cellStyleXfs count="9">
    <xf numFmtId="0" fontId="0" fillId="0" borderId="0"/>
    <xf numFmtId="0" fontId="4" fillId="0" borderId="0"/>
    <xf numFmtId="0" fontId="12" fillId="0" borderId="0"/>
    <xf numFmtId="9" fontId="15" fillId="0" borderId="0" applyFont="0" applyFill="0" applyBorder="0" applyAlignment="0" applyProtection="0"/>
    <xf numFmtId="0" fontId="16" fillId="0" borderId="0"/>
    <xf numFmtId="0" fontId="2" fillId="0" borderId="0"/>
    <xf numFmtId="0" fontId="19" fillId="0" borderId="0">
      <alignment vertical="center"/>
    </xf>
    <xf numFmtId="0" fontId="15" fillId="0" borderId="0"/>
    <xf numFmtId="0" fontId="2" fillId="0" borderId="0"/>
  </cellStyleXfs>
  <cellXfs count="1551">
    <xf numFmtId="0" fontId="0" fillId="0" borderId="0" xfId="0"/>
    <xf numFmtId="0" fontId="1" fillId="0" borderId="0" xfId="0" applyFont="1" applyAlignment="1"/>
    <xf numFmtId="0" fontId="2" fillId="0" borderId="0" xfId="0" quotePrefix="1" applyFont="1"/>
    <xf numFmtId="0" fontId="3" fillId="0" borderId="0" xfId="0" applyFont="1"/>
    <xf numFmtId="0" fontId="5" fillId="0" borderId="0" xfId="1" applyFont="1" applyFill="1" applyBorder="1" applyAlignment="1">
      <alignment vertical="center"/>
    </xf>
    <xf numFmtId="2" fontId="7" fillId="0" borderId="0" xfId="0" applyNumberFormat="1" applyFont="1" applyFill="1" applyBorder="1" applyAlignment="1">
      <alignment horizontal="center"/>
    </xf>
    <xf numFmtId="0" fontId="1" fillId="0" borderId="0" xfId="0" applyFont="1" applyAlignment="1">
      <alignment horizontal="center"/>
    </xf>
    <xf numFmtId="0" fontId="7" fillId="0" borderId="0" xfId="0" applyFont="1" applyFill="1" applyBorder="1" applyAlignment="1">
      <alignment horizontal="center" vertical="center"/>
    </xf>
    <xf numFmtId="0" fontId="9" fillId="0" borderId="0" xfId="0" applyFont="1"/>
    <xf numFmtId="0" fontId="5" fillId="0" borderId="0" xfId="1" applyFont="1" applyFill="1" applyBorder="1" applyAlignment="1">
      <alignment vertical="center" wrapText="1"/>
    </xf>
    <xf numFmtId="0" fontId="7" fillId="0" borderId="7" xfId="0" applyFont="1" applyFill="1" applyBorder="1" applyAlignment="1">
      <alignment horizontal="left" vertical="center"/>
    </xf>
    <xf numFmtId="0" fontId="1" fillId="0" borderId="0" xfId="0" applyFont="1" applyAlignment="1">
      <alignment horizontal="center"/>
    </xf>
    <xf numFmtId="0" fontId="1" fillId="0" borderId="0" xfId="0" applyFont="1" applyAlignment="1">
      <alignment horizontal="center"/>
    </xf>
    <xf numFmtId="0" fontId="8" fillId="2" borderId="3" xfId="0" applyFont="1" applyFill="1" applyBorder="1" applyAlignment="1">
      <alignment horizontal="center" vertical="center"/>
    </xf>
    <xf numFmtId="10" fontId="7" fillId="0" borderId="0" xfId="3" applyNumberFormat="1" applyFont="1" applyFill="1" applyBorder="1" applyAlignment="1">
      <alignment horizontal="center" vertical="center"/>
    </xf>
    <xf numFmtId="0" fontId="0" fillId="3" borderId="0" xfId="0" applyFill="1"/>
    <xf numFmtId="0" fontId="2" fillId="0" borderId="0" xfId="0" applyFont="1"/>
    <xf numFmtId="0" fontId="0" fillId="0" borderId="0" xfId="0"/>
    <xf numFmtId="0" fontId="7" fillId="0" borderId="1" xfId="0" applyFont="1" applyFill="1" applyBorder="1" applyAlignment="1">
      <alignment horizontal="center" vertical="center"/>
    </xf>
    <xf numFmtId="0" fontId="0" fillId="0" borderId="3" xfId="0" applyBorder="1" applyAlignment="1">
      <alignment horizontal="center"/>
    </xf>
    <xf numFmtId="0" fontId="7" fillId="0" borderId="0" xfId="0" applyFont="1" applyFill="1" applyBorder="1" applyAlignment="1">
      <alignment horizontal="left" vertical="center"/>
    </xf>
    <xf numFmtId="0" fontId="0" fillId="0" borderId="0" xfId="0"/>
    <xf numFmtId="0" fontId="7" fillId="3" borderId="0" xfId="0" applyFont="1" applyFill="1" applyBorder="1" applyAlignment="1">
      <alignment horizontal="center" vertical="center"/>
    </xf>
    <xf numFmtId="0" fontId="7" fillId="3" borderId="3" xfId="0" applyFont="1" applyFill="1" applyBorder="1" applyAlignment="1">
      <alignment horizontal="left" vertical="center"/>
    </xf>
    <xf numFmtId="0" fontId="7" fillId="0" borderId="10" xfId="0" applyFont="1" applyFill="1" applyBorder="1" applyAlignment="1">
      <alignment horizontal="left" vertical="center"/>
    </xf>
    <xf numFmtId="0" fontId="7" fillId="0" borderId="1" xfId="0" applyFont="1" applyFill="1" applyBorder="1" applyAlignment="1">
      <alignment horizontal="center"/>
    </xf>
    <xf numFmtId="0" fontId="14" fillId="0" borderId="3" xfId="0" applyNumberFormat="1" applyFont="1" applyFill="1" applyBorder="1" applyAlignment="1">
      <alignment horizontal="center" vertical="center"/>
    </xf>
    <xf numFmtId="0" fontId="22" fillId="0" borderId="0" xfId="0" applyFont="1"/>
    <xf numFmtId="0" fontId="25" fillId="0" borderId="0" xfId="1" applyFont="1" applyFill="1" applyBorder="1" applyAlignment="1">
      <alignment vertical="center"/>
    </xf>
    <xf numFmtId="0" fontId="21" fillId="0" borderId="0" xfId="0" quotePrefix="1" applyFont="1"/>
    <xf numFmtId="0" fontId="1" fillId="0" borderId="0" xfId="0" applyFont="1" applyAlignment="1">
      <alignment horizontal="center"/>
    </xf>
    <xf numFmtId="0" fontId="23" fillId="0" borderId="0" xfId="0" applyFont="1" applyAlignment="1">
      <alignment horizontal="center"/>
    </xf>
    <xf numFmtId="0" fontId="2" fillId="0" borderId="0" xfId="0" applyFont="1" applyBorder="1" applyAlignment="1">
      <alignment vertical="center"/>
    </xf>
    <xf numFmtId="0" fontId="2" fillId="0" borderId="0" xfId="0" applyFont="1" applyAlignment="1"/>
    <xf numFmtId="0" fontId="17" fillId="0" borderId="0" xfId="0" applyFont="1" applyAlignment="1"/>
    <xf numFmtId="0" fontId="0" fillId="0" borderId="0" xfId="0" applyFont="1"/>
    <xf numFmtId="0" fontId="27" fillId="0" borderId="0" xfId="1" applyFont="1" applyFill="1" applyBorder="1" applyAlignment="1">
      <alignment vertical="center"/>
    </xf>
    <xf numFmtId="0" fontId="18" fillId="0" borderId="3" xfId="0" applyFont="1" applyFill="1" applyBorder="1" applyAlignment="1">
      <alignment horizontal="left" vertical="center"/>
    </xf>
    <xf numFmtId="0" fontId="18" fillId="3" borderId="3" xfId="0" applyFont="1" applyFill="1" applyBorder="1" applyAlignment="1">
      <alignment horizontal="left" vertical="center"/>
    </xf>
    <xf numFmtId="0" fontId="18" fillId="0" borderId="0" xfId="0" applyFont="1" applyFill="1" applyBorder="1" applyAlignment="1">
      <alignment horizontal="left" vertical="center"/>
    </xf>
    <xf numFmtId="0" fontId="18" fillId="3" borderId="0" xfId="0" applyFont="1" applyFill="1" applyBorder="1" applyAlignment="1">
      <alignment horizontal="center" vertical="center"/>
    </xf>
    <xf numFmtId="2" fontId="18" fillId="0" borderId="0" xfId="0" applyNumberFormat="1" applyFont="1" applyFill="1" applyBorder="1" applyAlignment="1">
      <alignment horizontal="center"/>
    </xf>
    <xf numFmtId="164" fontId="18" fillId="0" borderId="3" xfId="0" applyNumberFormat="1" applyFont="1" applyFill="1" applyBorder="1" applyAlignment="1">
      <alignment horizontal="center" vertical="center"/>
    </xf>
    <xf numFmtId="0" fontId="0" fillId="0" borderId="3" xfId="0" applyBorder="1"/>
    <xf numFmtId="0" fontId="7" fillId="0" borderId="3" xfId="0" applyFont="1" applyBorder="1" applyAlignment="1">
      <alignment horizontal="center" vertical="center"/>
    </xf>
    <xf numFmtId="2" fontId="7" fillId="3" borderId="3" xfId="0" applyNumberFormat="1" applyFont="1" applyFill="1" applyBorder="1" applyAlignment="1">
      <alignment horizontal="center" vertical="center" wrapText="1"/>
    </xf>
    <xf numFmtId="0" fontId="7" fillId="3" borderId="3" xfId="0" applyNumberFormat="1" applyFont="1" applyFill="1" applyBorder="1" applyAlignment="1">
      <alignment horizontal="center" vertical="center" wrapText="1"/>
    </xf>
    <xf numFmtId="0" fontId="7" fillId="0" borderId="3" xfId="0" applyFont="1" applyFill="1" applyBorder="1" applyAlignment="1">
      <alignment horizontal="left" vertical="center"/>
    </xf>
    <xf numFmtId="0" fontId="7" fillId="0" borderId="3" xfId="0" applyFont="1" applyFill="1" applyBorder="1" applyAlignment="1">
      <alignment horizontal="center"/>
    </xf>
    <xf numFmtId="0" fontId="18" fillId="0" borderId="3" xfId="0" applyFont="1" applyBorder="1" applyAlignment="1">
      <alignment horizontal="center" vertical="center"/>
    </xf>
    <xf numFmtId="0" fontId="18" fillId="0" borderId="3" xfId="0" applyFont="1" applyFill="1" applyBorder="1" applyAlignment="1">
      <alignment horizontal="center" vertical="center"/>
    </xf>
    <xf numFmtId="2" fontId="18" fillId="0" borderId="3" xfId="0" applyNumberFormat="1" applyFont="1" applyFill="1" applyBorder="1" applyAlignment="1">
      <alignment horizontal="center" vertical="center"/>
    </xf>
    <xf numFmtId="0" fontId="18" fillId="0" borderId="3" xfId="0"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0" fontId="18" fillId="0" borderId="0" xfId="0" applyFont="1" applyFill="1" applyBorder="1" applyAlignment="1">
      <alignment horizontal="center" vertical="center"/>
    </xf>
    <xf numFmtId="0" fontId="0" fillId="0" borderId="0" xfId="0" applyAlignment="1">
      <alignment vertical="top" wrapText="1"/>
    </xf>
    <xf numFmtId="2" fontId="7" fillId="0" borderId="3" xfId="0" applyNumberFormat="1" applyFont="1" applyFill="1" applyBorder="1" applyAlignment="1">
      <alignment horizontal="center" vertical="center"/>
    </xf>
    <xf numFmtId="0" fontId="8" fillId="2" borderId="3" xfId="0" applyFont="1" applyFill="1" applyBorder="1" applyAlignment="1">
      <alignment horizontal="center" vertical="center" wrapText="1"/>
    </xf>
    <xf numFmtId="0" fontId="7" fillId="0" borderId="3" xfId="0" applyFont="1" applyFill="1" applyBorder="1" applyAlignment="1">
      <alignment horizontal="center" vertical="center"/>
    </xf>
    <xf numFmtId="0" fontId="7" fillId="3" borderId="3" xfId="0" applyFont="1" applyFill="1" applyBorder="1" applyAlignment="1">
      <alignment horizontal="center" vertical="center"/>
    </xf>
    <xf numFmtId="2" fontId="7" fillId="3" borderId="3" xfId="0" applyNumberFormat="1" applyFont="1" applyFill="1" applyBorder="1" applyAlignment="1">
      <alignment horizontal="center" vertical="center"/>
    </xf>
    <xf numFmtId="0" fontId="7" fillId="3" borderId="3" xfId="0" applyNumberFormat="1" applyFont="1" applyFill="1" applyBorder="1" applyAlignment="1">
      <alignment horizontal="center" vertical="center"/>
    </xf>
    <xf numFmtId="0" fontId="18" fillId="3" borderId="3" xfId="0" applyFont="1" applyFill="1" applyBorder="1" applyAlignment="1">
      <alignment horizontal="center" vertical="center"/>
    </xf>
    <xf numFmtId="2" fontId="18" fillId="3" borderId="3" xfId="0" applyNumberFormat="1" applyFont="1" applyFill="1" applyBorder="1" applyAlignment="1">
      <alignment horizontal="center" vertical="center"/>
    </xf>
    <xf numFmtId="0" fontId="18" fillId="3" borderId="3" xfId="0" applyFont="1" applyFill="1" applyBorder="1" applyAlignment="1">
      <alignment horizontal="center"/>
    </xf>
    <xf numFmtId="2" fontId="18" fillId="2" borderId="3" xfId="0" applyNumberFormat="1" applyFont="1" applyFill="1" applyBorder="1" applyAlignment="1">
      <alignment horizontal="center" vertical="center"/>
    </xf>
    <xf numFmtId="2" fontId="18" fillId="3" borderId="3" xfId="0" applyNumberFormat="1" applyFont="1" applyFill="1" applyBorder="1" applyAlignment="1">
      <alignment horizontal="center"/>
    </xf>
    <xf numFmtId="0" fontId="18" fillId="2" borderId="3" xfId="0" applyFont="1" applyFill="1" applyBorder="1" applyAlignment="1">
      <alignment horizontal="center" vertical="center"/>
    </xf>
    <xf numFmtId="0" fontId="18" fillId="0" borderId="3" xfId="0" applyFont="1" applyFill="1" applyBorder="1" applyAlignment="1">
      <alignment horizontal="center"/>
    </xf>
    <xf numFmtId="0" fontId="8" fillId="2" borderId="3" xfId="0" applyFont="1" applyFill="1" applyBorder="1" applyAlignment="1">
      <alignment vertical="center"/>
    </xf>
    <xf numFmtId="0" fontId="0" fillId="0" borderId="3" xfId="0" applyFont="1" applyBorder="1" applyAlignment="1">
      <alignment horizontal="center" vertical="center"/>
    </xf>
    <xf numFmtId="2" fontId="8" fillId="2" borderId="3" xfId="0" applyNumberFormat="1" applyFont="1" applyFill="1" applyBorder="1" applyAlignment="1">
      <alignment horizontal="center" vertical="center"/>
    </xf>
    <xf numFmtId="0" fontId="0" fillId="0" borderId="3" xfId="0" applyFont="1" applyFill="1" applyBorder="1" applyAlignment="1">
      <alignment horizontal="center" vertical="center"/>
    </xf>
    <xf numFmtId="1" fontId="18" fillId="3" borderId="3" xfId="0" applyNumberFormat="1" applyFont="1" applyFill="1" applyBorder="1" applyAlignment="1">
      <alignment horizontal="center" vertical="center"/>
    </xf>
    <xf numFmtId="3" fontId="0" fillId="3" borderId="3" xfId="0" applyNumberFormat="1" applyFont="1" applyFill="1" applyBorder="1" applyAlignment="1">
      <alignment horizontal="center" vertical="center"/>
    </xf>
    <xf numFmtId="3" fontId="18" fillId="3" borderId="3" xfId="0" applyNumberFormat="1" applyFont="1" applyFill="1" applyBorder="1" applyAlignment="1">
      <alignment horizontal="center" vertical="center"/>
    </xf>
    <xf numFmtId="0" fontId="0" fillId="3" borderId="3" xfId="0" applyFont="1" applyFill="1" applyBorder="1" applyAlignment="1">
      <alignment horizontal="center" vertical="center"/>
    </xf>
    <xf numFmtId="2" fontId="18" fillId="3" borderId="14" xfId="0" applyNumberFormat="1" applyFont="1" applyFill="1" applyBorder="1" applyAlignment="1">
      <alignment horizontal="center" vertical="center"/>
    </xf>
    <xf numFmtId="0" fontId="18" fillId="0" borderId="14" xfId="0" applyNumberFormat="1" applyFont="1" applyFill="1" applyBorder="1" applyAlignment="1">
      <alignment horizontal="center" vertical="center"/>
    </xf>
    <xf numFmtId="2" fontId="18" fillId="0" borderId="14" xfId="0" applyNumberFormat="1" applyFont="1" applyFill="1" applyBorder="1" applyAlignment="1">
      <alignment horizontal="center" vertical="center"/>
    </xf>
    <xf numFmtId="0" fontId="18" fillId="0" borderId="14" xfId="0" applyNumberFormat="1" applyFont="1" applyBorder="1" applyAlignment="1">
      <alignment horizontal="center" vertical="center"/>
    </xf>
    <xf numFmtId="0" fontId="18" fillId="3" borderId="14" xfId="0" applyNumberFormat="1" applyFont="1" applyFill="1" applyBorder="1" applyAlignment="1">
      <alignment horizontal="center" vertical="center"/>
    </xf>
    <xf numFmtId="0" fontId="26" fillId="3" borderId="14" xfId="0" applyNumberFormat="1" applyFont="1" applyFill="1" applyBorder="1" applyAlignment="1">
      <alignment horizontal="left" vertical="center" wrapText="1"/>
    </xf>
    <xf numFmtId="0" fontId="24" fillId="0" borderId="0" xfId="4" applyFont="1" applyFill="1" applyBorder="1" applyAlignment="1">
      <alignment horizontal="left" vertical="center" wrapText="1"/>
    </xf>
    <xf numFmtId="2" fontId="8" fillId="2" borderId="3" xfId="0" applyNumberFormat="1" applyFont="1" applyFill="1" applyBorder="1" applyAlignment="1">
      <alignment horizontal="left" vertical="center"/>
    </xf>
    <xf numFmtId="3" fontId="20" fillId="2" borderId="3" xfId="0" applyNumberFormat="1" applyFont="1" applyFill="1" applyBorder="1" applyAlignment="1">
      <alignment horizontal="center" vertical="center"/>
    </xf>
    <xf numFmtId="0" fontId="8" fillId="2" borderId="3" xfId="0" applyFont="1" applyFill="1" applyBorder="1" applyAlignment="1">
      <alignment horizontal="left" vertical="center" wrapText="1"/>
    </xf>
    <xf numFmtId="2" fontId="18" fillId="2" borderId="14" xfId="0" applyNumberFormat="1" applyFont="1" applyFill="1" applyBorder="1" applyAlignment="1">
      <alignment horizontal="center" vertical="center"/>
    </xf>
    <xf numFmtId="0" fontId="18" fillId="0" borderId="0" xfId="0" applyFont="1" applyFill="1" applyBorder="1" applyAlignment="1">
      <alignment horizontal="center"/>
    </xf>
    <xf numFmtId="0" fontId="8" fillId="2" borderId="3" xfId="0" applyFont="1" applyFill="1" applyBorder="1" applyAlignment="1">
      <alignment horizontal="left" vertical="center"/>
    </xf>
    <xf numFmtId="0" fontId="8" fillId="2" borderId="14" xfId="0" applyFont="1" applyFill="1" applyBorder="1" applyAlignment="1">
      <alignment horizontal="center" vertical="center"/>
    </xf>
    <xf numFmtId="0" fontId="18" fillId="0" borderId="3" xfId="0" applyNumberFormat="1" applyFont="1" applyFill="1" applyBorder="1" applyAlignment="1">
      <alignment horizontal="center" vertical="center" wrapText="1"/>
    </xf>
    <xf numFmtId="2" fontId="7" fillId="0" borderId="3" xfId="0" applyNumberFormat="1" applyFont="1" applyBorder="1" applyAlignment="1">
      <alignment horizontal="center" vertical="center"/>
    </xf>
    <xf numFmtId="0" fontId="18" fillId="0" borderId="3" xfId="0" applyNumberFormat="1" applyFont="1" applyFill="1" applyBorder="1" applyAlignment="1">
      <alignment horizontal="center" vertical="center"/>
    </xf>
    <xf numFmtId="0" fontId="7" fillId="0" borderId="3" xfId="0" applyFont="1" applyBorder="1" applyAlignment="1">
      <alignment horizontal="left" vertical="center"/>
    </xf>
    <xf numFmtId="0" fontId="7" fillId="0" borderId="3" xfId="0" applyFont="1" applyBorder="1" applyAlignment="1">
      <alignment horizontal="center"/>
    </xf>
    <xf numFmtId="0" fontId="0" fillId="0" borderId="0" xfId="0" applyAlignment="1">
      <alignment horizontal="center" vertical="center"/>
    </xf>
    <xf numFmtId="0" fontId="8" fillId="2" borderId="4" xfId="0" applyFont="1" applyFill="1" applyBorder="1" applyAlignment="1">
      <alignment horizontal="center" vertical="center"/>
    </xf>
    <xf numFmtId="2" fontId="18" fillId="0" borderId="0" xfId="0" applyNumberFormat="1" applyFont="1" applyFill="1" applyBorder="1" applyAlignment="1">
      <alignment vertical="center" wrapText="1"/>
    </xf>
    <xf numFmtId="0" fontId="39" fillId="0" borderId="3" xfId="0" applyFont="1" applyFill="1" applyBorder="1" applyAlignment="1">
      <alignment horizontal="center" vertical="center"/>
    </xf>
    <xf numFmtId="2" fontId="35" fillId="2" borderId="3" xfId="0" applyNumberFormat="1" applyFont="1" applyFill="1" applyBorder="1" applyAlignment="1">
      <alignment horizontal="center" vertical="center"/>
    </xf>
    <xf numFmtId="2" fontId="39" fillId="3" borderId="3" xfId="0" applyNumberFormat="1" applyFont="1" applyFill="1" applyBorder="1" applyAlignment="1">
      <alignment horizontal="center" vertical="center"/>
    </xf>
    <xf numFmtId="0" fontId="39" fillId="3" borderId="3" xfId="0" applyFont="1" applyFill="1" applyBorder="1" applyAlignment="1">
      <alignment horizontal="center" vertical="center"/>
    </xf>
    <xf numFmtId="2" fontId="39" fillId="2" borderId="3" xfId="0" applyNumberFormat="1" applyFont="1" applyFill="1" applyBorder="1" applyAlignment="1">
      <alignment horizontal="center" vertical="center"/>
    </xf>
    <xf numFmtId="164" fontId="35" fillId="2" borderId="3" xfId="0" applyNumberFormat="1" applyFont="1" applyFill="1" applyBorder="1" applyAlignment="1">
      <alignment horizontal="center" vertical="center"/>
    </xf>
    <xf numFmtId="0" fontId="41" fillId="3" borderId="3" xfId="0" applyFont="1" applyFill="1" applyBorder="1" applyAlignment="1">
      <alignment horizontal="center"/>
    </xf>
    <xf numFmtId="9" fontId="35" fillId="2" borderId="3" xfId="0" applyNumberFormat="1" applyFont="1" applyFill="1" applyBorder="1" applyAlignment="1">
      <alignment horizontal="center" vertical="center"/>
    </xf>
    <xf numFmtId="9" fontId="39" fillId="3" borderId="3" xfId="0" applyNumberFormat="1" applyFont="1" applyFill="1" applyBorder="1" applyAlignment="1">
      <alignment horizontal="center" vertical="center"/>
    </xf>
    <xf numFmtId="2" fontId="39" fillId="0" borderId="3" xfId="0" applyNumberFormat="1" applyFont="1" applyFill="1" applyBorder="1" applyAlignment="1">
      <alignment horizontal="center" vertical="center"/>
    </xf>
    <xf numFmtId="9" fontId="39" fillId="2" borderId="3" xfId="0" applyNumberFormat="1" applyFont="1" applyFill="1" applyBorder="1" applyAlignment="1">
      <alignment horizontal="center" vertical="center"/>
    </xf>
    <xf numFmtId="0" fontId="39" fillId="3" borderId="4" xfId="0" applyFont="1" applyFill="1" applyBorder="1" applyAlignment="1">
      <alignment horizontal="center" vertical="center"/>
    </xf>
    <xf numFmtId="2" fontId="39" fillId="0" borderId="3" xfId="0" applyNumberFormat="1" applyFont="1" applyBorder="1" applyAlignment="1">
      <alignment horizontal="center" vertical="center"/>
    </xf>
    <xf numFmtId="0" fontId="39" fillId="2" borderId="3" xfId="0" applyFont="1" applyFill="1" applyBorder="1" applyAlignment="1">
      <alignment horizontal="center" vertical="center"/>
    </xf>
    <xf numFmtId="0" fontId="35" fillId="2" borderId="3" xfId="0" applyFont="1" applyFill="1" applyBorder="1" applyAlignment="1">
      <alignment horizontal="center" vertical="center"/>
    </xf>
    <xf numFmtId="10" fontId="35" fillId="2" borderId="3" xfId="0" applyNumberFormat="1" applyFont="1" applyFill="1" applyBorder="1" applyAlignment="1">
      <alignment horizontal="center" vertical="center"/>
    </xf>
    <xf numFmtId="10" fontId="39" fillId="3" borderId="3" xfId="0" applyNumberFormat="1" applyFont="1" applyFill="1" applyBorder="1" applyAlignment="1">
      <alignment horizontal="center" vertical="center"/>
    </xf>
    <xf numFmtId="0" fontId="39" fillId="0" borderId="3" xfId="0" applyFont="1" applyBorder="1" applyAlignment="1">
      <alignment horizontal="center" vertical="center"/>
    </xf>
    <xf numFmtId="3" fontId="18" fillId="0" borderId="3" xfId="0" applyNumberFormat="1" applyFont="1" applyFill="1" applyBorder="1" applyAlignment="1">
      <alignment horizontal="center" vertical="center"/>
    </xf>
    <xf numFmtId="0" fontId="18" fillId="0" borderId="0" xfId="0" applyNumberFormat="1" applyFont="1" applyFill="1" applyBorder="1" applyAlignment="1">
      <alignment vertical="top" wrapText="1"/>
    </xf>
    <xf numFmtId="2" fontId="35" fillId="0" borderId="3" xfId="0" applyNumberFormat="1" applyFont="1" applyBorder="1" applyAlignment="1">
      <alignment horizontal="center" vertical="center"/>
    </xf>
    <xf numFmtId="1" fontId="39" fillId="0" borderId="3" xfId="0" applyNumberFormat="1" applyFont="1" applyFill="1" applyBorder="1" applyAlignment="1">
      <alignment horizontal="center" vertical="center"/>
    </xf>
    <xf numFmtId="0" fontId="41" fillId="0" borderId="3" xfId="0" applyFont="1" applyBorder="1" applyAlignment="1">
      <alignment horizontal="center" vertical="center"/>
    </xf>
    <xf numFmtId="0" fontId="39" fillId="3" borderId="3" xfId="0" applyNumberFormat="1" applyFont="1" applyFill="1" applyBorder="1" applyAlignment="1">
      <alignment horizontal="center" vertical="center"/>
    </xf>
    <xf numFmtId="1" fontId="39" fillId="3" borderId="3" xfId="0" applyNumberFormat="1" applyFont="1" applyFill="1" applyBorder="1" applyAlignment="1">
      <alignment horizontal="center" vertical="center"/>
    </xf>
    <xf numFmtId="0" fontId="41" fillId="3" borderId="3" xfId="0" applyFont="1" applyFill="1" applyBorder="1" applyAlignment="1">
      <alignment horizontal="center" vertical="center"/>
    </xf>
    <xf numFmtId="2" fontId="41" fillId="3" borderId="3" xfId="0" applyNumberFormat="1" applyFont="1" applyFill="1" applyBorder="1" applyAlignment="1">
      <alignment horizontal="center" vertical="center"/>
    </xf>
    <xf numFmtId="4" fontId="39" fillId="3" borderId="3" xfId="0" applyNumberFormat="1" applyFont="1" applyFill="1" applyBorder="1" applyAlignment="1">
      <alignment horizontal="center" vertical="center"/>
    </xf>
    <xf numFmtId="2" fontId="7" fillId="0" borderId="3" xfId="0" applyNumberFormat="1" applyFont="1" applyFill="1" applyBorder="1" applyAlignment="1">
      <alignment horizontal="left" vertical="center" wrapText="1"/>
    </xf>
    <xf numFmtId="0" fontId="7" fillId="0" borderId="3" xfId="0" applyNumberFormat="1" applyFont="1" applyFill="1" applyBorder="1" applyAlignment="1">
      <alignment horizontal="left" vertical="center" wrapText="1"/>
    </xf>
    <xf numFmtId="2" fontId="41" fillId="0" borderId="3" xfId="0" applyNumberFormat="1" applyFont="1" applyBorder="1" applyAlignment="1">
      <alignment horizontal="center" vertical="center"/>
    </xf>
    <xf numFmtId="2" fontId="39" fillId="3" borderId="3" xfId="0" applyNumberFormat="1" applyFont="1" applyFill="1" applyBorder="1" applyAlignment="1">
      <alignment horizontal="center"/>
    </xf>
    <xf numFmtId="2" fontId="7" fillId="0" borderId="3" xfId="0" applyNumberFormat="1" applyFont="1" applyFill="1" applyBorder="1" applyAlignment="1">
      <alignment horizontal="left" vertical="center"/>
    </xf>
    <xf numFmtId="0" fontId="7" fillId="0" borderId="3" xfId="0" applyNumberFormat="1" applyFont="1" applyFill="1" applyBorder="1" applyAlignment="1">
      <alignment horizontal="left" vertical="center"/>
    </xf>
    <xf numFmtId="1" fontId="35" fillId="2" borderId="3" xfId="0" applyNumberFormat="1" applyFont="1" applyFill="1" applyBorder="1" applyAlignment="1">
      <alignment horizontal="center" vertical="center"/>
    </xf>
    <xf numFmtId="10" fontId="39" fillId="0" borderId="3" xfId="3" applyNumberFormat="1" applyFont="1" applyFill="1" applyBorder="1" applyAlignment="1">
      <alignment horizontal="center" vertical="center"/>
    </xf>
    <xf numFmtId="2" fontId="6" fillId="2" borderId="3" xfId="0" applyNumberFormat="1" applyFont="1" applyFill="1" applyBorder="1" applyAlignment="1">
      <alignment horizontal="center" vertical="center"/>
    </xf>
    <xf numFmtId="0" fontId="39" fillId="3" borderId="3" xfId="0" applyFont="1" applyFill="1" applyBorder="1" applyAlignment="1">
      <alignment horizontal="center"/>
    </xf>
    <xf numFmtId="2" fontId="7" fillId="0" borderId="16" xfId="0" applyNumberFormat="1" applyFont="1" applyFill="1" applyBorder="1" applyAlignment="1">
      <alignment horizontal="center" vertical="center"/>
    </xf>
    <xf numFmtId="0" fontId="35" fillId="2" borderId="3" xfId="0" applyFont="1" applyFill="1" applyBorder="1" applyAlignment="1">
      <alignment horizontal="center"/>
    </xf>
    <xf numFmtId="2" fontId="35" fillId="2" borderId="3" xfId="0" applyNumberFormat="1" applyFont="1" applyFill="1" applyBorder="1" applyAlignment="1">
      <alignment horizontal="center"/>
    </xf>
    <xf numFmtId="2" fontId="35" fillId="2" borderId="3" xfId="3" applyNumberFormat="1" applyFont="1" applyFill="1" applyBorder="1" applyAlignment="1">
      <alignment horizontal="center" vertical="center"/>
    </xf>
    <xf numFmtId="2" fontId="39" fillId="0" borderId="3" xfId="3" applyNumberFormat="1" applyFont="1" applyBorder="1" applyAlignment="1">
      <alignment horizontal="center" vertical="center"/>
    </xf>
    <xf numFmtId="2" fontId="39" fillId="3" borderId="3" xfId="3" applyNumberFormat="1" applyFont="1" applyFill="1" applyBorder="1" applyAlignment="1">
      <alignment horizontal="center" vertical="center"/>
    </xf>
    <xf numFmtId="2" fontId="18" fillId="0" borderId="4" xfId="0" applyNumberFormat="1" applyFont="1" applyFill="1" applyBorder="1" applyAlignment="1">
      <alignment vertical="center" wrapText="1"/>
    </xf>
    <xf numFmtId="2" fontId="18" fillId="0" borderId="3" xfId="0" applyNumberFormat="1" applyFont="1" applyFill="1" applyBorder="1" applyAlignment="1">
      <alignment vertical="center" wrapText="1"/>
    </xf>
    <xf numFmtId="0" fontId="26" fillId="3" borderId="20" xfId="0" applyNumberFormat="1" applyFont="1" applyFill="1" applyBorder="1" applyAlignment="1">
      <alignment horizontal="left" vertical="center" wrapText="1"/>
    </xf>
    <xf numFmtId="0" fontId="18" fillId="3" borderId="3" xfId="0" applyNumberFormat="1" applyFont="1" applyFill="1" applyBorder="1" applyAlignment="1">
      <alignment horizontal="center" vertical="center"/>
    </xf>
    <xf numFmtId="0" fontId="26" fillId="3" borderId="3" xfId="0" applyNumberFormat="1" applyFont="1" applyFill="1" applyBorder="1" applyAlignment="1">
      <alignment horizontal="left" vertical="center" wrapText="1"/>
    </xf>
    <xf numFmtId="0" fontId="39" fillId="0" borderId="3" xfId="0" applyFont="1" applyBorder="1" applyAlignment="1">
      <alignment horizontal="left" vertical="center"/>
    </xf>
    <xf numFmtId="0" fontId="0" fillId="2" borderId="3" xfId="0" applyFill="1" applyBorder="1"/>
    <xf numFmtId="2" fontId="18" fillId="2" borderId="2" xfId="0" applyNumberFormat="1" applyFont="1" applyFill="1" applyBorder="1" applyAlignment="1">
      <alignment horizontal="center" vertical="center"/>
    </xf>
    <xf numFmtId="1" fontId="18" fillId="0" borderId="3" xfId="0" applyNumberFormat="1" applyFont="1" applyBorder="1" applyAlignment="1">
      <alignment horizontal="center"/>
    </xf>
    <xf numFmtId="0" fontId="8" fillId="0" borderId="3" xfId="0" applyFont="1" applyBorder="1" applyAlignment="1">
      <alignment horizontal="center"/>
    </xf>
    <xf numFmtId="0" fontId="18" fillId="0" borderId="3" xfId="0" applyFont="1" applyBorder="1" applyAlignment="1">
      <alignment horizontal="center"/>
    </xf>
    <xf numFmtId="1" fontId="18" fillId="0" borderId="3" xfId="0" applyNumberFormat="1" applyFont="1" applyBorder="1" applyAlignment="1">
      <alignment horizontal="center" vertical="center"/>
    </xf>
    <xf numFmtId="0" fontId="6" fillId="2" borderId="3" xfId="0" applyFont="1" applyFill="1" applyBorder="1" applyAlignment="1">
      <alignment horizontal="center" vertical="center"/>
    </xf>
    <xf numFmtId="2" fontId="35" fillId="2" borderId="14" xfId="0" applyNumberFormat="1" applyFont="1" applyFill="1" applyBorder="1" applyAlignment="1">
      <alignment horizontal="center" vertical="center"/>
    </xf>
    <xf numFmtId="2" fontId="18" fillId="0" borderId="3" xfId="0" applyNumberFormat="1" applyFont="1" applyFill="1" applyBorder="1" applyAlignment="1">
      <alignment horizontal="center" vertical="center" wrapText="1"/>
    </xf>
    <xf numFmtId="2" fontId="7" fillId="2" borderId="3" xfId="0" applyNumberFormat="1" applyFont="1" applyFill="1" applyBorder="1" applyAlignment="1">
      <alignment horizontal="center" vertical="center"/>
    </xf>
    <xf numFmtId="2" fontId="42" fillId="2" borderId="3" xfId="0" applyNumberFormat="1" applyFont="1" applyFill="1" applyBorder="1" applyAlignment="1">
      <alignment horizontal="center" vertical="center"/>
    </xf>
    <xf numFmtId="0" fontId="7" fillId="2" borderId="3" xfId="0" applyFont="1" applyFill="1" applyBorder="1" applyAlignment="1">
      <alignment horizontal="center" vertical="center"/>
    </xf>
    <xf numFmtId="10" fontId="41" fillId="0" borderId="16" xfId="0" applyNumberFormat="1" applyFont="1" applyBorder="1" applyAlignment="1">
      <alignment horizontal="center" vertical="center"/>
    </xf>
    <xf numFmtId="10" fontId="39" fillId="0" borderId="16" xfId="3" applyNumberFormat="1" applyFont="1" applyFill="1" applyBorder="1" applyAlignment="1">
      <alignment horizontal="center" vertical="center"/>
    </xf>
    <xf numFmtId="0" fontId="18" fillId="2" borderId="14" xfId="0" applyFont="1" applyFill="1" applyBorder="1" applyAlignment="1">
      <alignment horizontal="center" vertical="center"/>
    </xf>
    <xf numFmtId="2" fontId="40" fillId="0" borderId="3" xfId="3" applyNumberFormat="1" applyFont="1" applyBorder="1" applyAlignment="1">
      <alignment horizontal="center" vertical="center"/>
    </xf>
    <xf numFmtId="0" fontId="0" fillId="2" borderId="0" xfId="0" applyFill="1"/>
    <xf numFmtId="0" fontId="0" fillId="2" borderId="0" xfId="0" applyFill="1" applyAlignment="1">
      <alignment horizontal="left"/>
    </xf>
    <xf numFmtId="0" fontId="42" fillId="2" borderId="3" xfId="6" applyFont="1" applyFill="1" applyBorder="1" applyAlignment="1">
      <alignment horizontal="center" vertical="center"/>
    </xf>
    <xf numFmtId="10" fontId="42" fillId="2" borderId="3" xfId="0" applyNumberFormat="1" applyFont="1" applyFill="1" applyBorder="1" applyAlignment="1">
      <alignment horizontal="center" vertical="center"/>
    </xf>
    <xf numFmtId="0" fontId="8" fillId="2" borderId="16" xfId="0" applyFont="1" applyFill="1" applyBorder="1" applyAlignment="1">
      <alignment horizontal="center" vertical="center"/>
    </xf>
    <xf numFmtId="2" fontId="8" fillId="2" borderId="16" xfId="0" applyNumberFormat="1" applyFont="1" applyFill="1" applyBorder="1" applyAlignment="1">
      <alignment horizontal="center" vertical="center"/>
    </xf>
    <xf numFmtId="2" fontId="6" fillId="2" borderId="16" xfId="0" applyNumberFormat="1" applyFont="1" applyFill="1" applyBorder="1" applyAlignment="1">
      <alignment horizontal="center" vertical="center"/>
    </xf>
    <xf numFmtId="2" fontId="35" fillId="2" borderId="3" xfId="0" applyNumberFormat="1" applyFont="1" applyFill="1" applyBorder="1" applyAlignment="1">
      <alignment horizontal="center" vertical="center" wrapText="1"/>
    </xf>
    <xf numFmtId="0" fontId="1" fillId="0" borderId="0" xfId="0" applyFont="1" applyAlignment="1">
      <alignment horizontal="center"/>
    </xf>
    <xf numFmtId="3" fontId="35" fillId="2" borderId="3" xfId="0" applyNumberFormat="1" applyFont="1" applyFill="1" applyBorder="1" applyAlignment="1">
      <alignment horizontal="center" vertical="center" wrapText="1"/>
    </xf>
    <xf numFmtId="0" fontId="39" fillId="0" borderId="3" xfId="0" applyFont="1" applyBorder="1" applyAlignment="1">
      <alignment horizontal="center"/>
    </xf>
    <xf numFmtId="2" fontId="39" fillId="3" borderId="0" xfId="0" applyNumberFormat="1" applyFont="1" applyFill="1" applyBorder="1" applyAlignment="1">
      <alignment horizontal="center" vertical="center"/>
    </xf>
    <xf numFmtId="1" fontId="18" fillId="0" borderId="3" xfId="0" applyNumberFormat="1" applyFont="1" applyFill="1" applyBorder="1" applyAlignment="1">
      <alignment horizontal="center"/>
    </xf>
    <xf numFmtId="1" fontId="18" fillId="0" borderId="3" xfId="0" applyNumberFormat="1" applyFont="1" applyFill="1" applyBorder="1" applyAlignment="1">
      <alignment horizontal="center" vertical="center"/>
    </xf>
    <xf numFmtId="0" fontId="18" fillId="0" borderId="0" xfId="0" applyFont="1" applyAlignment="1">
      <alignment horizontal="center" vertical="center"/>
    </xf>
    <xf numFmtId="1" fontId="39" fillId="0" borderId="3" xfId="0" applyNumberFormat="1" applyFont="1" applyFill="1" applyBorder="1" applyAlignment="1">
      <alignment horizontal="center" vertical="center" wrapText="1"/>
    </xf>
    <xf numFmtId="10" fontId="39" fillId="3" borderId="16" xfId="3" applyNumberFormat="1" applyFont="1" applyFill="1" applyBorder="1" applyAlignment="1">
      <alignment horizontal="center" vertical="center"/>
    </xf>
    <xf numFmtId="0" fontId="18" fillId="2" borderId="3" xfId="0" applyFont="1" applyFill="1" applyBorder="1" applyAlignment="1">
      <alignment horizontal="justify" vertical="center"/>
    </xf>
    <xf numFmtId="2" fontId="18" fillId="2" borderId="3" xfId="0" applyNumberFormat="1" applyFont="1" applyFill="1" applyBorder="1" applyAlignment="1">
      <alignment horizontal="justify" vertical="center"/>
    </xf>
    <xf numFmtId="2" fontId="18" fillId="0" borderId="14" xfId="0" applyNumberFormat="1" applyFont="1" applyFill="1" applyBorder="1" applyAlignment="1">
      <alignment horizontal="justify" vertical="center"/>
    </xf>
    <xf numFmtId="2" fontId="18" fillId="0" borderId="3" xfId="0" applyNumberFormat="1" applyFont="1" applyFill="1" applyBorder="1" applyAlignment="1">
      <alignment horizontal="justify" vertical="center" wrapText="1"/>
    </xf>
    <xf numFmtId="0" fontId="18" fillId="3" borderId="3" xfId="0" applyFont="1" applyFill="1" applyBorder="1" applyAlignment="1">
      <alignment horizontal="center" vertical="center" wrapText="1"/>
    </xf>
    <xf numFmtId="2" fontId="18" fillId="3" borderId="3" xfId="0"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xf>
    <xf numFmtId="0" fontId="0" fillId="0" borderId="3" xfId="0" applyBorder="1" applyAlignment="1">
      <alignment horizontal="center" wrapText="1"/>
    </xf>
    <xf numFmtId="0" fontId="18" fillId="0" borderId="3" xfId="0" applyFont="1" applyBorder="1" applyAlignment="1">
      <alignment horizontal="center" wrapText="1"/>
    </xf>
    <xf numFmtId="0" fontId="0" fillId="2" borderId="3" xfId="0" applyFill="1" applyBorder="1" applyAlignment="1">
      <alignment horizontal="center"/>
    </xf>
    <xf numFmtId="0" fontId="11" fillId="0" borderId="3" xfId="0" applyFont="1" applyBorder="1" applyAlignment="1">
      <alignment horizontal="center" vertical="center" wrapText="1"/>
    </xf>
    <xf numFmtId="0" fontId="11" fillId="0" borderId="3" xfId="0" applyFont="1" applyBorder="1" applyAlignment="1">
      <alignment horizontal="center" vertical="center"/>
    </xf>
    <xf numFmtId="0" fontId="0" fillId="0" borderId="3" xfId="0" applyBorder="1" applyAlignment="1">
      <alignment horizontal="center" vertical="center" wrapText="1"/>
    </xf>
    <xf numFmtId="0" fontId="0" fillId="0" borderId="3" xfId="0" applyBorder="1" applyAlignment="1">
      <alignment vertical="center"/>
    </xf>
    <xf numFmtId="0" fontId="0" fillId="2" borderId="3" xfId="0" applyFill="1" applyBorder="1" applyAlignment="1">
      <alignment horizontal="center" vertical="center" wrapText="1"/>
    </xf>
    <xf numFmtId="0" fontId="0" fillId="0" borderId="3" xfId="0" applyFont="1" applyBorder="1" applyAlignment="1">
      <alignment horizontal="center" vertical="center" wrapText="1"/>
    </xf>
    <xf numFmtId="9" fontId="18" fillId="0" borderId="3" xfId="0" applyNumberFormat="1" applyFont="1" applyFill="1" applyBorder="1" applyAlignment="1">
      <alignment horizontal="center" vertical="center"/>
    </xf>
    <xf numFmtId="9" fontId="18" fillId="2" borderId="3" xfId="0" applyNumberFormat="1" applyFont="1" applyFill="1" applyBorder="1" applyAlignment="1">
      <alignment horizontal="center" vertical="center"/>
    </xf>
    <xf numFmtId="2" fontId="39" fillId="0" borderId="23" xfId="0" applyNumberFormat="1" applyFont="1" applyFill="1" applyBorder="1" applyAlignment="1">
      <alignment horizontal="center" vertical="center"/>
    </xf>
    <xf numFmtId="0" fontId="18" fillId="0" borderId="14" xfId="0" applyFont="1" applyFill="1" applyBorder="1" applyAlignment="1">
      <alignment horizontal="left" vertical="center"/>
    </xf>
    <xf numFmtId="0" fontId="8" fillId="2" borderId="14" xfId="0" applyFont="1" applyFill="1" applyBorder="1" applyAlignment="1">
      <alignment horizontal="center" vertical="center" wrapText="1"/>
    </xf>
    <xf numFmtId="2" fontId="39" fillId="0" borderId="16" xfId="0" applyNumberFormat="1" applyFont="1" applyFill="1" applyBorder="1" applyAlignment="1">
      <alignment horizontal="center" vertical="center"/>
    </xf>
    <xf numFmtId="2" fontId="39" fillId="2" borderId="16" xfId="0" applyNumberFormat="1" applyFont="1" applyFill="1" applyBorder="1" applyAlignment="1">
      <alignment horizontal="center" vertical="center"/>
    </xf>
    <xf numFmtId="0" fontId="39" fillId="3" borderId="16" xfId="0" applyFont="1" applyFill="1" applyBorder="1" applyAlignment="1">
      <alignment horizontal="center" vertical="center"/>
    </xf>
    <xf numFmtId="2" fontId="35" fillId="2" borderId="16" xfId="0" applyNumberFormat="1" applyFont="1" applyFill="1" applyBorder="1" applyAlignment="1">
      <alignment horizontal="center" vertical="center"/>
    </xf>
    <xf numFmtId="2" fontId="39" fillId="0" borderId="3" xfId="0" applyNumberFormat="1" applyFont="1" applyBorder="1" applyAlignment="1">
      <alignment horizontal="center"/>
    </xf>
    <xf numFmtId="1" fontId="18" fillId="0" borderId="4" xfId="0" applyNumberFormat="1" applyFont="1" applyFill="1" applyBorder="1" applyAlignment="1">
      <alignment horizontal="center" vertical="center"/>
    </xf>
    <xf numFmtId="1" fontId="8" fillId="0" borderId="3" xfId="0" applyNumberFormat="1" applyFont="1" applyBorder="1" applyAlignment="1">
      <alignment horizontal="center"/>
    </xf>
    <xf numFmtId="1" fontId="8" fillId="0" borderId="3" xfId="0" applyNumberFormat="1" applyFont="1" applyBorder="1" applyAlignment="1">
      <alignment horizontal="center" vertical="center"/>
    </xf>
    <xf numFmtId="0" fontId="7" fillId="0" borderId="14" xfId="0" applyFont="1" applyFill="1" applyBorder="1" applyAlignment="1">
      <alignment horizontal="left" vertical="center"/>
    </xf>
    <xf numFmtId="1" fontId="35" fillId="2" borderId="16" xfId="0" applyNumberFormat="1" applyFont="1" applyFill="1" applyBorder="1" applyAlignment="1">
      <alignment horizontal="center" vertical="center"/>
    </xf>
    <xf numFmtId="1" fontId="39" fillId="0" borderId="16" xfId="0" applyNumberFormat="1" applyFont="1" applyFill="1" applyBorder="1" applyAlignment="1">
      <alignment horizontal="center" vertical="center"/>
    </xf>
    <xf numFmtId="0" fontId="41" fillId="0" borderId="0" xfId="0" applyFont="1"/>
    <xf numFmtId="2" fontId="41" fillId="0" borderId="3" xfId="0" applyNumberFormat="1" applyFont="1" applyBorder="1" applyAlignment="1">
      <alignment horizontal="center" vertical="center" wrapText="1"/>
    </xf>
    <xf numFmtId="0" fontId="41" fillId="0" borderId="3" xfId="0" applyFont="1" applyBorder="1" applyAlignment="1">
      <alignment horizontal="center" vertical="center" wrapText="1"/>
    </xf>
    <xf numFmtId="0" fontId="39" fillId="3" borderId="23" xfId="0" applyFont="1" applyFill="1" applyBorder="1" applyAlignment="1">
      <alignment horizontal="center" vertical="center"/>
    </xf>
    <xf numFmtId="0" fontId="39" fillId="3" borderId="6" xfId="0" applyFont="1" applyFill="1" applyBorder="1" applyAlignment="1">
      <alignment horizontal="center" vertical="center"/>
    </xf>
    <xf numFmtId="0" fontId="35" fillId="2" borderId="1" xfId="0" applyFont="1" applyFill="1" applyBorder="1" applyAlignment="1">
      <alignment horizontal="center" vertical="center" wrapText="1"/>
    </xf>
    <xf numFmtId="0" fontId="39" fillId="3" borderId="21" xfId="0" applyFont="1" applyFill="1" applyBorder="1" applyAlignment="1">
      <alignment horizontal="center" vertical="center"/>
    </xf>
    <xf numFmtId="0" fontId="42" fillId="2" borderId="16" xfId="6" applyFont="1" applyFill="1" applyBorder="1" applyAlignment="1">
      <alignment horizontal="center" vertical="center"/>
    </xf>
    <xf numFmtId="0" fontId="41" fillId="3" borderId="16" xfId="0" applyFont="1" applyFill="1" applyBorder="1" applyAlignment="1">
      <alignment horizontal="center" vertical="center"/>
    </xf>
    <xf numFmtId="0" fontId="43" fillId="0" borderId="0" xfId="4" applyFont="1" applyFill="1" applyBorder="1" applyAlignment="1">
      <alignment horizontal="left" vertical="center" wrapText="1"/>
    </xf>
    <xf numFmtId="0" fontId="8" fillId="2" borderId="16" xfId="0" applyFont="1" applyFill="1" applyBorder="1" applyAlignment="1">
      <alignment vertical="center"/>
    </xf>
    <xf numFmtId="0" fontId="18" fillId="7" borderId="3" xfId="0" applyFont="1" applyFill="1" applyBorder="1" applyAlignment="1">
      <alignment horizontal="center" vertical="center"/>
    </xf>
    <xf numFmtId="0" fontId="28" fillId="0" borderId="0" xfId="1" applyFont="1" applyFill="1" applyBorder="1" applyAlignment="1">
      <alignment horizontal="left" vertical="center" wrapText="1"/>
    </xf>
    <xf numFmtId="0" fontId="11" fillId="0" borderId="8" xfId="0" applyFont="1" applyBorder="1" applyAlignment="1">
      <alignment horizontal="left" vertical="center" wrapText="1"/>
    </xf>
    <xf numFmtId="2" fontId="18" fillId="0" borderId="4" xfId="0" applyNumberFormat="1" applyFont="1" applyFill="1" applyBorder="1" applyAlignment="1">
      <alignment horizontal="center" vertical="center" wrapText="1"/>
    </xf>
    <xf numFmtId="2" fontId="18" fillId="0" borderId="4" xfId="0" applyNumberFormat="1" applyFont="1" applyFill="1" applyBorder="1" applyAlignment="1">
      <alignment horizontal="justify" vertical="center" wrapText="1"/>
    </xf>
    <xf numFmtId="2" fontId="18" fillId="0" borderId="2" xfId="0" applyNumberFormat="1" applyFont="1" applyFill="1" applyBorder="1" applyAlignment="1">
      <alignment horizontal="justify" vertical="center" wrapText="1"/>
    </xf>
    <xf numFmtId="2" fontId="18" fillId="0" borderId="0" xfId="0" applyNumberFormat="1" applyFont="1" applyFill="1" applyBorder="1" applyAlignment="1">
      <alignment horizontal="center" vertical="center"/>
    </xf>
    <xf numFmtId="0" fontId="0" fillId="0" borderId="0" xfId="0" applyBorder="1" applyAlignment="1">
      <alignment horizontal="center" wrapText="1"/>
    </xf>
    <xf numFmtId="0" fontId="37" fillId="3" borderId="0" xfId="1" applyFont="1" applyFill="1" applyBorder="1" applyAlignment="1">
      <alignment horizontal="left" vertical="center" wrapText="1"/>
    </xf>
    <xf numFmtId="9" fontId="39" fillId="3" borderId="0" xfId="0" applyNumberFormat="1" applyFont="1" applyFill="1" applyBorder="1" applyAlignment="1">
      <alignment horizontal="center"/>
    </xf>
    <xf numFmtId="2" fontId="7" fillId="3" borderId="0" xfId="0" applyNumberFormat="1" applyFont="1" applyFill="1" applyBorder="1" applyAlignment="1">
      <alignment horizontal="center" vertical="center" wrapText="1"/>
    </xf>
    <xf numFmtId="2" fontId="39" fillId="3" borderId="0" xfId="0" applyNumberFormat="1" applyFont="1" applyFill="1" applyBorder="1" applyAlignment="1">
      <alignment horizontal="center" vertical="center" wrapText="1"/>
    </xf>
    <xf numFmtId="2" fontId="18" fillId="3" borderId="0" xfId="0" applyNumberFormat="1" applyFont="1" applyFill="1" applyBorder="1" applyAlignment="1">
      <alignment horizontal="center" vertical="center"/>
    </xf>
    <xf numFmtId="0" fontId="11" fillId="0" borderId="0" xfId="0" applyFont="1" applyBorder="1" applyAlignment="1">
      <alignment horizontal="left" vertical="center" wrapText="1"/>
    </xf>
    <xf numFmtId="0" fontId="18" fillId="0" borderId="0" xfId="0" applyFont="1" applyFill="1" applyBorder="1" applyAlignment="1">
      <alignment vertical="justify"/>
    </xf>
    <xf numFmtId="2" fontId="7" fillId="0" borderId="0" xfId="0" applyNumberFormat="1" applyFont="1" applyFill="1" applyBorder="1" applyAlignment="1">
      <alignment horizontal="center" vertical="center"/>
    </xf>
    <xf numFmtId="0" fontId="39" fillId="3" borderId="0" xfId="0" applyFont="1" applyFill="1" applyBorder="1" applyAlignment="1">
      <alignment horizontal="center" vertical="center"/>
    </xf>
    <xf numFmtId="0" fontId="8" fillId="0" borderId="15" xfId="0" applyFont="1" applyFill="1" applyBorder="1" applyAlignment="1">
      <alignment vertical="center" wrapText="1"/>
    </xf>
    <xf numFmtId="0" fontId="29" fillId="0" borderId="0" xfId="0" applyFont="1" applyBorder="1" applyAlignment="1">
      <alignment horizontal="left" wrapText="1"/>
    </xf>
    <xf numFmtId="0" fontId="0" fillId="0" borderId="16" xfId="0" applyBorder="1" applyAlignment="1">
      <alignment horizontal="center" vertical="center"/>
    </xf>
    <xf numFmtId="0" fontId="0" fillId="0" borderId="16" xfId="0" applyBorder="1" applyAlignment="1">
      <alignment horizontal="center" vertical="center" wrapText="1"/>
    </xf>
    <xf numFmtId="0" fontId="0" fillId="0" borderId="0" xfId="0" applyBorder="1" applyAlignment="1">
      <alignment vertical="center"/>
    </xf>
    <xf numFmtId="0" fontId="18" fillId="10" borderId="0" xfId="0" applyFont="1" applyFill="1" applyBorder="1" applyAlignment="1">
      <alignment horizontal="left" vertical="center"/>
    </xf>
    <xf numFmtId="0" fontId="7" fillId="10" borderId="0" xfId="0" applyFont="1" applyFill="1" applyBorder="1" applyAlignment="1">
      <alignment horizontal="center" vertical="center"/>
    </xf>
    <xf numFmtId="0" fontId="39" fillId="10" borderId="0" xfId="0" applyFont="1" applyFill="1" applyBorder="1" applyAlignment="1">
      <alignment horizontal="center" vertical="center"/>
    </xf>
    <xf numFmtId="2" fontId="18" fillId="10" borderId="0" xfId="0" applyNumberFormat="1" applyFont="1" applyFill="1" applyBorder="1" applyAlignment="1">
      <alignment horizontal="center" vertical="center"/>
    </xf>
    <xf numFmtId="2" fontId="39" fillId="0" borderId="0" xfId="0" applyNumberFormat="1" applyFont="1" applyFill="1" applyBorder="1" applyAlignment="1">
      <alignment horizontal="center" vertical="center"/>
    </xf>
    <xf numFmtId="2" fontId="7" fillId="0" borderId="0" xfId="0" applyNumberFormat="1" applyFont="1" applyFill="1" applyBorder="1" applyAlignment="1">
      <alignment horizontal="justify" vertical="center"/>
    </xf>
    <xf numFmtId="0" fontId="0" fillId="3" borderId="3" xfId="0" applyFill="1" applyBorder="1" applyAlignment="1">
      <alignment horizontal="justify" vertical="center" wrapText="1"/>
    </xf>
    <xf numFmtId="10" fontId="0" fillId="0" borderId="16" xfId="0" applyNumberFormat="1" applyBorder="1" applyAlignment="1">
      <alignment horizontal="center" vertical="center"/>
    </xf>
    <xf numFmtId="9" fontId="0" fillId="0" borderId="16" xfId="0" applyNumberFormat="1" applyBorder="1" applyAlignment="1">
      <alignment horizontal="center" vertical="center"/>
    </xf>
    <xf numFmtId="10" fontId="0" fillId="0" borderId="16" xfId="0" applyNumberFormat="1" applyBorder="1" applyAlignment="1">
      <alignment horizontal="center" vertical="center" wrapText="1"/>
    </xf>
    <xf numFmtId="2" fontId="0" fillId="0" borderId="3" xfId="0" applyNumberFormat="1" applyBorder="1" applyAlignment="1">
      <alignment horizontal="center" vertical="center" wrapText="1"/>
    </xf>
    <xf numFmtId="0" fontId="39" fillId="0" borderId="2" xfId="0" applyFont="1" applyFill="1" applyBorder="1" applyAlignment="1">
      <alignment horizontal="center" vertical="center" wrapText="1"/>
    </xf>
    <xf numFmtId="2" fontId="18" fillId="0" borderId="3" xfId="0" applyNumberFormat="1" applyFont="1" applyBorder="1" applyAlignment="1">
      <alignment horizontal="center"/>
    </xf>
    <xf numFmtId="2" fontId="18" fillId="0" borderId="3" xfId="0" applyNumberFormat="1" applyFont="1" applyBorder="1" applyAlignment="1">
      <alignment horizontal="center" wrapText="1"/>
    </xf>
    <xf numFmtId="0" fontId="39" fillId="0" borderId="3" xfId="0" applyFont="1" applyBorder="1" applyAlignment="1">
      <alignment horizontal="center" wrapText="1"/>
    </xf>
    <xf numFmtId="2" fontId="39" fillId="2" borderId="3" xfId="0" applyNumberFormat="1" applyFont="1" applyFill="1" applyBorder="1" applyAlignment="1">
      <alignment horizontal="justify" vertical="center"/>
    </xf>
    <xf numFmtId="0" fontId="39" fillId="2" borderId="3" xfId="0" applyFont="1" applyFill="1" applyBorder="1" applyAlignment="1">
      <alignment horizontal="justify" vertical="center"/>
    </xf>
    <xf numFmtId="0" fontId="18" fillId="0" borderId="23" xfId="0" applyFont="1" applyFill="1" applyBorder="1" applyAlignment="1">
      <alignment horizontal="center" vertical="center"/>
    </xf>
    <xf numFmtId="0" fontId="18" fillId="0" borderId="6" xfId="0" applyFont="1" applyFill="1" applyBorder="1" applyAlignment="1">
      <alignment horizontal="center" vertical="center"/>
    </xf>
    <xf numFmtId="0" fontId="39" fillId="7" borderId="3" xfId="0" applyFont="1" applyFill="1" applyBorder="1" applyAlignment="1">
      <alignment horizontal="center" vertical="center"/>
    </xf>
    <xf numFmtId="2" fontId="39" fillId="7" borderId="3" xfId="0" applyNumberFormat="1" applyFont="1" applyFill="1" applyBorder="1" applyAlignment="1">
      <alignment horizontal="center" vertical="center"/>
    </xf>
    <xf numFmtId="2" fontId="18" fillId="7" borderId="3" xfId="0" applyNumberFormat="1" applyFont="1" applyFill="1" applyBorder="1" applyAlignment="1">
      <alignment horizontal="center" vertical="center"/>
    </xf>
    <xf numFmtId="0" fontId="7" fillId="7" borderId="3" xfId="0" applyFont="1" applyFill="1" applyBorder="1" applyAlignment="1">
      <alignment horizontal="center" vertical="center"/>
    </xf>
    <xf numFmtId="0" fontId="22" fillId="7" borderId="0" xfId="0" applyFont="1" applyFill="1"/>
    <xf numFmtId="0" fontId="0" fillId="7" borderId="0" xfId="0" applyFill="1"/>
    <xf numFmtId="0" fontId="0" fillId="7" borderId="0" xfId="0" applyFont="1" applyFill="1"/>
    <xf numFmtId="0" fontId="18" fillId="7" borderId="0" xfId="0" applyNumberFormat="1" applyFont="1" applyFill="1" applyBorder="1" applyAlignment="1">
      <alignment vertical="top" wrapText="1"/>
    </xf>
    <xf numFmtId="0" fontId="0" fillId="7" borderId="0" xfId="0" applyFill="1" applyAlignment="1">
      <alignment horizontal="center" vertical="center"/>
    </xf>
    <xf numFmtId="0" fontId="8" fillId="7" borderId="15" xfId="0" applyFont="1" applyFill="1" applyBorder="1" applyAlignment="1">
      <alignment vertical="center" wrapText="1"/>
    </xf>
    <xf numFmtId="49" fontId="7" fillId="3" borderId="3" xfId="0" applyNumberFormat="1" applyFont="1" applyFill="1" applyBorder="1" applyAlignment="1">
      <alignment horizontal="center" vertical="center" wrapText="1"/>
    </xf>
    <xf numFmtId="49" fontId="7" fillId="0" borderId="3" xfId="0" applyNumberFormat="1" applyFont="1" applyFill="1" applyBorder="1" applyAlignment="1">
      <alignment horizontal="center" vertical="center"/>
    </xf>
    <xf numFmtId="49" fontId="0" fillId="0" borderId="0" xfId="0" applyNumberFormat="1"/>
    <xf numFmtId="0" fontId="39" fillId="0" borderId="3" xfId="0" applyFont="1" applyBorder="1" applyAlignment="1">
      <alignment horizontal="center" vertical="center" wrapText="1"/>
    </xf>
    <xf numFmtId="2" fontId="0" fillId="2" borderId="3" xfId="0" applyNumberFormat="1" applyFill="1" applyBorder="1" applyAlignment="1">
      <alignment horizontal="center" vertical="center" wrapText="1"/>
    </xf>
    <xf numFmtId="0" fontId="0" fillId="0" borderId="0" xfId="0" applyAlignment="1">
      <alignment vertical="center"/>
    </xf>
    <xf numFmtId="1" fontId="18" fillId="0" borderId="3" xfId="0" applyNumberFormat="1" applyFont="1" applyFill="1" applyBorder="1" applyAlignment="1">
      <alignment horizontal="center" vertical="center" wrapText="1"/>
    </xf>
    <xf numFmtId="2" fontId="0" fillId="0" borderId="3" xfId="0" applyNumberFormat="1" applyFill="1" applyBorder="1" applyAlignment="1">
      <alignment horizontal="center" vertical="center" wrapText="1"/>
    </xf>
    <xf numFmtId="0" fontId="8" fillId="2" borderId="3" xfId="0" applyFont="1" applyFill="1" applyBorder="1" applyAlignment="1">
      <alignment horizontal="center" vertical="center"/>
    </xf>
    <xf numFmtId="0" fontId="0" fillId="0" borderId="0" xfId="0" applyFill="1"/>
    <xf numFmtId="2" fontId="39" fillId="0" borderId="0" xfId="0" applyNumberFormat="1" applyFont="1" applyFill="1" applyBorder="1" applyAlignment="1">
      <alignment horizontal="center" vertical="center" wrapText="1"/>
    </xf>
    <xf numFmtId="9" fontId="39" fillId="0" borderId="0" xfId="0" applyNumberFormat="1" applyFont="1" applyBorder="1" applyAlignment="1">
      <alignment horizontal="center"/>
    </xf>
    <xf numFmtId="2" fontId="40" fillId="0" borderId="0" xfId="0" applyNumberFormat="1" applyFont="1" applyFill="1" applyBorder="1" applyAlignment="1">
      <alignment horizontal="center" vertical="center"/>
    </xf>
    <xf numFmtId="0" fontId="11" fillId="0" borderId="8" xfId="0" applyFont="1" applyFill="1" applyBorder="1" applyAlignment="1">
      <alignment horizontal="left" vertical="center" wrapText="1"/>
    </xf>
    <xf numFmtId="0" fontId="35" fillId="2" borderId="3" xfId="0" applyFont="1" applyFill="1" applyBorder="1" applyAlignment="1">
      <alignment horizontal="center" vertical="center" wrapText="1"/>
    </xf>
    <xf numFmtId="0" fontId="35" fillId="2" borderId="16" xfId="0" applyFont="1" applyFill="1" applyBorder="1" applyAlignment="1">
      <alignment horizontal="center" vertical="center" wrapText="1"/>
    </xf>
    <xf numFmtId="0" fontId="35" fillId="2" borderId="14" xfId="0" applyFont="1" applyFill="1" applyBorder="1" applyAlignment="1">
      <alignment horizontal="center" vertical="center" wrapText="1"/>
    </xf>
    <xf numFmtId="0" fontId="0" fillId="0" borderId="0" xfId="0" applyFill="1" applyBorder="1" applyAlignment="1">
      <alignment vertical="center"/>
    </xf>
    <xf numFmtId="2" fontId="35" fillId="0" borderId="3" xfId="0" applyNumberFormat="1" applyFont="1" applyFill="1" applyBorder="1" applyAlignment="1">
      <alignment horizontal="center" vertical="center"/>
    </xf>
    <xf numFmtId="0" fontId="8" fillId="2" borderId="3" xfId="0" applyFont="1" applyFill="1" applyBorder="1" applyAlignment="1">
      <alignment horizontal="center" vertical="center" wrapText="1"/>
    </xf>
    <xf numFmtId="0" fontId="8" fillId="2" borderId="3" xfId="0" applyFont="1" applyFill="1" applyBorder="1" applyAlignment="1">
      <alignment horizontal="center" vertical="center"/>
    </xf>
    <xf numFmtId="0" fontId="35" fillId="2" borderId="4" xfId="0" applyFont="1" applyFill="1" applyBorder="1" applyAlignment="1">
      <alignment horizontal="center" vertical="center" wrapText="1"/>
    </xf>
    <xf numFmtId="0" fontId="35" fillId="2" borderId="3" xfId="0" applyFont="1" applyFill="1" applyBorder="1" applyAlignment="1">
      <alignment horizontal="center" vertical="center" wrapText="1"/>
    </xf>
    <xf numFmtId="49" fontId="35" fillId="2" borderId="3" xfId="0" applyNumberFormat="1" applyFont="1" applyFill="1" applyBorder="1" applyAlignment="1">
      <alignment horizontal="center" vertical="center" wrapText="1"/>
    </xf>
    <xf numFmtId="0" fontId="35" fillId="2" borderId="3" xfId="0" applyFont="1" applyFill="1" applyBorder="1" applyAlignment="1">
      <alignment horizontal="center" vertical="center" wrapText="1"/>
    </xf>
    <xf numFmtId="0" fontId="35" fillId="2" borderId="3" xfId="0" applyFont="1" applyFill="1" applyBorder="1" applyAlignment="1">
      <alignment horizontal="center" vertical="center"/>
    </xf>
    <xf numFmtId="0" fontId="1" fillId="0" borderId="0" xfId="0" applyFont="1" applyFill="1" applyAlignment="1">
      <alignment horizontal="center"/>
    </xf>
    <xf numFmtId="0" fontId="35" fillId="2" borderId="3" xfId="0" applyFont="1" applyFill="1" applyBorder="1" applyAlignment="1">
      <alignment horizontal="center" vertical="center" wrapText="1"/>
    </xf>
    <xf numFmtId="0" fontId="35" fillId="2" borderId="2"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35" fillId="2" borderId="3" xfId="0" applyFont="1" applyFill="1" applyBorder="1" applyAlignment="1">
      <alignment horizontal="center" vertical="center"/>
    </xf>
    <xf numFmtId="164" fontId="8" fillId="2" borderId="3" xfId="0" applyNumberFormat="1" applyFont="1" applyFill="1" applyBorder="1" applyAlignment="1">
      <alignment horizontal="center" vertical="center"/>
    </xf>
    <xf numFmtId="166" fontId="35" fillId="2" borderId="3" xfId="0" applyNumberFormat="1" applyFont="1" applyFill="1" applyBorder="1" applyAlignment="1">
      <alignment horizontal="center" vertical="center"/>
    </xf>
    <xf numFmtId="1" fontId="50" fillId="0" borderId="11" xfId="0" applyNumberFormat="1" applyFont="1" applyFill="1" applyBorder="1" applyAlignment="1">
      <alignment horizontal="center" vertical="center" shrinkToFit="1"/>
    </xf>
    <xf numFmtId="0" fontId="35" fillId="2" borderId="0" xfId="0" applyFont="1" applyFill="1" applyBorder="1" applyAlignment="1">
      <alignment vertical="top" wrapText="1"/>
    </xf>
    <xf numFmtId="0" fontId="41" fillId="0" borderId="3" xfId="0" applyFont="1" applyFill="1" applyBorder="1" applyAlignment="1">
      <alignment horizontal="center" vertical="center" wrapText="1"/>
    </xf>
    <xf numFmtId="0" fontId="35" fillId="2" borderId="8" xfId="0" applyFont="1" applyFill="1" applyBorder="1" applyAlignment="1">
      <alignment vertical="top" wrapText="1"/>
    </xf>
    <xf numFmtId="0" fontId="35" fillId="2" borderId="21" xfId="0" applyFont="1" applyFill="1" applyBorder="1" applyAlignment="1">
      <alignment vertical="top" wrapText="1"/>
    </xf>
    <xf numFmtId="0" fontId="35" fillId="2" borderId="6" xfId="0" applyFont="1" applyFill="1" applyBorder="1" applyAlignment="1">
      <alignment vertical="top" wrapText="1"/>
    </xf>
    <xf numFmtId="0" fontId="35" fillId="2" borderId="18" xfId="0" applyFont="1" applyFill="1" applyBorder="1" applyAlignment="1">
      <alignment vertical="top" wrapText="1"/>
    </xf>
    <xf numFmtId="0" fontId="35" fillId="2" borderId="23" xfId="0" applyFont="1" applyFill="1" applyBorder="1" applyAlignment="1">
      <alignment vertical="top" wrapText="1"/>
    </xf>
    <xf numFmtId="0" fontId="0" fillId="10" borderId="0" xfId="0" applyFill="1" applyBorder="1" applyAlignment="1">
      <alignment horizontal="center"/>
    </xf>
    <xf numFmtId="0" fontId="20" fillId="2" borderId="3" xfId="0" applyFont="1" applyFill="1" applyBorder="1" applyAlignment="1">
      <alignment horizontal="center"/>
    </xf>
    <xf numFmtId="2" fontId="20" fillId="2" borderId="3" xfId="0" applyNumberFormat="1" applyFont="1" applyFill="1" applyBorder="1" applyAlignment="1">
      <alignment horizontal="center"/>
    </xf>
    <xf numFmtId="1" fontId="50" fillId="3" borderId="12" xfId="0" applyNumberFormat="1" applyFont="1" applyFill="1" applyBorder="1" applyAlignment="1">
      <alignment horizontal="center" vertical="center" shrinkToFit="1"/>
    </xf>
    <xf numFmtId="1" fontId="50" fillId="3" borderId="11" xfId="0" applyNumberFormat="1" applyFont="1" applyFill="1" applyBorder="1" applyAlignment="1">
      <alignment horizontal="center" vertical="center" shrinkToFit="1"/>
    </xf>
    <xf numFmtId="0" fontId="0" fillId="2" borderId="3" xfId="0" applyFont="1" applyFill="1" applyBorder="1" applyAlignment="1">
      <alignment horizontal="center" vertical="center"/>
    </xf>
    <xf numFmtId="0" fontId="0" fillId="11" borderId="3" xfId="0" applyFont="1" applyFill="1" applyBorder="1" applyAlignment="1">
      <alignment horizontal="center" vertical="center" wrapText="1"/>
    </xf>
    <xf numFmtId="0" fontId="0" fillId="12" borderId="3" xfId="0" applyFont="1" applyFill="1" applyBorder="1" applyAlignment="1">
      <alignment horizontal="center" vertical="center" wrapText="1"/>
    </xf>
    <xf numFmtId="0" fontId="18" fillId="11" borderId="3" xfId="0" applyFont="1" applyFill="1" applyBorder="1" applyAlignment="1">
      <alignment horizontal="center" vertical="center" wrapText="1"/>
    </xf>
    <xf numFmtId="0" fontId="18" fillId="12" borderId="3" xfId="0" applyFont="1" applyFill="1" applyBorder="1" applyAlignment="1">
      <alignment horizontal="center" vertical="center" wrapText="1"/>
    </xf>
    <xf numFmtId="2" fontId="39" fillId="12" borderId="3" xfId="0" applyNumberFormat="1" applyFont="1" applyFill="1" applyBorder="1" applyAlignment="1">
      <alignment horizontal="center" vertical="center"/>
    </xf>
    <xf numFmtId="2" fontId="39" fillId="11" borderId="3" xfId="0" applyNumberFormat="1" applyFont="1" applyFill="1" applyBorder="1" applyAlignment="1">
      <alignment horizontal="center" vertical="center"/>
    </xf>
    <xf numFmtId="0" fontId="39" fillId="12" borderId="3" xfId="0" applyFont="1" applyFill="1" applyBorder="1" applyAlignment="1">
      <alignment horizontal="center" vertical="center"/>
    </xf>
    <xf numFmtId="0" fontId="39" fillId="11" borderId="3" xfId="0" applyFont="1" applyFill="1" applyBorder="1" applyAlignment="1">
      <alignment horizontal="center" vertical="center"/>
    </xf>
    <xf numFmtId="0" fontId="35" fillId="13" borderId="3" xfId="0" applyFont="1" applyFill="1" applyBorder="1" applyAlignment="1">
      <alignment horizontal="center" vertical="center" wrapText="1"/>
    </xf>
    <xf numFmtId="0" fontId="39" fillId="13" borderId="3" xfId="0" applyFont="1" applyFill="1" applyBorder="1" applyAlignment="1">
      <alignment horizontal="center" vertical="center"/>
    </xf>
    <xf numFmtId="0" fontId="39" fillId="13" borderId="3" xfId="0" applyFont="1" applyFill="1" applyBorder="1" applyAlignment="1">
      <alignment horizontal="center" vertical="center" wrapText="1"/>
    </xf>
    <xf numFmtId="0" fontId="40" fillId="13" borderId="3" xfId="0" applyFont="1" applyFill="1" applyBorder="1" applyAlignment="1">
      <alignment horizontal="center" vertical="center"/>
    </xf>
    <xf numFmtId="0" fontId="0" fillId="3" borderId="0" xfId="0" applyFill="1" applyBorder="1" applyAlignment="1">
      <alignment horizontal="center" wrapText="1"/>
    </xf>
    <xf numFmtId="0" fontId="7" fillId="3" borderId="3" xfId="0" applyFont="1" applyFill="1" applyBorder="1" applyAlignment="1">
      <alignment horizontal="center" vertical="center" wrapText="1"/>
    </xf>
    <xf numFmtId="0" fontId="18" fillId="10" borderId="3" xfId="0" applyFont="1" applyFill="1" applyBorder="1" applyAlignment="1">
      <alignment horizontal="left" vertical="center"/>
    </xf>
    <xf numFmtId="0" fontId="7" fillId="10" borderId="3" xfId="0" applyFont="1" applyFill="1" applyBorder="1" applyAlignment="1">
      <alignment horizontal="center" vertical="center"/>
    </xf>
    <xf numFmtId="0" fontId="39" fillId="10" borderId="3" xfId="0" applyFont="1" applyFill="1" applyBorder="1" applyAlignment="1">
      <alignment horizontal="center" vertical="center"/>
    </xf>
    <xf numFmtId="2" fontId="18" fillId="10" borderId="3" xfId="0" applyNumberFormat="1" applyFont="1" applyFill="1" applyBorder="1" applyAlignment="1">
      <alignment horizontal="center" vertical="center"/>
    </xf>
    <xf numFmtId="9" fontId="39" fillId="11" borderId="3" xfId="0" applyNumberFormat="1" applyFont="1" applyFill="1" applyBorder="1" applyAlignment="1">
      <alignment horizontal="center" vertical="center"/>
    </xf>
    <xf numFmtId="0" fontId="0" fillId="11" borderId="3" xfId="0" applyFill="1" applyBorder="1" applyAlignment="1">
      <alignment horizontal="center" wrapText="1"/>
    </xf>
    <xf numFmtId="2" fontId="39" fillId="13" borderId="3" xfId="0" applyNumberFormat="1" applyFont="1" applyFill="1" applyBorder="1" applyAlignment="1">
      <alignment horizontal="center" vertical="center"/>
    </xf>
    <xf numFmtId="2" fontId="40" fillId="13" borderId="3" xfId="0" applyNumberFormat="1" applyFont="1" applyFill="1" applyBorder="1" applyAlignment="1">
      <alignment horizontal="center" vertical="center" wrapText="1"/>
    </xf>
    <xf numFmtId="2" fontId="40" fillId="13" borderId="3" xfId="0" applyNumberFormat="1" applyFont="1" applyFill="1" applyBorder="1" applyAlignment="1">
      <alignment horizontal="center" vertical="center"/>
    </xf>
    <xf numFmtId="2" fontId="39" fillId="13" borderId="3" xfId="0" applyNumberFormat="1" applyFont="1" applyFill="1" applyBorder="1" applyAlignment="1">
      <alignment horizontal="center" vertical="center" wrapText="1"/>
    </xf>
    <xf numFmtId="0" fontId="40" fillId="13" borderId="3" xfId="0" applyFont="1" applyFill="1" applyBorder="1" applyAlignment="1">
      <alignment horizontal="center" vertical="center" wrapText="1"/>
    </xf>
    <xf numFmtId="1" fontId="39" fillId="13" borderId="3" xfId="0" applyNumberFormat="1" applyFont="1" applyFill="1" applyBorder="1" applyAlignment="1">
      <alignment horizontal="center" vertical="center"/>
    </xf>
    <xf numFmtId="2" fontId="18" fillId="13" borderId="3" xfId="0" applyNumberFormat="1" applyFont="1" applyFill="1" applyBorder="1" applyAlignment="1">
      <alignment horizontal="center" vertical="center"/>
    </xf>
    <xf numFmtId="0" fontId="18" fillId="13" borderId="3" xfId="0" applyFont="1" applyFill="1" applyBorder="1" applyAlignment="1">
      <alignment horizontal="center" vertical="center"/>
    </xf>
    <xf numFmtId="2" fontId="18" fillId="13" borderId="3" xfId="0" applyNumberFormat="1" applyFont="1" applyFill="1" applyBorder="1" applyAlignment="1">
      <alignment horizontal="center" vertical="center" wrapText="1"/>
    </xf>
    <xf numFmtId="2" fontId="8" fillId="13" borderId="3" xfId="0" applyNumberFormat="1" applyFont="1" applyFill="1" applyBorder="1" applyAlignment="1">
      <alignment horizontal="center" vertical="center"/>
    </xf>
    <xf numFmtId="0" fontId="18" fillId="13" borderId="0" xfId="0" applyFont="1" applyFill="1" applyBorder="1" applyAlignment="1">
      <alignment horizontal="center" vertical="center"/>
    </xf>
    <xf numFmtId="0" fontId="18" fillId="13" borderId="0" xfId="0" applyFont="1" applyFill="1" applyBorder="1" applyAlignment="1">
      <alignment horizontal="center"/>
    </xf>
    <xf numFmtId="2" fontId="41" fillId="13" borderId="3" xfId="0" applyNumberFormat="1" applyFont="1" applyFill="1" applyBorder="1" applyAlignment="1">
      <alignment horizontal="center" vertical="center"/>
    </xf>
    <xf numFmtId="2" fontId="48" fillId="13" borderId="3" xfId="0" applyNumberFormat="1" applyFont="1" applyFill="1" applyBorder="1" applyAlignment="1">
      <alignment horizontal="center" vertical="center"/>
    </xf>
    <xf numFmtId="0" fontId="39" fillId="13" borderId="3" xfId="0" applyNumberFormat="1" applyFont="1" applyFill="1" applyBorder="1" applyAlignment="1">
      <alignment horizontal="center" vertical="center"/>
    </xf>
    <xf numFmtId="1" fontId="40" fillId="13" borderId="3" xfId="0" applyNumberFormat="1" applyFont="1" applyFill="1" applyBorder="1" applyAlignment="1">
      <alignment horizontal="center" vertical="center" wrapText="1"/>
    </xf>
    <xf numFmtId="1" fontId="41" fillId="13" borderId="3" xfId="0" applyNumberFormat="1" applyFont="1" applyFill="1" applyBorder="1" applyAlignment="1">
      <alignment horizontal="center"/>
    </xf>
    <xf numFmtId="1" fontId="39" fillId="13" borderId="3" xfId="0" applyNumberFormat="1" applyFont="1" applyFill="1" applyBorder="1" applyAlignment="1">
      <alignment horizontal="center" vertical="center" wrapText="1"/>
    </xf>
    <xf numFmtId="1" fontId="40" fillId="13" borderId="3" xfId="0" applyNumberFormat="1" applyFont="1" applyFill="1" applyBorder="1" applyAlignment="1">
      <alignment horizontal="center" vertical="center"/>
    </xf>
    <xf numFmtId="10" fontId="39" fillId="13" borderId="3" xfId="3" applyNumberFormat="1" applyFont="1" applyFill="1" applyBorder="1" applyAlignment="1">
      <alignment horizontal="center" vertical="center"/>
    </xf>
    <xf numFmtId="10" fontId="40" fillId="13" borderId="3" xfId="3" applyNumberFormat="1" applyFont="1" applyFill="1" applyBorder="1" applyAlignment="1">
      <alignment horizontal="center" vertical="center" wrapText="1"/>
    </xf>
    <xf numFmtId="10" fontId="41" fillId="13" borderId="16" xfId="0" applyNumberFormat="1" applyFont="1" applyFill="1" applyBorder="1" applyAlignment="1">
      <alignment horizontal="center" vertical="center"/>
    </xf>
    <xf numFmtId="10" fontId="39" fillId="13" borderId="16" xfId="0" applyNumberFormat="1" applyFont="1" applyFill="1" applyBorder="1" applyAlignment="1">
      <alignment horizontal="center" vertical="center"/>
    </xf>
    <xf numFmtId="10" fontId="39" fillId="13" borderId="16" xfId="3" applyNumberFormat="1" applyFont="1" applyFill="1" applyBorder="1" applyAlignment="1">
      <alignment horizontal="center" vertical="center"/>
    </xf>
    <xf numFmtId="10" fontId="41" fillId="13" borderId="16" xfId="3" applyNumberFormat="1" applyFont="1" applyFill="1" applyBorder="1" applyAlignment="1">
      <alignment horizontal="center" vertical="center"/>
    </xf>
    <xf numFmtId="2" fontId="39" fillId="13" borderId="3" xfId="3" applyNumberFormat="1" applyFont="1" applyFill="1" applyBorder="1" applyAlignment="1">
      <alignment horizontal="center" vertical="center"/>
    </xf>
    <xf numFmtId="10" fontId="39" fillId="13" borderId="3" xfId="3" applyNumberFormat="1" applyFont="1" applyFill="1" applyBorder="1" applyAlignment="1">
      <alignment horizontal="center" vertical="center" wrapText="1"/>
    </xf>
    <xf numFmtId="9" fontId="39" fillId="13" borderId="3" xfId="3" applyNumberFormat="1" applyFont="1" applyFill="1" applyBorder="1" applyAlignment="1">
      <alignment horizontal="center" vertical="center"/>
    </xf>
    <xf numFmtId="2" fontId="41" fillId="13" borderId="16" xfId="0" applyNumberFormat="1" applyFont="1" applyFill="1" applyBorder="1" applyAlignment="1">
      <alignment horizontal="center" vertical="center"/>
    </xf>
    <xf numFmtId="0" fontId="39" fillId="13" borderId="3" xfId="3" applyNumberFormat="1" applyFont="1" applyFill="1" applyBorder="1" applyAlignment="1">
      <alignment horizontal="center" vertical="center"/>
    </xf>
    <xf numFmtId="10" fontId="0" fillId="13" borderId="3" xfId="3" applyNumberFormat="1" applyFont="1" applyFill="1" applyBorder="1" applyAlignment="1">
      <alignment horizontal="center" vertical="center" wrapText="1"/>
    </xf>
    <xf numFmtId="0" fontId="8" fillId="13" borderId="3" xfId="0" applyFont="1" applyFill="1" applyBorder="1" applyAlignment="1">
      <alignment horizontal="center" vertical="center" wrapText="1"/>
    </xf>
    <xf numFmtId="2" fontId="35" fillId="13" borderId="3" xfId="3" applyNumberFormat="1" applyFont="1" applyFill="1" applyBorder="1" applyAlignment="1">
      <alignment horizontal="center" vertical="center"/>
    </xf>
    <xf numFmtId="2" fontId="40" fillId="13" borderId="3" xfId="3" applyNumberFormat="1" applyFont="1" applyFill="1" applyBorder="1" applyAlignment="1">
      <alignment horizontal="center" vertical="center"/>
    </xf>
    <xf numFmtId="0" fontId="18" fillId="13" borderId="14" xfId="0" applyFont="1" applyFill="1" applyBorder="1" applyAlignment="1">
      <alignment horizontal="center" vertical="center"/>
    </xf>
    <xf numFmtId="2" fontId="18" fillId="13" borderId="4" xfId="0" applyNumberFormat="1" applyFont="1" applyFill="1" applyBorder="1" applyAlignment="1">
      <alignment horizontal="justify" vertical="center" wrapText="1"/>
    </xf>
    <xf numFmtId="2" fontId="18" fillId="13" borderId="2" xfId="0" applyNumberFormat="1" applyFont="1" applyFill="1" applyBorder="1" applyAlignment="1">
      <alignment horizontal="justify" vertical="center" wrapText="1"/>
    </xf>
    <xf numFmtId="2" fontId="18" fillId="13" borderId="4" xfId="0" applyNumberFormat="1" applyFont="1" applyFill="1" applyBorder="1" applyAlignment="1">
      <alignment horizontal="center" vertical="center" wrapText="1"/>
    </xf>
    <xf numFmtId="0" fontId="18" fillId="13" borderId="14" xfId="0" applyNumberFormat="1" applyFont="1" applyFill="1" applyBorder="1" applyAlignment="1">
      <alignment horizontal="center" vertical="center"/>
    </xf>
    <xf numFmtId="2" fontId="18" fillId="13" borderId="3" xfId="0" applyNumberFormat="1" applyFont="1" applyFill="1" applyBorder="1" applyAlignment="1">
      <alignment horizontal="justify" vertical="center" wrapText="1"/>
    </xf>
    <xf numFmtId="2" fontId="18" fillId="13" borderId="14" xfId="0" applyNumberFormat="1" applyFont="1" applyFill="1" applyBorder="1" applyAlignment="1">
      <alignment horizontal="justify" vertical="center"/>
    </xf>
    <xf numFmtId="2" fontId="18" fillId="13" borderId="14" xfId="0" applyNumberFormat="1" applyFont="1" applyFill="1" applyBorder="1" applyAlignment="1">
      <alignment horizontal="center" vertical="center"/>
    </xf>
    <xf numFmtId="9" fontId="41" fillId="13" borderId="3" xfId="3" applyFont="1" applyFill="1" applyBorder="1" applyAlignment="1">
      <alignment horizontal="center" vertical="center"/>
    </xf>
    <xf numFmtId="2" fontId="18" fillId="13" borderId="3" xfId="0" applyNumberFormat="1" applyFont="1" applyFill="1" applyBorder="1" applyAlignment="1">
      <alignment vertical="center" wrapText="1"/>
    </xf>
    <xf numFmtId="0" fontId="0" fillId="13" borderId="3" xfId="0" applyFill="1" applyBorder="1" applyAlignment="1">
      <alignment horizontal="justify" vertical="center" wrapText="1"/>
    </xf>
    <xf numFmtId="0" fontId="18" fillId="13" borderId="3" xfId="0" applyNumberFormat="1" applyFont="1" applyFill="1" applyBorder="1" applyAlignment="1">
      <alignment horizontal="center" vertical="center"/>
    </xf>
    <xf numFmtId="0" fontId="0" fillId="13" borderId="0" xfId="0" applyFill="1"/>
    <xf numFmtId="0" fontId="8" fillId="13" borderId="16" xfId="0" applyFont="1" applyFill="1" applyBorder="1" applyAlignment="1">
      <alignment vertical="center"/>
    </xf>
    <xf numFmtId="0" fontId="39" fillId="13" borderId="14" xfId="0" applyFont="1" applyFill="1" applyBorder="1" applyAlignment="1">
      <alignment horizontal="center" vertical="center"/>
    </xf>
    <xf numFmtId="0" fontId="40" fillId="13" borderId="14" xfId="0" applyFont="1" applyFill="1" applyBorder="1" applyAlignment="1">
      <alignment horizontal="center" vertical="center" wrapText="1"/>
    </xf>
    <xf numFmtId="164" fontId="39" fillId="11" borderId="3" xfId="0" applyNumberFormat="1" applyFont="1" applyFill="1" applyBorder="1" applyAlignment="1">
      <alignment horizontal="center" vertical="center"/>
    </xf>
    <xf numFmtId="2" fontId="39" fillId="12" borderId="3" xfId="0" applyNumberFormat="1" applyFont="1" applyFill="1" applyBorder="1" applyAlignment="1">
      <alignment horizontal="center" vertical="center" wrapText="1"/>
    </xf>
    <xf numFmtId="2" fontId="39" fillId="11" borderId="3" xfId="0" applyNumberFormat="1" applyFont="1" applyFill="1" applyBorder="1" applyAlignment="1">
      <alignment horizontal="center" vertical="center" wrapText="1"/>
    </xf>
    <xf numFmtId="0" fontId="35" fillId="2" borderId="3" xfId="0" applyFont="1" applyFill="1" applyBorder="1" applyAlignment="1">
      <alignment horizontal="center" vertical="center" wrapText="1"/>
    </xf>
    <xf numFmtId="2" fontId="22" fillId="0" borderId="0" xfId="0" applyNumberFormat="1" applyFont="1"/>
    <xf numFmtId="0" fontId="51" fillId="0" borderId="0" xfId="0" applyFont="1" applyAlignment="1">
      <alignment horizontal="center"/>
    </xf>
    <xf numFmtId="2" fontId="22" fillId="12" borderId="0" xfId="0" applyNumberFormat="1" applyFont="1" applyFill="1"/>
    <xf numFmtId="2" fontId="22" fillId="7" borderId="0" xfId="0" applyNumberFormat="1" applyFont="1" applyFill="1"/>
    <xf numFmtId="1" fontId="22" fillId="11" borderId="0" xfId="0" applyNumberFormat="1" applyFont="1" applyFill="1"/>
    <xf numFmtId="0" fontId="35" fillId="2" borderId="3" xfId="0" applyFont="1" applyFill="1" applyBorder="1" applyAlignment="1">
      <alignment horizontal="center" vertical="center" wrapText="1"/>
    </xf>
    <xf numFmtId="0" fontId="35" fillId="2" borderId="3" xfId="0" applyFont="1" applyFill="1" applyBorder="1" applyAlignment="1">
      <alignment horizontal="center" vertical="center"/>
    </xf>
    <xf numFmtId="0" fontId="35" fillId="2" borderId="4" xfId="0" applyFont="1" applyFill="1" applyBorder="1" applyAlignment="1">
      <alignment horizontal="center" vertical="center" wrapText="1"/>
    </xf>
    <xf numFmtId="0" fontId="35" fillId="2" borderId="2" xfId="0" applyFont="1" applyFill="1" applyBorder="1" applyAlignment="1">
      <alignment horizontal="center" vertical="center" wrapText="1"/>
    </xf>
    <xf numFmtId="0" fontId="8" fillId="0" borderId="0" xfId="0" applyFont="1" applyFill="1" applyBorder="1" applyAlignment="1">
      <alignment vertical="center"/>
    </xf>
    <xf numFmtId="0" fontId="8" fillId="0" borderId="7" xfId="0" applyFont="1" applyFill="1" applyBorder="1" applyAlignment="1">
      <alignment vertical="center"/>
    </xf>
    <xf numFmtId="0" fontId="0" fillId="0" borderId="0" xfId="0" applyFont="1" applyFill="1"/>
    <xf numFmtId="2" fontId="18" fillId="12" borderId="3" xfId="0" applyNumberFormat="1" applyFont="1" applyFill="1" applyBorder="1" applyAlignment="1">
      <alignment horizontal="center" vertical="center"/>
    </xf>
    <xf numFmtId="2" fontId="18" fillId="11" borderId="3" xfId="0" applyNumberFormat="1" applyFont="1" applyFill="1" applyBorder="1" applyAlignment="1">
      <alignment horizontal="center" vertical="center"/>
    </xf>
    <xf numFmtId="0" fontId="0" fillId="12" borderId="0" xfId="0" applyFill="1"/>
    <xf numFmtId="0" fontId="0" fillId="11" borderId="0" xfId="0" applyFill="1"/>
    <xf numFmtId="2" fontId="18" fillId="11" borderId="3" xfId="0" applyNumberFormat="1" applyFont="1" applyFill="1" applyBorder="1" applyAlignment="1">
      <alignment horizontal="center" vertical="center" wrapText="1"/>
    </xf>
    <xf numFmtId="2" fontId="18" fillId="12" borderId="3" xfId="0" applyNumberFormat="1" applyFont="1" applyFill="1" applyBorder="1" applyAlignment="1">
      <alignment horizontal="center" vertical="center" wrapText="1"/>
    </xf>
    <xf numFmtId="1" fontId="18" fillId="12" borderId="3" xfId="0" applyNumberFormat="1" applyFont="1" applyFill="1" applyBorder="1" applyAlignment="1">
      <alignment horizontal="center"/>
    </xf>
    <xf numFmtId="0" fontId="18" fillId="12" borderId="3" xfId="0" applyFont="1" applyFill="1" applyBorder="1" applyAlignment="1">
      <alignment horizontal="center"/>
    </xf>
    <xf numFmtId="3" fontId="18" fillId="12" borderId="3" xfId="0" applyNumberFormat="1" applyFont="1" applyFill="1" applyBorder="1" applyAlignment="1">
      <alignment horizontal="center" vertical="center"/>
    </xf>
    <xf numFmtId="0" fontId="18" fillId="12" borderId="3" xfId="0" applyFont="1" applyFill="1" applyBorder="1" applyAlignment="1">
      <alignment horizontal="center" vertical="center"/>
    </xf>
    <xf numFmtId="1" fontId="18" fillId="12" borderId="3" xfId="0" applyNumberFormat="1" applyFont="1" applyFill="1" applyBorder="1" applyAlignment="1">
      <alignment horizontal="center" vertical="center"/>
    </xf>
    <xf numFmtId="0" fontId="0" fillId="12" borderId="3" xfId="0" applyFont="1" applyFill="1" applyBorder="1" applyAlignment="1">
      <alignment horizontal="center" vertical="center"/>
    </xf>
    <xf numFmtId="0" fontId="18" fillId="11" borderId="3" xfId="0" applyFont="1" applyFill="1" applyBorder="1" applyAlignment="1">
      <alignment horizontal="center" vertical="center"/>
    </xf>
    <xf numFmtId="1" fontId="18" fillId="11" borderId="3" xfId="0" applyNumberFormat="1" applyFont="1" applyFill="1" applyBorder="1" applyAlignment="1">
      <alignment horizontal="center" vertical="center"/>
    </xf>
    <xf numFmtId="1" fontId="18" fillId="11" borderId="3" xfId="0" applyNumberFormat="1" applyFont="1" applyFill="1" applyBorder="1" applyAlignment="1">
      <alignment horizontal="center"/>
    </xf>
    <xf numFmtId="0" fontId="0" fillId="11" borderId="3" xfId="0" applyFont="1" applyFill="1" applyBorder="1" applyAlignment="1">
      <alignment horizontal="center" vertical="center"/>
    </xf>
    <xf numFmtId="1" fontId="0" fillId="11" borderId="3" xfId="0" applyNumberFormat="1" applyFont="1" applyFill="1" applyBorder="1" applyAlignment="1">
      <alignment horizontal="center"/>
    </xf>
    <xf numFmtId="3" fontId="18" fillId="11" borderId="3" xfId="0" applyNumberFormat="1" applyFont="1" applyFill="1" applyBorder="1" applyAlignment="1">
      <alignment horizontal="center" vertical="center"/>
    </xf>
    <xf numFmtId="0" fontId="18" fillId="12" borderId="3" xfId="0" applyNumberFormat="1" applyFont="1" applyFill="1" applyBorder="1" applyAlignment="1">
      <alignment horizontal="center" vertical="center"/>
    </xf>
    <xf numFmtId="0" fontId="18" fillId="11" borderId="3" xfId="0" applyNumberFormat="1" applyFont="1" applyFill="1" applyBorder="1" applyAlignment="1">
      <alignment horizontal="center" vertical="center"/>
    </xf>
    <xf numFmtId="0" fontId="18" fillId="11" borderId="3" xfId="0" applyNumberFormat="1" applyFont="1" applyFill="1" applyBorder="1" applyAlignment="1">
      <alignment horizontal="center" vertical="center" wrapText="1"/>
    </xf>
    <xf numFmtId="0" fontId="41" fillId="12" borderId="3" xfId="0" applyFont="1" applyFill="1" applyBorder="1" applyAlignment="1">
      <alignment horizontal="center" vertical="center"/>
    </xf>
    <xf numFmtId="1" fontId="39" fillId="12" borderId="3" xfId="0" applyNumberFormat="1" applyFont="1" applyFill="1" applyBorder="1" applyAlignment="1">
      <alignment horizontal="center" vertical="center"/>
    </xf>
    <xf numFmtId="1" fontId="39" fillId="11" borderId="3" xfId="0" applyNumberFormat="1" applyFont="1" applyFill="1" applyBorder="1" applyAlignment="1">
      <alignment horizontal="center" vertical="center"/>
    </xf>
    <xf numFmtId="0" fontId="41" fillId="11" borderId="3" xfId="0" applyFont="1" applyFill="1" applyBorder="1" applyAlignment="1">
      <alignment horizontal="center" vertical="center"/>
    </xf>
    <xf numFmtId="1" fontId="7" fillId="11" borderId="3" xfId="0" applyNumberFormat="1" applyFont="1" applyFill="1" applyBorder="1" applyAlignment="1">
      <alignment horizontal="center" vertical="center" wrapText="1"/>
    </xf>
    <xf numFmtId="1" fontId="7" fillId="12" borderId="3" xfId="0" applyNumberFormat="1" applyFont="1" applyFill="1" applyBorder="1" applyAlignment="1">
      <alignment horizontal="center" vertical="center" wrapText="1"/>
    </xf>
    <xf numFmtId="2" fontId="41" fillId="12" borderId="3" xfId="0" applyNumberFormat="1" applyFont="1" applyFill="1" applyBorder="1" applyAlignment="1">
      <alignment horizontal="center" vertical="center"/>
    </xf>
    <xf numFmtId="2" fontId="41" fillId="7" borderId="3" xfId="0" applyNumberFormat="1" applyFont="1" applyFill="1" applyBorder="1" applyAlignment="1">
      <alignment horizontal="center" vertical="center"/>
    </xf>
    <xf numFmtId="2" fontId="41" fillId="11" borderId="3" xfId="0" applyNumberFormat="1" applyFont="1" applyFill="1" applyBorder="1" applyAlignment="1">
      <alignment horizontal="center" vertical="center"/>
    </xf>
    <xf numFmtId="0" fontId="39" fillId="12" borderId="2" xfId="0" applyFont="1" applyFill="1" applyBorder="1" applyAlignment="1">
      <alignment horizontal="center" vertical="center" wrapText="1"/>
    </xf>
    <xf numFmtId="2" fontId="39" fillId="12" borderId="3" xfId="0" applyNumberFormat="1" applyFont="1" applyFill="1" applyBorder="1" applyAlignment="1">
      <alignment horizontal="center"/>
    </xf>
    <xf numFmtId="2" fontId="39" fillId="12" borderId="3" xfId="0" applyNumberFormat="1" applyFont="1" applyFill="1" applyBorder="1" applyAlignment="1">
      <alignment horizontal="center" wrapText="1"/>
    </xf>
    <xf numFmtId="0" fontId="18" fillId="11" borderId="3" xfId="0" applyFont="1" applyFill="1" applyBorder="1" applyAlignment="1">
      <alignment horizontal="center" wrapText="1"/>
    </xf>
    <xf numFmtId="0" fontId="18" fillId="12" borderId="3" xfId="0" applyFont="1" applyFill="1" applyBorder="1" applyAlignment="1">
      <alignment horizontal="center" wrapText="1"/>
    </xf>
    <xf numFmtId="0" fontId="18" fillId="7" borderId="3" xfId="0" applyFont="1" applyFill="1" applyBorder="1" applyAlignment="1">
      <alignment horizontal="center" wrapText="1"/>
    </xf>
    <xf numFmtId="0" fontId="18" fillId="11" borderId="3" xfId="0" applyFont="1" applyFill="1" applyBorder="1" applyAlignment="1">
      <alignment horizontal="center"/>
    </xf>
    <xf numFmtId="2" fontId="18" fillId="12" borderId="3" xfId="0" applyNumberFormat="1" applyFont="1" applyFill="1" applyBorder="1" applyAlignment="1">
      <alignment horizontal="center"/>
    </xf>
    <xf numFmtId="0" fontId="7" fillId="12" borderId="3" xfId="0" applyNumberFormat="1" applyFont="1" applyFill="1" applyBorder="1" applyAlignment="1">
      <alignment horizontal="center" vertical="center"/>
    </xf>
    <xf numFmtId="2" fontId="18" fillId="12" borderId="3" xfId="0" applyNumberFormat="1" applyFont="1" applyFill="1" applyBorder="1" applyAlignment="1">
      <alignment horizontal="center" wrapText="1"/>
    </xf>
    <xf numFmtId="0" fontId="18" fillId="7" borderId="3" xfId="0" applyFont="1" applyFill="1" applyBorder="1" applyAlignment="1">
      <alignment horizontal="center"/>
    </xf>
    <xf numFmtId="0" fontId="39" fillId="12" borderId="3" xfId="0" applyFont="1" applyFill="1" applyBorder="1" applyAlignment="1">
      <alignment horizontal="center"/>
    </xf>
    <xf numFmtId="0" fontId="39" fillId="11" borderId="3" xfId="0" applyFont="1" applyFill="1" applyBorder="1" applyAlignment="1">
      <alignment horizontal="center" wrapText="1"/>
    </xf>
    <xf numFmtId="0" fontId="39" fillId="12" borderId="3" xfId="0" applyNumberFormat="1" applyFont="1" applyFill="1" applyBorder="1" applyAlignment="1">
      <alignment horizontal="center" vertical="center"/>
    </xf>
    <xf numFmtId="0" fontId="39" fillId="12" borderId="3" xfId="0" applyFont="1" applyFill="1" applyBorder="1" applyAlignment="1">
      <alignment horizontal="center" wrapText="1"/>
    </xf>
    <xf numFmtId="0" fontId="18" fillId="12" borderId="3" xfId="0" applyNumberFormat="1" applyFont="1" applyFill="1" applyBorder="1" applyAlignment="1">
      <alignment horizontal="center" vertical="center" wrapText="1"/>
    </xf>
    <xf numFmtId="0" fontId="0" fillId="12" borderId="3" xfId="0" applyFill="1" applyBorder="1" applyAlignment="1">
      <alignment horizontal="center"/>
    </xf>
    <xf numFmtId="2" fontId="0" fillId="12" borderId="3" xfId="0" applyNumberFormat="1" applyFill="1" applyBorder="1" applyAlignment="1">
      <alignment horizontal="center"/>
    </xf>
    <xf numFmtId="2" fontId="0" fillId="11" borderId="3" xfId="0" applyNumberFormat="1" applyFill="1" applyBorder="1" applyAlignment="1">
      <alignment horizontal="center"/>
    </xf>
    <xf numFmtId="2" fontId="0" fillId="12" borderId="3" xfId="0" applyNumberFormat="1" applyFill="1" applyBorder="1" applyAlignment="1">
      <alignment horizontal="center" wrapText="1"/>
    </xf>
    <xf numFmtId="0" fontId="0" fillId="11" borderId="3" xfId="0" applyFill="1" applyBorder="1" applyAlignment="1">
      <alignment horizontal="center"/>
    </xf>
    <xf numFmtId="165" fontId="0" fillId="11" borderId="3" xfId="0" applyNumberFormat="1" applyFill="1" applyBorder="1" applyAlignment="1">
      <alignment horizontal="center"/>
    </xf>
    <xf numFmtId="0" fontId="35" fillId="2" borderId="3" xfId="0" applyFont="1" applyFill="1" applyBorder="1" applyAlignment="1">
      <alignment horizontal="center" vertical="center" wrapText="1"/>
    </xf>
    <xf numFmtId="0" fontId="35" fillId="2" borderId="3" xfId="0" applyFont="1" applyFill="1" applyBorder="1" applyAlignment="1">
      <alignment horizontal="center" vertical="center"/>
    </xf>
    <xf numFmtId="0" fontId="41" fillId="11" borderId="3" xfId="0" applyFont="1" applyFill="1" applyBorder="1" applyAlignment="1">
      <alignment horizontal="center" vertical="center" wrapText="1"/>
    </xf>
    <xf numFmtId="0" fontId="41" fillId="11" borderId="11" xfId="0" applyFont="1" applyFill="1" applyBorder="1" applyAlignment="1">
      <alignment horizontal="center" vertical="center" wrapText="1"/>
    </xf>
    <xf numFmtId="1" fontId="41" fillId="11" borderId="3" xfId="0" applyNumberFormat="1" applyFont="1" applyFill="1" applyBorder="1" applyAlignment="1">
      <alignment horizontal="center"/>
    </xf>
    <xf numFmtId="1" fontId="50" fillId="11" borderId="11" xfId="0" applyNumberFormat="1" applyFont="1" applyFill="1" applyBorder="1" applyAlignment="1">
      <alignment horizontal="center" vertical="center" shrinkToFit="1"/>
    </xf>
    <xf numFmtId="0" fontId="39" fillId="11" borderId="3" xfId="0" applyFont="1" applyFill="1" applyBorder="1" applyAlignment="1">
      <alignment horizontal="center" vertical="center" wrapText="1"/>
    </xf>
    <xf numFmtId="0" fontId="41" fillId="11" borderId="2" xfId="0" applyFont="1" applyFill="1" applyBorder="1" applyAlignment="1">
      <alignment horizontal="center" vertical="center" wrapText="1"/>
    </xf>
    <xf numFmtId="1" fontId="50" fillId="12" borderId="11" xfId="0" applyNumberFormat="1" applyFont="1" applyFill="1" applyBorder="1" applyAlignment="1">
      <alignment horizontal="center" vertical="center" shrinkToFit="1"/>
    </xf>
    <xf numFmtId="0" fontId="41" fillId="12" borderId="3" xfId="0" applyFont="1" applyFill="1" applyBorder="1" applyAlignment="1">
      <alignment horizontal="center" vertical="center" wrapText="1"/>
    </xf>
    <xf numFmtId="1" fontId="39" fillId="12" borderId="3" xfId="0" applyNumberFormat="1" applyFont="1" applyFill="1" applyBorder="1" applyAlignment="1">
      <alignment horizontal="center"/>
    </xf>
    <xf numFmtId="10" fontId="0" fillId="12" borderId="0" xfId="0" applyNumberFormat="1" applyFill="1"/>
    <xf numFmtId="10" fontId="0" fillId="7" borderId="0" xfId="0" applyNumberFormat="1" applyFill="1"/>
    <xf numFmtId="10" fontId="0" fillId="11" borderId="0" xfId="0" applyNumberFormat="1" applyFill="1"/>
    <xf numFmtId="10" fontId="41" fillId="7" borderId="3" xfId="0" applyNumberFormat="1" applyFont="1" applyFill="1" applyBorder="1" applyAlignment="1">
      <alignment horizontal="center" vertical="center"/>
    </xf>
    <xf numFmtId="10" fontId="39" fillId="11" borderId="3" xfId="3" applyNumberFormat="1" applyFont="1" applyFill="1" applyBorder="1" applyAlignment="1">
      <alignment horizontal="center" vertical="center"/>
    </xf>
    <xf numFmtId="10" fontId="39" fillId="7" borderId="3" xfId="3" applyNumberFormat="1" applyFont="1" applyFill="1" applyBorder="1" applyAlignment="1">
      <alignment horizontal="center" vertical="center"/>
    </xf>
    <xf numFmtId="10" fontId="41" fillId="11" borderId="3" xfId="0" applyNumberFormat="1" applyFont="1" applyFill="1" applyBorder="1" applyAlignment="1">
      <alignment horizontal="center" vertical="center"/>
    </xf>
    <xf numFmtId="10" fontId="0" fillId="7" borderId="16" xfId="0" applyNumberFormat="1" applyFill="1" applyBorder="1" applyAlignment="1">
      <alignment horizontal="center" vertical="center"/>
    </xf>
    <xf numFmtId="9" fontId="0" fillId="11" borderId="16" xfId="0" applyNumberFormat="1" applyFill="1" applyBorder="1" applyAlignment="1">
      <alignment horizontal="center" vertical="center" wrapText="1"/>
    </xf>
    <xf numFmtId="9" fontId="0" fillId="7" borderId="16" xfId="0" applyNumberFormat="1" applyFill="1" applyBorder="1" applyAlignment="1">
      <alignment horizontal="center" vertical="center"/>
    </xf>
    <xf numFmtId="9" fontId="0" fillId="11" borderId="16" xfId="0" applyNumberFormat="1" applyFill="1" applyBorder="1" applyAlignment="1">
      <alignment horizontal="center" vertical="center"/>
    </xf>
    <xf numFmtId="10" fontId="0" fillId="11" borderId="16" xfId="0" applyNumberFormat="1" applyFill="1" applyBorder="1" applyAlignment="1">
      <alignment horizontal="center" vertical="center"/>
    </xf>
    <xf numFmtId="0" fontId="0" fillId="7" borderId="16" xfId="0" applyFill="1" applyBorder="1" applyAlignment="1">
      <alignment horizontal="center" vertical="center" wrapText="1"/>
    </xf>
    <xf numFmtId="0" fontId="0" fillId="11" borderId="16" xfId="0" applyFill="1" applyBorder="1" applyAlignment="1">
      <alignment horizontal="center" vertical="center"/>
    </xf>
    <xf numFmtId="0" fontId="0" fillId="11" borderId="16" xfId="0" applyFill="1" applyBorder="1" applyAlignment="1">
      <alignment horizontal="center" vertical="center" wrapText="1"/>
    </xf>
    <xf numFmtId="10" fontId="0" fillId="12" borderId="16" xfId="0" applyNumberFormat="1" applyFill="1" applyBorder="1" applyAlignment="1">
      <alignment horizontal="center" vertical="center"/>
    </xf>
    <xf numFmtId="10" fontId="0" fillId="11" borderId="16" xfId="0" applyNumberFormat="1" applyFill="1" applyBorder="1" applyAlignment="1">
      <alignment horizontal="center" vertical="center" wrapText="1"/>
    </xf>
    <xf numFmtId="10" fontId="39" fillId="11" borderId="16" xfId="3" applyNumberFormat="1" applyFont="1" applyFill="1" applyBorder="1" applyAlignment="1">
      <alignment horizontal="center" vertical="center"/>
    </xf>
    <xf numFmtId="0" fontId="0" fillId="7" borderId="16" xfId="0" applyFill="1" applyBorder="1" applyAlignment="1">
      <alignment horizontal="center" vertical="center"/>
    </xf>
    <xf numFmtId="2" fontId="41" fillId="8" borderId="3" xfId="0" applyNumberFormat="1" applyFont="1" applyFill="1" applyBorder="1" applyAlignment="1">
      <alignment horizontal="center" vertical="center"/>
    </xf>
    <xf numFmtId="2" fontId="41" fillId="0" borderId="3" xfId="0" applyNumberFormat="1" applyFont="1" applyFill="1" applyBorder="1" applyAlignment="1">
      <alignment horizontal="center" vertical="center"/>
    </xf>
    <xf numFmtId="2" fontId="39" fillId="8" borderId="3" xfId="0" applyNumberFormat="1" applyFont="1" applyFill="1" applyBorder="1" applyAlignment="1">
      <alignment horizontal="center" vertical="center"/>
    </xf>
    <xf numFmtId="0" fontId="39" fillId="7" borderId="3" xfId="0" applyNumberFormat="1" applyFont="1" applyFill="1" applyBorder="1" applyAlignment="1">
      <alignment horizontal="center" vertical="center"/>
    </xf>
    <xf numFmtId="10" fontId="0" fillId="11" borderId="3" xfId="3" applyNumberFormat="1" applyFont="1" applyFill="1" applyBorder="1" applyAlignment="1">
      <alignment horizontal="center"/>
    </xf>
    <xf numFmtId="10" fontId="0" fillId="7" borderId="3" xfId="3" applyNumberFormat="1" applyFont="1" applyFill="1" applyBorder="1" applyAlignment="1">
      <alignment horizontal="center"/>
    </xf>
    <xf numFmtId="9" fontId="0" fillId="11" borderId="3" xfId="0" applyNumberFormat="1" applyFont="1" applyFill="1" applyBorder="1" applyAlignment="1">
      <alignment horizontal="center" vertical="center" wrapText="1"/>
    </xf>
    <xf numFmtId="10" fontId="0" fillId="7" borderId="3" xfId="0" applyNumberFormat="1" applyFont="1" applyFill="1" applyBorder="1" applyAlignment="1">
      <alignment horizontal="center" vertical="center"/>
    </xf>
    <xf numFmtId="0" fontId="35" fillId="2" borderId="2" xfId="0" applyFont="1" applyFill="1" applyBorder="1" applyAlignment="1">
      <alignment vertical="center" wrapText="1"/>
    </xf>
    <xf numFmtId="0" fontId="7" fillId="3" borderId="2" xfId="0" applyFont="1" applyFill="1" applyBorder="1" applyAlignment="1">
      <alignment horizontal="center" vertical="center"/>
    </xf>
    <xf numFmtId="0" fontId="9" fillId="12" borderId="3" xfId="0" applyFont="1" applyFill="1" applyBorder="1" applyAlignment="1">
      <alignment horizontal="center" vertical="center" wrapText="1"/>
    </xf>
    <xf numFmtId="0" fontId="0" fillId="7" borderId="3" xfId="0" applyFont="1" applyFill="1" applyBorder="1" applyAlignment="1">
      <alignment horizontal="center" vertical="center" wrapText="1"/>
    </xf>
    <xf numFmtId="0" fontId="9" fillId="11" borderId="3" xfId="0" applyFont="1" applyFill="1" applyBorder="1" applyAlignment="1">
      <alignment horizontal="center" vertical="center" wrapText="1"/>
    </xf>
    <xf numFmtId="0" fontId="9" fillId="7" borderId="3" xfId="0" applyFont="1" applyFill="1" applyBorder="1" applyAlignment="1">
      <alignment horizontal="center" vertical="center" wrapText="1"/>
    </xf>
    <xf numFmtId="0" fontId="26" fillId="12" borderId="3" xfId="0" applyNumberFormat="1" applyFont="1" applyFill="1" applyBorder="1" applyAlignment="1">
      <alignment horizontal="center" vertical="center" wrapText="1"/>
    </xf>
    <xf numFmtId="0" fontId="0" fillId="7" borderId="3" xfId="0" applyFont="1" applyFill="1" applyBorder="1" applyAlignment="1">
      <alignment horizontal="center" vertical="center"/>
    </xf>
    <xf numFmtId="10" fontId="41" fillId="11" borderId="3" xfId="3" applyNumberFormat="1" applyFont="1" applyFill="1" applyBorder="1" applyAlignment="1">
      <alignment horizontal="center"/>
    </xf>
    <xf numFmtId="9" fontId="41" fillId="11" borderId="3" xfId="3" applyFont="1" applyFill="1" applyBorder="1" applyAlignment="1">
      <alignment horizontal="center"/>
    </xf>
    <xf numFmtId="9" fontId="41" fillId="11" borderId="2" xfId="3" applyFont="1" applyFill="1" applyBorder="1" applyAlignment="1">
      <alignment horizontal="center"/>
    </xf>
    <xf numFmtId="10" fontId="41" fillId="7" borderId="3" xfId="3" applyNumberFormat="1" applyFont="1" applyFill="1" applyBorder="1" applyAlignment="1">
      <alignment horizontal="center"/>
    </xf>
    <xf numFmtId="9" fontId="41" fillId="12" borderId="3" xfId="3" applyFont="1" applyFill="1" applyBorder="1" applyAlignment="1">
      <alignment horizontal="center"/>
    </xf>
    <xf numFmtId="10" fontId="41" fillId="12" borderId="3" xfId="3" applyNumberFormat="1" applyFont="1" applyFill="1" applyBorder="1" applyAlignment="1">
      <alignment horizontal="center"/>
    </xf>
    <xf numFmtId="9" fontId="41" fillId="7" borderId="3" xfId="3" applyFont="1" applyFill="1" applyBorder="1" applyAlignment="1">
      <alignment horizontal="center"/>
    </xf>
    <xf numFmtId="2" fontId="0" fillId="11" borderId="3" xfId="0" applyNumberFormat="1" applyFill="1" applyBorder="1" applyAlignment="1">
      <alignment horizontal="center" vertical="center" wrapText="1"/>
    </xf>
    <xf numFmtId="2" fontId="0" fillId="7" borderId="3" xfId="0" applyNumberFormat="1" applyFill="1" applyBorder="1" applyAlignment="1">
      <alignment horizontal="center" vertical="center" wrapText="1"/>
    </xf>
    <xf numFmtId="2" fontId="0" fillId="12" borderId="3" xfId="0" applyNumberFormat="1" applyFill="1" applyBorder="1" applyAlignment="1">
      <alignment horizontal="center" vertical="center" wrapText="1"/>
    </xf>
    <xf numFmtId="0" fontId="35" fillId="2" borderId="3" xfId="0" applyFont="1" applyFill="1" applyBorder="1" applyAlignment="1">
      <alignment horizontal="center" vertical="center" wrapText="1"/>
    </xf>
    <xf numFmtId="0" fontId="35" fillId="2" borderId="3" xfId="0" applyFont="1" applyFill="1" applyBorder="1" applyAlignment="1">
      <alignment horizontal="center" vertical="center"/>
    </xf>
    <xf numFmtId="0" fontId="21" fillId="3" borderId="8" xfId="0" applyFont="1" applyFill="1" applyBorder="1" applyAlignment="1">
      <alignment horizontal="left" vertical="top" wrapText="1"/>
    </xf>
    <xf numFmtId="0" fontId="22" fillId="3" borderId="0" xfId="0" applyFont="1" applyFill="1"/>
    <xf numFmtId="2" fontId="0" fillId="2" borderId="3" xfId="0" applyNumberFormat="1" applyFill="1" applyBorder="1" applyAlignment="1">
      <alignment horizontal="center"/>
    </xf>
    <xf numFmtId="1" fontId="35" fillId="2" borderId="14" xfId="0" applyNumberFormat="1" applyFont="1" applyFill="1" applyBorder="1" applyAlignment="1">
      <alignment horizontal="center" vertical="center" wrapText="1"/>
    </xf>
    <xf numFmtId="2" fontId="35" fillId="2" borderId="14" xfId="0" applyNumberFormat="1" applyFont="1" applyFill="1" applyBorder="1" applyAlignment="1">
      <alignment horizontal="center" vertical="center" wrapText="1"/>
    </xf>
    <xf numFmtId="1" fontId="20" fillId="2" borderId="14" xfId="0" applyNumberFormat="1" applyFont="1" applyFill="1" applyBorder="1" applyAlignment="1">
      <alignment horizontal="center"/>
    </xf>
    <xf numFmtId="2" fontId="20" fillId="2" borderId="14" xfId="0" applyNumberFormat="1" applyFont="1" applyFill="1" applyBorder="1"/>
    <xf numFmtId="0" fontId="45" fillId="0" borderId="0" xfId="0" applyFont="1" applyBorder="1" applyAlignment="1">
      <alignment horizontal="center"/>
    </xf>
    <xf numFmtId="0" fontId="20" fillId="2" borderId="3" xfId="0" applyFont="1" applyFill="1" applyBorder="1" applyAlignment="1">
      <alignment horizontal="center" vertical="center" wrapText="1"/>
    </xf>
    <xf numFmtId="0" fontId="42" fillId="2" borderId="3" xfId="0" applyFont="1" applyFill="1" applyBorder="1" applyAlignment="1">
      <alignment horizontal="center"/>
    </xf>
    <xf numFmtId="2" fontId="0" fillId="3" borderId="3" xfId="0" applyNumberFormat="1" applyFill="1" applyBorder="1" applyAlignment="1">
      <alignment horizontal="center"/>
    </xf>
    <xf numFmtId="2" fontId="0" fillId="0" borderId="3" xfId="0" applyNumberFormat="1" applyBorder="1" applyAlignment="1">
      <alignment horizontal="center"/>
    </xf>
    <xf numFmtId="2" fontId="34" fillId="3" borderId="3" xfId="0" applyNumberFormat="1" applyFont="1" applyFill="1" applyBorder="1" applyAlignment="1">
      <alignment horizontal="center"/>
    </xf>
    <xf numFmtId="2" fontId="39" fillId="3" borderId="0" xfId="0" applyNumberFormat="1" applyFont="1" applyFill="1" applyBorder="1" applyAlignment="1">
      <alignment horizontal="center"/>
    </xf>
    <xf numFmtId="0" fontId="21" fillId="3" borderId="0" xfId="0" applyFont="1" applyFill="1" applyBorder="1" applyAlignment="1">
      <alignment horizontal="center"/>
    </xf>
    <xf numFmtId="0" fontId="21" fillId="3" borderId="3" xfId="0" applyFont="1" applyFill="1" applyBorder="1" applyAlignment="1">
      <alignment horizontal="center"/>
    </xf>
    <xf numFmtId="0" fontId="21" fillId="3" borderId="0" xfId="0" applyFont="1" applyFill="1" applyBorder="1" applyAlignment="1">
      <alignment horizontal="center" vertical="center"/>
    </xf>
    <xf numFmtId="0" fontId="21" fillId="3" borderId="3" xfId="0" applyFont="1" applyFill="1" applyBorder="1" applyAlignment="1">
      <alignment horizontal="center" vertical="center"/>
    </xf>
    <xf numFmtId="2" fontId="42" fillId="2" borderId="3" xfId="0" applyNumberFormat="1" applyFont="1" applyFill="1" applyBorder="1" applyAlignment="1">
      <alignment horizontal="center"/>
    </xf>
    <xf numFmtId="2" fontId="41" fillId="3" borderId="3" xfId="0" applyNumberFormat="1" applyFont="1" applyFill="1" applyBorder="1" applyAlignment="1">
      <alignment horizontal="center"/>
    </xf>
    <xf numFmtId="0" fontId="40" fillId="3" borderId="3" xfId="0" applyFont="1" applyFill="1" applyBorder="1" applyAlignment="1">
      <alignment horizontal="center" vertical="center"/>
    </xf>
    <xf numFmtId="0" fontId="0" fillId="0" borderId="0" xfId="0" applyBorder="1"/>
    <xf numFmtId="0" fontId="0" fillId="0" borderId="4" xfId="0" applyBorder="1"/>
    <xf numFmtId="0" fontId="9" fillId="7" borderId="0" xfId="0" applyFont="1" applyFill="1" applyBorder="1" applyAlignment="1">
      <alignment horizontal="left" vertical="center" wrapText="1"/>
    </xf>
    <xf numFmtId="0" fontId="0" fillId="3" borderId="3" xfId="0" applyFont="1" applyFill="1" applyBorder="1" applyAlignment="1">
      <alignment horizontal="center" vertical="center" wrapText="1"/>
    </xf>
    <xf numFmtId="0" fontId="8" fillId="3" borderId="16" xfId="0" applyFont="1" applyFill="1" applyBorder="1" applyAlignment="1">
      <alignment horizontal="center" vertical="center"/>
    </xf>
    <xf numFmtId="0" fontId="35" fillId="2" borderId="3" xfId="0" applyFont="1" applyFill="1" applyBorder="1" applyAlignment="1">
      <alignment horizontal="center" vertical="center" wrapText="1"/>
    </xf>
    <xf numFmtId="0" fontId="7" fillId="3" borderId="14" xfId="0" applyFont="1" applyFill="1" applyBorder="1" applyAlignment="1">
      <alignment horizontal="center" vertical="center"/>
    </xf>
    <xf numFmtId="0" fontId="7" fillId="3" borderId="20" xfId="0" applyFont="1" applyFill="1" applyBorder="1" applyAlignment="1">
      <alignment horizontal="center" vertical="center"/>
    </xf>
    <xf numFmtId="0" fontId="7" fillId="3" borderId="16" xfId="0" applyFont="1" applyFill="1" applyBorder="1" applyAlignment="1">
      <alignment horizontal="center" vertical="center"/>
    </xf>
    <xf numFmtId="0" fontId="7" fillId="3" borderId="14" xfId="0" applyFont="1" applyFill="1" applyBorder="1" applyAlignment="1">
      <alignment horizontal="center" vertical="center" wrapText="1"/>
    </xf>
    <xf numFmtId="0" fontId="7" fillId="3" borderId="20"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35" fillId="13" borderId="3" xfId="0" applyFont="1" applyFill="1" applyBorder="1" applyAlignment="1">
      <alignment horizontal="center" vertical="center" wrapText="1"/>
    </xf>
    <xf numFmtId="0" fontId="39" fillId="10" borderId="20" xfId="0" applyFont="1" applyFill="1" applyBorder="1" applyAlignment="1">
      <alignment vertical="center"/>
    </xf>
    <xf numFmtId="0" fontId="39" fillId="10" borderId="16" xfId="0" applyFont="1" applyFill="1" applyBorder="1" applyAlignment="1">
      <alignment vertical="center"/>
    </xf>
    <xf numFmtId="0" fontId="18" fillId="3" borderId="14" xfId="0" applyFont="1" applyFill="1" applyBorder="1" applyAlignment="1">
      <alignment horizontal="left" vertical="justify"/>
    </xf>
    <xf numFmtId="0" fontId="18" fillId="3" borderId="20" xfId="0" applyFont="1" applyFill="1" applyBorder="1" applyAlignment="1">
      <alignment horizontal="left" vertical="justify"/>
    </xf>
    <xf numFmtId="0" fontId="18" fillId="3" borderId="16" xfId="0" applyFont="1" applyFill="1" applyBorder="1" applyAlignment="1">
      <alignment horizontal="left" vertical="justify"/>
    </xf>
    <xf numFmtId="0" fontId="18" fillId="3" borderId="0" xfId="0" applyFont="1" applyFill="1" applyBorder="1" applyAlignment="1">
      <alignment horizontal="left" vertical="justify"/>
    </xf>
    <xf numFmtId="3" fontId="8" fillId="2" borderId="3" xfId="0" applyNumberFormat="1" applyFont="1" applyFill="1" applyBorder="1" applyAlignment="1">
      <alignment horizontal="center" vertical="center"/>
    </xf>
    <xf numFmtId="0" fontId="18" fillId="10" borderId="14" xfId="0" applyFont="1" applyFill="1" applyBorder="1" applyAlignment="1">
      <alignment vertical="center"/>
    </xf>
    <xf numFmtId="0" fontId="18" fillId="13" borderId="3" xfId="0" applyFont="1" applyFill="1" applyBorder="1" applyAlignment="1">
      <alignment horizontal="center" vertical="center" wrapText="1"/>
    </xf>
    <xf numFmtId="0" fontId="0" fillId="2" borderId="3" xfId="0" applyFont="1" applyFill="1" applyBorder="1"/>
    <xf numFmtId="0" fontId="34" fillId="13" borderId="3" xfId="0" applyFont="1" applyFill="1" applyBorder="1" applyAlignment="1">
      <alignment horizontal="center" vertical="center"/>
    </xf>
    <xf numFmtId="0" fontId="18" fillId="10" borderId="3" xfId="0" applyFont="1" applyFill="1" applyBorder="1" applyAlignment="1">
      <alignment horizontal="center" vertical="center"/>
    </xf>
    <xf numFmtId="3" fontId="0" fillId="2" borderId="3" xfId="0" applyNumberFormat="1" applyFont="1" applyFill="1" applyBorder="1" applyAlignment="1">
      <alignment horizontal="center" vertical="center"/>
    </xf>
    <xf numFmtId="0" fontId="0" fillId="3" borderId="0" xfId="0" applyFont="1" applyFill="1" applyBorder="1" applyAlignment="1">
      <alignment horizontal="center" wrapText="1"/>
    </xf>
    <xf numFmtId="0" fontId="18" fillId="10" borderId="20" xfId="0" applyFont="1" applyFill="1" applyBorder="1" applyAlignment="1">
      <alignment vertical="center"/>
    </xf>
    <xf numFmtId="0" fontId="0" fillId="0" borderId="3" xfId="0" applyFont="1" applyBorder="1" applyAlignment="1">
      <alignment horizontal="center" wrapText="1"/>
    </xf>
    <xf numFmtId="0" fontId="0" fillId="13" borderId="3" xfId="0" applyFont="1" applyFill="1" applyBorder="1" applyAlignment="1">
      <alignment horizontal="center" vertical="center" wrapText="1"/>
    </xf>
    <xf numFmtId="0" fontId="18" fillId="3" borderId="23" xfId="0" applyFont="1" applyFill="1" applyBorder="1" applyAlignment="1">
      <alignment horizontal="center" vertical="center"/>
    </xf>
    <xf numFmtId="3" fontId="0" fillId="12" borderId="3" xfId="0" applyNumberFormat="1" applyFont="1" applyFill="1" applyBorder="1" applyAlignment="1">
      <alignment horizontal="center" vertical="center" wrapText="1"/>
    </xf>
    <xf numFmtId="0" fontId="18" fillId="3" borderId="6" xfId="0" applyFont="1" applyFill="1" applyBorder="1" applyAlignment="1">
      <alignment horizontal="center" vertical="center"/>
    </xf>
    <xf numFmtId="0" fontId="0" fillId="11" borderId="3" xfId="0" applyFont="1" applyFill="1" applyBorder="1" applyAlignment="1">
      <alignment horizontal="center" wrapText="1"/>
    </xf>
    <xf numFmtId="9" fontId="8" fillId="2" borderId="3" xfId="0" applyNumberFormat="1" applyFont="1" applyFill="1" applyBorder="1" applyAlignment="1">
      <alignment horizontal="center"/>
    </xf>
    <xf numFmtId="9" fontId="8" fillId="2" borderId="3" xfId="0" applyNumberFormat="1" applyFont="1" applyFill="1" applyBorder="1" applyAlignment="1">
      <alignment horizontal="left"/>
    </xf>
    <xf numFmtId="2" fontId="8" fillId="2" borderId="3" xfId="0" applyNumberFormat="1" applyFont="1" applyFill="1" applyBorder="1" applyAlignment="1">
      <alignment horizontal="justify" vertical="center" wrapText="1"/>
    </xf>
    <xf numFmtId="10" fontId="18" fillId="2" borderId="3" xfId="3" applyNumberFormat="1" applyFont="1" applyFill="1" applyBorder="1" applyAlignment="1">
      <alignment horizontal="center" vertical="center" wrapText="1"/>
    </xf>
    <xf numFmtId="9" fontId="18" fillId="0" borderId="3" xfId="0" applyNumberFormat="1" applyFont="1" applyBorder="1" applyAlignment="1">
      <alignment horizontal="center"/>
    </xf>
    <xf numFmtId="164" fontId="18" fillId="11" borderId="3" xfId="0" applyNumberFormat="1" applyFont="1" applyFill="1" applyBorder="1" applyAlignment="1">
      <alignment horizontal="center" vertical="center"/>
    </xf>
    <xf numFmtId="164" fontId="18" fillId="12" borderId="3" xfId="0" applyNumberFormat="1" applyFont="1" applyFill="1" applyBorder="1" applyAlignment="1">
      <alignment horizontal="center" vertical="center"/>
    </xf>
    <xf numFmtId="9" fontId="18" fillId="0" borderId="3" xfId="0" applyNumberFormat="1" applyFont="1" applyBorder="1" applyAlignment="1">
      <alignment horizontal="center" vertical="center"/>
    </xf>
    <xf numFmtId="2" fontId="34" fillId="13" borderId="3" xfId="0" applyNumberFormat="1" applyFont="1" applyFill="1" applyBorder="1" applyAlignment="1">
      <alignment horizontal="center" vertical="center" wrapText="1"/>
    </xf>
    <xf numFmtId="2" fontId="18" fillId="2" borderId="3" xfId="0" applyNumberFormat="1" applyFont="1" applyFill="1" applyBorder="1" applyAlignment="1">
      <alignment horizontal="center" vertical="center" wrapText="1"/>
    </xf>
    <xf numFmtId="9" fontId="18" fillId="3" borderId="3" xfId="0" applyNumberFormat="1" applyFont="1" applyFill="1" applyBorder="1" applyAlignment="1">
      <alignment horizontal="center"/>
    </xf>
    <xf numFmtId="9" fontId="18" fillId="3" borderId="3" xfId="0" applyNumberFormat="1" applyFont="1" applyFill="1" applyBorder="1" applyAlignment="1">
      <alignment horizontal="center" vertical="center"/>
    </xf>
    <xf numFmtId="9" fontId="18" fillId="3" borderId="2" xfId="0" applyNumberFormat="1" applyFont="1" applyFill="1" applyBorder="1" applyAlignment="1">
      <alignment horizontal="center"/>
    </xf>
    <xf numFmtId="2" fontId="34" fillId="13" borderId="3" xfId="0" applyNumberFormat="1" applyFont="1" applyFill="1" applyBorder="1" applyAlignment="1">
      <alignment horizontal="center" vertical="center"/>
    </xf>
    <xf numFmtId="2" fontId="39" fillId="3" borderId="4" xfId="0" applyNumberFormat="1" applyFont="1" applyFill="1" applyBorder="1" applyAlignment="1">
      <alignment horizontal="center" vertical="center" wrapText="1"/>
    </xf>
    <xf numFmtId="0" fontId="21" fillId="0" borderId="7" xfId="0" applyFont="1" applyBorder="1" applyAlignment="1">
      <alignment horizontal="left" vertical="top" wrapText="1"/>
    </xf>
    <xf numFmtId="0" fontId="21" fillId="0" borderId="0" xfId="0" applyFont="1" applyBorder="1" applyAlignment="1">
      <alignment horizontal="left" vertical="top" wrapText="1"/>
    </xf>
    <xf numFmtId="0" fontId="21" fillId="3" borderId="0" xfId="0" applyFont="1" applyFill="1" applyBorder="1" applyAlignment="1">
      <alignment horizontal="left" vertical="top" wrapText="1"/>
    </xf>
    <xf numFmtId="2" fontId="18" fillId="3" borderId="21" xfId="0" applyNumberFormat="1" applyFont="1" applyFill="1" applyBorder="1" applyAlignment="1">
      <alignment horizontal="center" vertical="center"/>
    </xf>
    <xf numFmtId="0" fontId="22" fillId="2" borderId="3" xfId="0" applyFont="1" applyFill="1" applyBorder="1"/>
    <xf numFmtId="9" fontId="8" fillId="2" borderId="3" xfId="0" applyNumberFormat="1" applyFont="1" applyFill="1" applyBorder="1" applyAlignment="1">
      <alignment horizontal="center" vertical="center"/>
    </xf>
    <xf numFmtId="2" fontId="18" fillId="7" borderId="3" xfId="0" applyNumberFormat="1" applyFont="1" applyFill="1" applyBorder="1" applyAlignment="1">
      <alignment horizontal="center" vertical="center" wrapText="1"/>
    </xf>
    <xf numFmtId="2" fontId="8" fillId="0" borderId="3" xfId="0" applyNumberFormat="1" applyFont="1" applyFill="1" applyBorder="1" applyAlignment="1">
      <alignment horizontal="center" vertical="center"/>
    </xf>
    <xf numFmtId="0" fontId="34" fillId="13" borderId="3" xfId="0" applyFont="1" applyFill="1" applyBorder="1" applyAlignment="1">
      <alignment horizontal="center" vertical="center" wrapText="1"/>
    </xf>
    <xf numFmtId="2" fontId="18" fillId="2" borderId="4" xfId="0" applyNumberFormat="1" applyFont="1" applyFill="1" applyBorder="1" applyAlignment="1">
      <alignment horizontal="center" vertical="center"/>
    </xf>
    <xf numFmtId="2" fontId="18" fillId="0" borderId="16" xfId="0" applyNumberFormat="1" applyFont="1" applyFill="1" applyBorder="1" applyAlignment="1">
      <alignment horizontal="center" vertical="center"/>
    </xf>
    <xf numFmtId="9" fontId="18" fillId="3" borderId="16" xfId="0" applyNumberFormat="1" applyFont="1" applyFill="1" applyBorder="1" applyAlignment="1">
      <alignment horizontal="center" vertical="center"/>
    </xf>
    <xf numFmtId="2" fontId="18" fillId="2" borderId="16" xfId="0" applyNumberFormat="1" applyFont="1" applyFill="1" applyBorder="1" applyAlignment="1">
      <alignment horizontal="center" vertical="center"/>
    </xf>
    <xf numFmtId="2" fontId="18" fillId="9" borderId="3" xfId="0" applyNumberFormat="1" applyFont="1" applyFill="1" applyBorder="1" applyAlignment="1">
      <alignment horizontal="center" vertical="center"/>
    </xf>
    <xf numFmtId="0" fontId="0" fillId="10" borderId="14" xfId="0" applyFill="1" applyBorder="1" applyAlignment="1">
      <alignment wrapText="1"/>
    </xf>
    <xf numFmtId="0" fontId="0" fillId="10" borderId="20" xfId="0" applyFill="1" applyBorder="1" applyAlignment="1">
      <alignment wrapText="1"/>
    </xf>
    <xf numFmtId="0" fontId="0" fillId="10" borderId="16" xfId="0" applyFill="1" applyBorder="1" applyAlignment="1">
      <alignment wrapText="1"/>
    </xf>
    <xf numFmtId="0" fontId="11" fillId="3" borderId="0" xfId="0" applyFont="1" applyFill="1" applyBorder="1" applyAlignment="1">
      <alignment horizontal="left" vertical="center" wrapText="1"/>
    </xf>
    <xf numFmtId="0" fontId="39" fillId="3" borderId="20" xfId="0" applyFont="1" applyFill="1" applyBorder="1" applyAlignment="1">
      <alignment horizontal="center" vertical="center"/>
    </xf>
    <xf numFmtId="0" fontId="18" fillId="0" borderId="20" xfId="0" applyFont="1" applyFill="1" applyBorder="1" applyAlignment="1">
      <alignment horizontal="center"/>
    </xf>
    <xf numFmtId="2" fontId="39" fillId="3" borderId="20" xfId="0" applyNumberFormat="1" applyFont="1" applyFill="1" applyBorder="1" applyAlignment="1">
      <alignment horizontal="center" vertical="center"/>
    </xf>
    <xf numFmtId="0" fontId="18" fillId="3" borderId="0" xfId="0" applyNumberFormat="1" applyFont="1" applyFill="1" applyBorder="1" applyAlignment="1">
      <alignment vertical="top" wrapText="1"/>
    </xf>
    <xf numFmtId="1" fontId="8" fillId="2" borderId="3" xfId="0" applyNumberFormat="1" applyFont="1" applyFill="1" applyBorder="1" applyAlignment="1">
      <alignment horizontal="center" vertical="center"/>
    </xf>
    <xf numFmtId="1" fontId="8" fillId="13" borderId="3" xfId="0" applyNumberFormat="1" applyFont="1" applyFill="1" applyBorder="1" applyAlignment="1">
      <alignment horizontal="center" vertical="center"/>
    </xf>
    <xf numFmtId="0" fontId="0" fillId="13" borderId="3" xfId="0" applyFont="1" applyFill="1" applyBorder="1" applyAlignment="1">
      <alignment horizontal="center" vertical="center"/>
    </xf>
    <xf numFmtId="1" fontId="8" fillId="2" borderId="2" xfId="0" applyNumberFormat="1" applyFont="1" applyFill="1" applyBorder="1" applyAlignment="1">
      <alignment horizontal="center" vertical="center"/>
    </xf>
    <xf numFmtId="1" fontId="8" fillId="13" borderId="2" xfId="0" applyNumberFormat="1" applyFont="1" applyFill="1" applyBorder="1" applyAlignment="1">
      <alignment horizontal="center" vertical="center"/>
    </xf>
    <xf numFmtId="1" fontId="8" fillId="2" borderId="3" xfId="0" applyNumberFormat="1" applyFont="1" applyFill="1" applyBorder="1" applyAlignment="1">
      <alignment horizontal="center"/>
    </xf>
    <xf numFmtId="1" fontId="8" fillId="13" borderId="3" xfId="0" applyNumberFormat="1" applyFont="1" applyFill="1" applyBorder="1" applyAlignment="1">
      <alignment horizontal="center"/>
    </xf>
    <xf numFmtId="1" fontId="18" fillId="13" borderId="3" xfId="0" applyNumberFormat="1" applyFont="1" applyFill="1" applyBorder="1" applyAlignment="1">
      <alignment horizontal="center" vertical="center"/>
    </xf>
    <xf numFmtId="0" fontId="7" fillId="3" borderId="14" xfId="0" applyFont="1" applyFill="1" applyBorder="1" applyAlignment="1">
      <alignment horizontal="left" vertical="center"/>
    </xf>
    <xf numFmtId="1" fontId="39" fillId="3" borderId="20" xfId="0" applyNumberFormat="1" applyFont="1" applyFill="1" applyBorder="1" applyAlignment="1">
      <alignment horizontal="center" vertical="center"/>
    </xf>
    <xf numFmtId="0" fontId="7" fillId="3" borderId="20" xfId="0" applyNumberFormat="1" applyFont="1" applyFill="1" applyBorder="1" applyAlignment="1">
      <alignment horizontal="center" vertical="center" wrapText="1"/>
    </xf>
    <xf numFmtId="0" fontId="7" fillId="3" borderId="20" xfId="0" applyNumberFormat="1" applyFont="1" applyFill="1" applyBorder="1" applyAlignment="1">
      <alignment horizontal="center" vertical="center"/>
    </xf>
    <xf numFmtId="2" fontId="7" fillId="3" borderId="16" xfId="0" applyNumberFormat="1" applyFont="1" applyFill="1" applyBorder="1" applyAlignment="1">
      <alignment horizontal="center" vertical="center"/>
    </xf>
    <xf numFmtId="0" fontId="18" fillId="3" borderId="3" xfId="0" applyNumberFormat="1" applyFont="1" applyFill="1" applyBorder="1" applyAlignment="1">
      <alignment horizontal="left" vertical="center" wrapText="1"/>
    </xf>
    <xf numFmtId="2" fontId="0" fillId="12" borderId="3" xfId="0" applyNumberFormat="1" applyFont="1" applyFill="1" applyBorder="1" applyAlignment="1">
      <alignment horizontal="center" vertical="center"/>
    </xf>
    <xf numFmtId="2" fontId="0" fillId="0" borderId="3" xfId="0" applyNumberFormat="1" applyFont="1" applyBorder="1" applyAlignment="1">
      <alignment horizontal="center" vertical="center"/>
    </xf>
    <xf numFmtId="0" fontId="18" fillId="3" borderId="3" xfId="0" applyNumberFormat="1" applyFont="1" applyFill="1" applyBorder="1" applyAlignment="1">
      <alignment vertical="center" wrapText="1"/>
    </xf>
    <xf numFmtId="2" fontId="0" fillId="7" borderId="3" xfId="0" applyNumberFormat="1" applyFont="1" applyFill="1" applyBorder="1" applyAlignment="1">
      <alignment horizontal="center" vertical="center"/>
    </xf>
    <xf numFmtId="2" fontId="0" fillId="3" borderId="3" xfId="0" applyNumberFormat="1" applyFont="1" applyFill="1" applyBorder="1" applyAlignment="1">
      <alignment horizontal="center" vertical="center"/>
    </xf>
    <xf numFmtId="2" fontId="18" fillId="12" borderId="2" xfId="0" applyNumberFormat="1" applyFont="1" applyFill="1" applyBorder="1" applyAlignment="1">
      <alignment horizontal="center" vertical="center" wrapText="1"/>
    </xf>
    <xf numFmtId="0" fontId="18" fillId="7" borderId="3" xfId="0" applyNumberFormat="1" applyFont="1" applyFill="1" applyBorder="1" applyAlignment="1">
      <alignment horizontal="center" vertical="center" wrapText="1"/>
    </xf>
    <xf numFmtId="2" fontId="0" fillId="2" borderId="3" xfId="0" applyNumberFormat="1" applyFont="1" applyFill="1" applyBorder="1" applyAlignment="1">
      <alignment horizontal="center" vertical="center"/>
    </xf>
    <xf numFmtId="2" fontId="18" fillId="3" borderId="3" xfId="0" applyNumberFormat="1" applyFont="1" applyFill="1" applyBorder="1" applyAlignment="1">
      <alignment vertical="center" wrapText="1"/>
    </xf>
    <xf numFmtId="2" fontId="18" fillId="12" borderId="4" xfId="0" applyNumberFormat="1" applyFont="1" applyFill="1" applyBorder="1" applyAlignment="1">
      <alignment horizontal="center" vertical="center" wrapText="1"/>
    </xf>
    <xf numFmtId="2" fontId="18" fillId="11" borderId="4" xfId="0" applyNumberFormat="1" applyFont="1" applyFill="1" applyBorder="1" applyAlignment="1">
      <alignment horizontal="center" vertical="center" wrapText="1"/>
    </xf>
    <xf numFmtId="2" fontId="0" fillId="11" borderId="3" xfId="0" applyNumberFormat="1" applyFont="1" applyFill="1" applyBorder="1" applyAlignment="1">
      <alignment horizontal="center" vertical="center"/>
    </xf>
    <xf numFmtId="164" fontId="18" fillId="11" borderId="3" xfId="0" applyNumberFormat="1" applyFont="1" applyFill="1" applyBorder="1" applyAlignment="1">
      <alignment horizontal="center" vertical="center" wrapText="1"/>
    </xf>
    <xf numFmtId="164" fontId="18" fillId="12" borderId="4" xfId="0" applyNumberFormat="1" applyFont="1" applyFill="1" applyBorder="1" applyAlignment="1">
      <alignment horizontal="center" vertical="center" wrapText="1"/>
    </xf>
    <xf numFmtId="0" fontId="0" fillId="3" borderId="0" xfId="0" applyFill="1" applyAlignment="1">
      <alignment horizontal="center" vertical="center"/>
    </xf>
    <xf numFmtId="0" fontId="7" fillId="3" borderId="0" xfId="0" applyFont="1" applyFill="1" applyBorder="1" applyAlignment="1">
      <alignment horizontal="center"/>
    </xf>
    <xf numFmtId="0" fontId="7" fillId="3" borderId="6" xfId="0" applyFont="1" applyFill="1" applyBorder="1" applyAlignment="1">
      <alignment horizontal="center"/>
    </xf>
    <xf numFmtId="2" fontId="20" fillId="2" borderId="3" xfId="0" applyNumberFormat="1" applyFont="1" applyFill="1" applyBorder="1" applyAlignment="1">
      <alignment horizontal="center" vertical="center"/>
    </xf>
    <xf numFmtId="2" fontId="0" fillId="13" borderId="3" xfId="0" applyNumberFormat="1" applyFont="1" applyFill="1" applyBorder="1" applyAlignment="1">
      <alignment horizontal="center" vertical="center"/>
    </xf>
    <xf numFmtId="0" fontId="18" fillId="0" borderId="3" xfId="0" applyNumberFormat="1" applyFont="1" applyFill="1" applyBorder="1" applyAlignment="1">
      <alignment horizontal="left" vertical="center" wrapText="1"/>
    </xf>
    <xf numFmtId="2" fontId="0" fillId="7" borderId="3" xfId="0" applyNumberFormat="1" applyFont="1" applyFill="1" applyBorder="1" applyAlignment="1">
      <alignment horizontal="center" vertical="center" wrapText="1"/>
    </xf>
    <xf numFmtId="164" fontId="55" fillId="3" borderId="3" xfId="0" applyNumberFormat="1" applyFont="1" applyFill="1" applyBorder="1" applyAlignment="1">
      <alignment horizontal="center" vertical="center" shrinkToFit="1"/>
    </xf>
    <xf numFmtId="2" fontId="0" fillId="0" borderId="3" xfId="0" applyNumberFormat="1" applyFont="1" applyBorder="1" applyAlignment="1">
      <alignment horizontal="left" vertical="center"/>
    </xf>
    <xf numFmtId="164" fontId="55" fillId="7" borderId="3" xfId="0" applyNumberFormat="1" applyFont="1" applyFill="1" applyBorder="1" applyAlignment="1">
      <alignment horizontal="center" vertical="center" shrinkToFit="1"/>
    </xf>
    <xf numFmtId="164" fontId="55" fillId="0" borderId="3" xfId="0" applyNumberFormat="1" applyFont="1" applyFill="1" applyBorder="1" applyAlignment="1">
      <alignment horizontal="center" vertical="center" shrinkToFit="1"/>
    </xf>
    <xf numFmtId="164" fontId="55" fillId="11" borderId="3" xfId="0" applyNumberFormat="1" applyFont="1" applyFill="1" applyBorder="1" applyAlignment="1">
      <alignment horizontal="center" vertical="center" shrinkToFit="1"/>
    </xf>
    <xf numFmtId="2" fontId="57" fillId="2" borderId="3" xfId="0" applyNumberFormat="1" applyFont="1" applyFill="1" applyBorder="1" applyAlignment="1">
      <alignment horizontal="center" vertical="center"/>
    </xf>
    <xf numFmtId="2" fontId="0" fillId="0" borderId="3" xfId="0" applyNumberFormat="1" applyFont="1" applyBorder="1" applyAlignment="1">
      <alignment vertical="center"/>
    </xf>
    <xf numFmtId="2" fontId="18" fillId="0" borderId="3" xfId="0" applyNumberFormat="1" applyFont="1" applyBorder="1" applyAlignment="1">
      <alignment horizontal="center" vertical="center"/>
    </xf>
    <xf numFmtId="164" fontId="56" fillId="3" borderId="33" xfId="0" applyNumberFormat="1" applyFont="1" applyFill="1" applyBorder="1" applyAlignment="1">
      <alignment horizontal="center" vertical="center" shrinkToFit="1"/>
    </xf>
    <xf numFmtId="164" fontId="56" fillId="11" borderId="11" xfId="0" applyNumberFormat="1" applyFont="1" applyFill="1" applyBorder="1" applyAlignment="1">
      <alignment horizontal="center" vertical="center" shrinkToFit="1"/>
    </xf>
    <xf numFmtId="164" fontId="56" fillId="12" borderId="11" xfId="0" applyNumberFormat="1" applyFont="1" applyFill="1" applyBorder="1" applyAlignment="1">
      <alignment horizontal="center" vertical="center" shrinkToFit="1"/>
    </xf>
    <xf numFmtId="164" fontId="56" fillId="0" borderId="34" xfId="0" applyNumberFormat="1" applyFont="1" applyFill="1" applyBorder="1" applyAlignment="1">
      <alignment horizontal="center" vertical="center" shrinkToFit="1"/>
    </xf>
    <xf numFmtId="164" fontId="56" fillId="12" borderId="33" xfId="0" applyNumberFormat="1" applyFont="1" applyFill="1" applyBorder="1" applyAlignment="1">
      <alignment horizontal="center" vertical="center" shrinkToFit="1"/>
    </xf>
    <xf numFmtId="164" fontId="56" fillId="11" borderId="34" xfId="0" applyNumberFormat="1" applyFont="1" applyFill="1" applyBorder="1" applyAlignment="1">
      <alignment horizontal="center" vertical="center" shrinkToFit="1"/>
    </xf>
    <xf numFmtId="164" fontId="56" fillId="3" borderId="34" xfId="0" applyNumberFormat="1" applyFont="1" applyFill="1" applyBorder="1" applyAlignment="1">
      <alignment horizontal="center" vertical="center" shrinkToFit="1"/>
    </xf>
    <xf numFmtId="164" fontId="56" fillId="11" borderId="33" xfId="0" applyNumberFormat="1" applyFont="1" applyFill="1" applyBorder="1" applyAlignment="1">
      <alignment horizontal="center" vertical="center" shrinkToFit="1"/>
    </xf>
    <xf numFmtId="164" fontId="56" fillId="3" borderId="11" xfId="0" applyNumberFormat="1" applyFont="1" applyFill="1" applyBorder="1" applyAlignment="1">
      <alignment horizontal="center" vertical="center" shrinkToFit="1"/>
    </xf>
    <xf numFmtId="164" fontId="56" fillId="11" borderId="12" xfId="0" applyNumberFormat="1" applyFont="1" applyFill="1" applyBorder="1" applyAlignment="1">
      <alignment horizontal="center" vertical="center" shrinkToFit="1"/>
    </xf>
    <xf numFmtId="164" fontId="56" fillId="11" borderId="19" xfId="0" applyNumberFormat="1" applyFont="1" applyFill="1" applyBorder="1" applyAlignment="1">
      <alignment horizontal="center" vertical="center" shrinkToFit="1"/>
    </xf>
    <xf numFmtId="164" fontId="56" fillId="12" borderId="12" xfId="0" applyNumberFormat="1" applyFont="1" applyFill="1" applyBorder="1" applyAlignment="1">
      <alignment horizontal="center" vertical="center" shrinkToFit="1"/>
    </xf>
    <xf numFmtId="164" fontId="56" fillId="12" borderId="19" xfId="0" applyNumberFormat="1" applyFont="1" applyFill="1" applyBorder="1" applyAlignment="1">
      <alignment horizontal="center" vertical="center" shrinkToFit="1"/>
    </xf>
    <xf numFmtId="164" fontId="56" fillId="12" borderId="3" xfId="0" applyNumberFormat="1" applyFont="1" applyFill="1" applyBorder="1" applyAlignment="1">
      <alignment horizontal="center" vertical="center" shrinkToFit="1"/>
    </xf>
    <xf numFmtId="0" fontId="0" fillId="3" borderId="0" xfId="0" applyFont="1" applyFill="1"/>
    <xf numFmtId="10" fontId="51" fillId="19" borderId="41" xfId="0" applyNumberFormat="1" applyFont="1" applyFill="1" applyBorder="1" applyAlignment="1">
      <alignment horizontal="center" vertical="center"/>
    </xf>
    <xf numFmtId="0" fontId="58" fillId="6" borderId="3" xfId="0" applyFont="1" applyFill="1" applyBorder="1" applyAlignment="1">
      <alignment horizontal="center" vertical="center"/>
    </xf>
    <xf numFmtId="0" fontId="59" fillId="2" borderId="3" xfId="0" applyFont="1" applyFill="1" applyBorder="1" applyAlignment="1">
      <alignment horizontal="center" vertical="center"/>
    </xf>
    <xf numFmtId="2" fontId="18" fillId="0" borderId="23" xfId="0" applyNumberFormat="1" applyFont="1" applyFill="1" applyBorder="1" applyAlignment="1">
      <alignment horizontal="center" vertical="center"/>
    </xf>
    <xf numFmtId="0" fontId="0" fillId="4" borderId="3" xfId="0" applyFont="1" applyFill="1" applyBorder="1" applyAlignment="1">
      <alignment horizontal="center" vertical="center"/>
    </xf>
    <xf numFmtId="10" fontId="0" fillId="11" borderId="3" xfId="0" applyNumberFormat="1" applyFont="1" applyFill="1" applyBorder="1" applyAlignment="1">
      <alignment horizontal="center" vertical="center"/>
    </xf>
    <xf numFmtId="0" fontId="0" fillId="3" borderId="3" xfId="0" applyFont="1" applyFill="1" applyBorder="1" applyAlignment="1">
      <alignment wrapText="1"/>
    </xf>
    <xf numFmtId="10" fontId="18" fillId="13" borderId="3" xfId="0" applyNumberFormat="1" applyFont="1" applyFill="1" applyBorder="1" applyAlignment="1">
      <alignment horizontal="center" vertical="center"/>
    </xf>
    <xf numFmtId="9" fontId="0" fillId="3" borderId="3" xfId="0" applyNumberFormat="1" applyFont="1" applyFill="1" applyBorder="1" applyAlignment="1">
      <alignment horizontal="center" vertical="center" wrapText="1"/>
    </xf>
    <xf numFmtId="2" fontId="59" fillId="0" borderId="3" xfId="0" applyNumberFormat="1" applyFont="1" applyBorder="1" applyAlignment="1">
      <alignment horizontal="center" vertical="center"/>
    </xf>
    <xf numFmtId="10" fontId="0" fillId="7" borderId="3" xfId="0" applyNumberFormat="1" applyFont="1" applyFill="1" applyBorder="1" applyAlignment="1">
      <alignment horizontal="center"/>
    </xf>
    <xf numFmtId="10" fontId="0" fillId="0" borderId="3" xfId="0" applyNumberFormat="1" applyFont="1" applyBorder="1" applyAlignment="1">
      <alignment horizontal="center"/>
    </xf>
    <xf numFmtId="10" fontId="0" fillId="13" borderId="3" xfId="0" applyNumberFormat="1" applyFont="1" applyFill="1" applyBorder="1" applyAlignment="1">
      <alignment horizontal="center" vertical="center"/>
    </xf>
    <xf numFmtId="0" fontId="0" fillId="3" borderId="3" xfId="0" applyFont="1" applyFill="1" applyBorder="1" applyAlignment="1">
      <alignment horizontal="center"/>
    </xf>
    <xf numFmtId="0" fontId="0" fillId="3" borderId="3" xfId="0" applyFont="1" applyFill="1" applyBorder="1" applyAlignment="1">
      <alignment horizontal="center" wrapText="1"/>
    </xf>
    <xf numFmtId="10" fontId="18" fillId="3" borderId="3" xfId="0" applyNumberFormat="1" applyFont="1" applyFill="1" applyBorder="1" applyAlignment="1">
      <alignment horizontal="center" vertical="center"/>
    </xf>
    <xf numFmtId="10" fontId="0" fillId="11" borderId="3" xfId="0" applyNumberFormat="1" applyFont="1" applyFill="1" applyBorder="1" applyAlignment="1">
      <alignment horizontal="center" vertical="center" wrapText="1"/>
    </xf>
    <xf numFmtId="9" fontId="0" fillId="11" borderId="3" xfId="0" applyNumberFormat="1" applyFont="1" applyFill="1" applyBorder="1" applyAlignment="1">
      <alignment horizontal="center" vertical="center"/>
    </xf>
    <xf numFmtId="0" fontId="0" fillId="3" borderId="3" xfId="0" applyFont="1" applyFill="1" applyBorder="1" applyAlignment="1">
      <alignment vertical="top" wrapText="1"/>
    </xf>
    <xf numFmtId="10" fontId="0" fillId="3" borderId="3" xfId="0" applyNumberFormat="1" applyFont="1" applyFill="1" applyBorder="1" applyAlignment="1">
      <alignment horizontal="center"/>
    </xf>
    <xf numFmtId="10" fontId="0" fillId="7" borderId="3" xfId="3" applyNumberFormat="1" applyFont="1" applyFill="1" applyBorder="1" applyAlignment="1">
      <alignment horizontal="center" vertical="center" wrapText="1"/>
    </xf>
    <xf numFmtId="10" fontId="0" fillId="11" borderId="3" xfId="0" applyNumberFormat="1" applyFont="1" applyFill="1" applyBorder="1" applyAlignment="1">
      <alignment horizontal="center"/>
    </xf>
    <xf numFmtId="10" fontId="0" fillId="13" borderId="3" xfId="0" applyNumberFormat="1" applyFont="1" applyFill="1" applyBorder="1" applyAlignment="1">
      <alignment horizontal="center"/>
    </xf>
    <xf numFmtId="2" fontId="18" fillId="0" borderId="5" xfId="0" applyNumberFormat="1" applyFont="1" applyFill="1" applyBorder="1" applyAlignment="1">
      <alignment horizontal="center" vertical="center"/>
    </xf>
    <xf numFmtId="2" fontId="59" fillId="2" borderId="3" xfId="0" applyNumberFormat="1" applyFont="1" applyFill="1" applyBorder="1" applyAlignment="1">
      <alignment horizontal="center" vertical="center"/>
    </xf>
    <xf numFmtId="2" fontId="18" fillId="0" borderId="26" xfId="0" applyNumberFormat="1" applyFont="1" applyFill="1" applyBorder="1" applyAlignment="1">
      <alignment horizontal="center" vertical="center"/>
    </xf>
    <xf numFmtId="9" fontId="0" fillId="3" borderId="3" xfId="0" applyNumberFormat="1" applyFont="1" applyFill="1" applyBorder="1" applyAlignment="1">
      <alignment horizontal="center"/>
    </xf>
    <xf numFmtId="10" fontId="0" fillId="13" borderId="3" xfId="3" applyNumberFormat="1" applyFont="1" applyFill="1" applyBorder="1" applyAlignment="1">
      <alignment horizontal="center"/>
    </xf>
    <xf numFmtId="9" fontId="0" fillId="11" borderId="3" xfId="0" applyNumberFormat="1" applyFont="1" applyFill="1" applyBorder="1" applyAlignment="1">
      <alignment horizontal="center"/>
    </xf>
    <xf numFmtId="10" fontId="0" fillId="13" borderId="3" xfId="3" applyNumberFormat="1" applyFont="1" applyFill="1" applyBorder="1" applyAlignment="1">
      <alignment horizontal="center" vertical="center"/>
    </xf>
    <xf numFmtId="10" fontId="0" fillId="12" borderId="3" xfId="0" applyNumberFormat="1" applyFont="1" applyFill="1" applyBorder="1" applyAlignment="1">
      <alignment horizontal="center"/>
    </xf>
    <xf numFmtId="10" fontId="18" fillId="0" borderId="3" xfId="0" applyNumberFormat="1" applyFont="1" applyBorder="1" applyAlignment="1">
      <alignment horizontal="center"/>
    </xf>
    <xf numFmtId="2" fontId="18" fillId="0" borderId="21" xfId="0" applyNumberFormat="1" applyFont="1" applyFill="1" applyBorder="1" applyAlignment="1">
      <alignment horizontal="center" vertical="center"/>
    </xf>
    <xf numFmtId="0" fontId="0" fillId="5" borderId="3" xfId="0" applyFont="1" applyFill="1" applyBorder="1" applyAlignment="1">
      <alignment horizontal="center" vertical="center"/>
    </xf>
    <xf numFmtId="2" fontId="18" fillId="14" borderId="3" xfId="0" applyNumberFormat="1" applyFont="1" applyFill="1" applyBorder="1" applyAlignment="1">
      <alignment horizontal="center" vertical="center"/>
    </xf>
    <xf numFmtId="9" fontId="0" fillId="7" borderId="3" xfId="0" applyNumberFormat="1" applyFont="1" applyFill="1" applyBorder="1" applyAlignment="1">
      <alignment horizontal="center"/>
    </xf>
    <xf numFmtId="2" fontId="18" fillId="14" borderId="3" xfId="0" applyNumberFormat="1" applyFont="1" applyFill="1" applyBorder="1" applyAlignment="1">
      <alignment horizontal="center" vertical="center" wrapText="1"/>
    </xf>
    <xf numFmtId="10" fontId="0" fillId="7" borderId="3" xfId="0" applyNumberFormat="1" applyFont="1" applyFill="1" applyBorder="1" applyAlignment="1">
      <alignment horizontal="center" vertical="center" wrapText="1"/>
    </xf>
    <xf numFmtId="9" fontId="0" fillId="3" borderId="3" xfId="0" applyNumberFormat="1" applyFont="1" applyFill="1" applyBorder="1" applyAlignment="1">
      <alignment horizontal="center" vertical="center"/>
    </xf>
    <xf numFmtId="10" fontId="18" fillId="13" borderId="3" xfId="3" applyNumberFormat="1" applyFont="1" applyFill="1" applyBorder="1" applyAlignment="1">
      <alignment horizontal="center" vertical="center"/>
    </xf>
    <xf numFmtId="0" fontId="58" fillId="6" borderId="2" xfId="0" applyFont="1" applyFill="1" applyBorder="1" applyAlignment="1">
      <alignment horizontal="center" vertical="center"/>
    </xf>
    <xf numFmtId="10" fontId="18" fillId="14" borderId="3" xfId="3" applyNumberFormat="1" applyFont="1" applyFill="1" applyBorder="1" applyAlignment="1">
      <alignment horizontal="center" vertical="center"/>
    </xf>
    <xf numFmtId="10" fontId="0" fillId="12" borderId="3" xfId="0" applyNumberFormat="1" applyFont="1" applyFill="1" applyBorder="1" applyAlignment="1">
      <alignment horizontal="center" vertical="center"/>
    </xf>
    <xf numFmtId="10" fontId="0" fillId="0" borderId="3" xfId="0" applyNumberFormat="1" applyFont="1" applyBorder="1" applyAlignment="1">
      <alignment horizontal="center" vertical="center"/>
    </xf>
    <xf numFmtId="0" fontId="0" fillId="4" borderId="4" xfId="0" applyFont="1" applyFill="1" applyBorder="1" applyAlignment="1">
      <alignment horizontal="center" vertical="center"/>
    </xf>
    <xf numFmtId="2" fontId="18" fillId="13" borderId="4" xfId="0" applyNumberFormat="1" applyFont="1" applyFill="1" applyBorder="1" applyAlignment="1">
      <alignment horizontal="center" vertical="center"/>
    </xf>
    <xf numFmtId="10" fontId="0" fillId="11" borderId="4" xfId="0" applyNumberFormat="1" applyFont="1" applyFill="1" applyBorder="1" applyAlignment="1">
      <alignment horizontal="center" vertical="center"/>
    </xf>
    <xf numFmtId="10" fontId="0" fillId="0" borderId="4" xfId="0" applyNumberFormat="1" applyFont="1" applyBorder="1" applyAlignment="1">
      <alignment horizontal="center" vertical="center"/>
    </xf>
    <xf numFmtId="10" fontId="0" fillId="13" borderId="4" xfId="0" applyNumberFormat="1" applyFont="1" applyFill="1" applyBorder="1" applyAlignment="1">
      <alignment horizontal="center" vertical="center"/>
    </xf>
    <xf numFmtId="0" fontId="0" fillId="3" borderId="4" xfId="0" applyFont="1" applyFill="1" applyBorder="1" applyAlignment="1">
      <alignment horizontal="center" wrapText="1"/>
    </xf>
    <xf numFmtId="10" fontId="34" fillId="13" borderId="3" xfId="0" applyNumberFormat="1" applyFont="1" applyFill="1" applyBorder="1" applyAlignment="1">
      <alignment horizontal="center" vertical="center"/>
    </xf>
    <xf numFmtId="10" fontId="0" fillId="13" borderId="3" xfId="0" applyNumberFormat="1" applyFont="1" applyFill="1" applyBorder="1" applyAlignment="1">
      <alignment horizontal="center" vertical="center" wrapText="1"/>
    </xf>
    <xf numFmtId="10" fontId="0" fillId="12" borderId="3" xfId="0" applyNumberFormat="1" applyFont="1" applyFill="1" applyBorder="1" applyAlignment="1">
      <alignment horizontal="center" vertical="center" wrapText="1"/>
    </xf>
    <xf numFmtId="9" fontId="0" fillId="7" borderId="3" xfId="0" applyNumberFormat="1" applyFont="1" applyFill="1" applyBorder="1" applyAlignment="1">
      <alignment horizontal="center" vertical="center" wrapText="1"/>
    </xf>
    <xf numFmtId="10" fontId="18" fillId="13" borderId="3" xfId="0" applyNumberFormat="1" applyFont="1" applyFill="1" applyBorder="1" applyAlignment="1">
      <alignment horizontal="center"/>
    </xf>
    <xf numFmtId="2" fontId="18" fillId="0" borderId="25" xfId="0" applyNumberFormat="1" applyFont="1" applyFill="1" applyBorder="1" applyAlignment="1">
      <alignment horizontal="center" vertical="center"/>
    </xf>
    <xf numFmtId="0" fontId="18" fillId="0" borderId="7" xfId="0" applyFont="1" applyFill="1" applyBorder="1" applyAlignment="1">
      <alignment horizontal="left" vertical="center"/>
    </xf>
    <xf numFmtId="0" fontId="18" fillId="0" borderId="27" xfId="0" applyFont="1" applyFill="1" applyBorder="1" applyAlignment="1">
      <alignment horizontal="left" vertical="center"/>
    </xf>
    <xf numFmtId="0" fontId="18" fillId="13" borderId="2" xfId="0" applyFont="1" applyFill="1" applyBorder="1" applyAlignment="1">
      <alignment horizontal="center" vertical="center"/>
    </xf>
    <xf numFmtId="0" fontId="18" fillId="0" borderId="2" xfId="0" applyFont="1" applyFill="1" applyBorder="1" applyAlignment="1">
      <alignment horizontal="center" vertical="center"/>
    </xf>
    <xf numFmtId="2" fontId="18" fillId="13" borderId="15" xfId="0" applyNumberFormat="1" applyFont="1" applyFill="1" applyBorder="1" applyAlignment="1">
      <alignment horizontal="center" vertical="center"/>
    </xf>
    <xf numFmtId="0" fontId="0" fillId="0" borderId="12" xfId="0" applyFont="1" applyBorder="1" applyAlignment="1">
      <alignment horizontal="center" vertical="distributed"/>
    </xf>
    <xf numFmtId="2" fontId="18" fillId="0" borderId="15" xfId="0" applyNumberFormat="1" applyFont="1" applyFill="1" applyBorder="1" applyAlignment="1">
      <alignment horizontal="center" vertical="center"/>
    </xf>
    <xf numFmtId="2" fontId="18" fillId="0" borderId="36" xfId="0" applyNumberFormat="1" applyFont="1" applyFill="1" applyBorder="1" applyAlignment="1">
      <alignment horizontal="center" vertical="center"/>
    </xf>
    <xf numFmtId="2" fontId="18" fillId="0" borderId="2" xfId="0" applyNumberFormat="1" applyFont="1" applyFill="1" applyBorder="1" applyAlignment="1">
      <alignment horizontal="center" vertical="center"/>
    </xf>
    <xf numFmtId="0" fontId="18" fillId="0" borderId="28" xfId="0" applyFont="1" applyFill="1" applyBorder="1" applyAlignment="1">
      <alignment horizontal="left" vertical="center"/>
    </xf>
    <xf numFmtId="2" fontId="18" fillId="0" borderId="4" xfId="0" applyNumberFormat="1" applyFont="1" applyFill="1" applyBorder="1" applyAlignment="1">
      <alignment horizontal="center" vertical="center"/>
    </xf>
    <xf numFmtId="2" fontId="18" fillId="0" borderId="35" xfId="0" applyNumberFormat="1" applyFont="1" applyFill="1" applyBorder="1" applyAlignment="1">
      <alignment horizontal="center" vertical="center"/>
    </xf>
    <xf numFmtId="2" fontId="18" fillId="3" borderId="4" xfId="0" applyNumberFormat="1" applyFont="1" applyFill="1" applyBorder="1" applyAlignment="1">
      <alignment horizontal="center" vertical="center"/>
    </xf>
    <xf numFmtId="0" fontId="18" fillId="0" borderId="29" xfId="0" applyFont="1" applyFill="1" applyBorder="1" applyAlignment="1">
      <alignment horizontal="left" vertical="center"/>
    </xf>
    <xf numFmtId="0" fontId="0" fillId="0" borderId="22" xfId="0" applyFont="1" applyBorder="1" applyAlignment="1">
      <alignment horizontal="center" vertical="distributed"/>
    </xf>
    <xf numFmtId="2" fontId="18" fillId="3" borderId="23" xfId="0" applyNumberFormat="1" applyFont="1" applyFill="1" applyBorder="1" applyAlignment="1">
      <alignment horizontal="center" vertical="center"/>
    </xf>
    <xf numFmtId="2" fontId="18" fillId="13" borderId="2" xfId="0" applyNumberFormat="1" applyFont="1" applyFill="1" applyBorder="1" applyAlignment="1">
      <alignment horizontal="center" vertical="center"/>
    </xf>
    <xf numFmtId="2" fontId="18" fillId="3" borderId="2" xfId="0" applyNumberFormat="1" applyFont="1" applyFill="1" applyBorder="1" applyAlignment="1">
      <alignment horizontal="center" vertical="center"/>
    </xf>
    <xf numFmtId="2" fontId="18" fillId="3" borderId="16" xfId="0" applyNumberFormat="1" applyFont="1" applyFill="1" applyBorder="1" applyAlignment="1">
      <alignment horizontal="center" vertical="center"/>
    </xf>
    <xf numFmtId="0" fontId="18" fillId="8" borderId="28" xfId="0" applyFont="1" applyFill="1" applyBorder="1" applyAlignment="1">
      <alignment horizontal="left" vertical="center"/>
    </xf>
    <xf numFmtId="0" fontId="0" fillId="0" borderId="11" xfId="0" applyFont="1" applyBorder="1" applyAlignment="1">
      <alignment horizontal="center" vertical="distributed"/>
    </xf>
    <xf numFmtId="0" fontId="18" fillId="13" borderId="4" xfId="0" applyFont="1" applyFill="1" applyBorder="1" applyAlignment="1">
      <alignment horizontal="center" vertical="center"/>
    </xf>
    <xf numFmtId="0" fontId="0" fillId="0" borderId="19" xfId="0" applyFont="1" applyBorder="1" applyAlignment="1">
      <alignment horizontal="center" vertical="distributed" wrapText="1"/>
    </xf>
    <xf numFmtId="0" fontId="18" fillId="0" borderId="4" xfId="0" applyFont="1" applyFill="1" applyBorder="1" applyAlignment="1">
      <alignment horizontal="center" vertical="center"/>
    </xf>
    <xf numFmtId="0" fontId="0" fillId="0" borderId="31" xfId="0" applyFont="1" applyBorder="1" applyAlignment="1">
      <alignment horizontal="center" vertical="distributed"/>
    </xf>
    <xf numFmtId="2" fontId="0" fillId="0" borderId="22" xfId="0" applyNumberFormat="1" applyFont="1" applyBorder="1" applyAlignment="1">
      <alignment horizontal="center" vertical="distributed"/>
    </xf>
    <xf numFmtId="2" fontId="0" fillId="13" borderId="22" xfId="0" applyNumberFormat="1" applyFont="1" applyFill="1" applyBorder="1" applyAlignment="1">
      <alignment horizontal="center" vertical="distributed"/>
    </xf>
    <xf numFmtId="2" fontId="18" fillId="12" borderId="22" xfId="0" applyNumberFormat="1" applyFont="1" applyFill="1" applyBorder="1" applyAlignment="1">
      <alignment horizontal="center" vertical="distributed"/>
    </xf>
    <xf numFmtId="0" fontId="18" fillId="8" borderId="27" xfId="0" applyFont="1" applyFill="1" applyBorder="1" applyAlignment="1">
      <alignment horizontal="left" vertical="center"/>
    </xf>
    <xf numFmtId="2" fontId="18" fillId="11" borderId="22" xfId="0" applyNumberFormat="1" applyFont="1" applyFill="1" applyBorder="1" applyAlignment="1">
      <alignment horizontal="center" vertical="distributed"/>
    </xf>
    <xf numFmtId="2" fontId="18" fillId="3" borderId="15" xfId="0" applyNumberFormat="1" applyFont="1" applyFill="1" applyBorder="1" applyAlignment="1">
      <alignment horizontal="center" vertical="center"/>
    </xf>
    <xf numFmtId="2" fontId="18" fillId="11" borderId="4" xfId="0" applyNumberFormat="1" applyFont="1" applyFill="1" applyBorder="1" applyAlignment="1">
      <alignment horizontal="center" vertical="center"/>
    </xf>
    <xf numFmtId="0" fontId="18" fillId="8" borderId="29" xfId="0" applyFont="1" applyFill="1" applyBorder="1" applyAlignment="1">
      <alignment horizontal="left" vertical="center"/>
    </xf>
    <xf numFmtId="9" fontId="18" fillId="3" borderId="23" xfId="0" applyNumberFormat="1" applyFont="1" applyFill="1" applyBorder="1" applyAlignment="1">
      <alignment horizontal="center" vertical="center"/>
    </xf>
    <xf numFmtId="2" fontId="18" fillId="11" borderId="2" xfId="0" applyNumberFormat="1" applyFont="1" applyFill="1" applyBorder="1" applyAlignment="1">
      <alignment horizontal="center" vertical="center"/>
    </xf>
    <xf numFmtId="2" fontId="18" fillId="12" borderId="15" xfId="0" applyNumberFormat="1" applyFont="1" applyFill="1" applyBorder="1" applyAlignment="1">
      <alignment horizontal="center" vertical="center"/>
    </xf>
    <xf numFmtId="2" fontId="18" fillId="0" borderId="31" xfId="0" applyNumberFormat="1" applyFont="1" applyFill="1" applyBorder="1" applyAlignment="1">
      <alignment horizontal="center" vertical="center"/>
    </xf>
    <xf numFmtId="2" fontId="18" fillId="12" borderId="2" xfId="0" applyNumberFormat="1" applyFont="1" applyFill="1" applyBorder="1" applyAlignment="1">
      <alignment horizontal="center" vertical="center"/>
    </xf>
    <xf numFmtId="0" fontId="0" fillId="0" borderId="11" xfId="0" applyFont="1" applyBorder="1" applyAlignment="1">
      <alignment horizontal="center" vertical="distributed" wrapText="1"/>
    </xf>
    <xf numFmtId="2" fontId="18" fillId="12" borderId="4" xfId="0" applyNumberFormat="1" applyFont="1" applyFill="1" applyBorder="1" applyAlignment="1">
      <alignment horizontal="center" vertical="center"/>
    </xf>
    <xf numFmtId="0" fontId="18" fillId="8" borderId="30" xfId="0" applyFont="1" applyFill="1" applyBorder="1" applyAlignment="1">
      <alignment horizontal="left" vertical="center"/>
    </xf>
    <xf numFmtId="2" fontId="18" fillId="3" borderId="25" xfId="0" applyNumberFormat="1" applyFont="1" applyFill="1" applyBorder="1" applyAlignment="1">
      <alignment horizontal="center" vertical="center"/>
    </xf>
    <xf numFmtId="2" fontId="18" fillId="12" borderId="35" xfId="0" applyNumberFormat="1" applyFont="1" applyFill="1" applyBorder="1" applyAlignment="1">
      <alignment horizontal="center" vertical="center"/>
    </xf>
    <xf numFmtId="2" fontId="18" fillId="0" borderId="13" xfId="0" applyNumberFormat="1" applyFont="1" applyFill="1" applyBorder="1" applyAlignment="1">
      <alignment horizontal="center" vertical="center"/>
    </xf>
    <xf numFmtId="2" fontId="42" fillId="3" borderId="3" xfId="0" applyNumberFormat="1" applyFont="1" applyFill="1" applyBorder="1" applyAlignment="1">
      <alignment horizontal="center" vertical="center"/>
    </xf>
    <xf numFmtId="2" fontId="0" fillId="3" borderId="3" xfId="0" applyNumberFormat="1" applyFont="1" applyFill="1" applyBorder="1" applyAlignment="1">
      <alignment horizontal="center"/>
    </xf>
    <xf numFmtId="0" fontId="22" fillId="3" borderId="0" xfId="0" applyFont="1" applyFill="1" applyBorder="1" applyAlignment="1">
      <alignment horizontal="center"/>
    </xf>
    <xf numFmtId="0" fontId="22" fillId="3" borderId="0" xfId="0" applyFont="1" applyFill="1" applyBorder="1" applyAlignment="1">
      <alignment horizontal="center" vertical="center"/>
    </xf>
    <xf numFmtId="2" fontId="18" fillId="0" borderId="3" xfId="0" applyNumberFormat="1" applyFont="1" applyFill="1" applyBorder="1" applyAlignment="1">
      <alignment horizontal="left" vertical="center" wrapText="1"/>
    </xf>
    <xf numFmtId="2" fontId="18" fillId="3" borderId="3" xfId="0" applyNumberFormat="1" applyFont="1" applyFill="1" applyBorder="1" applyAlignment="1">
      <alignment horizontal="left" vertical="center" wrapText="1"/>
    </xf>
    <xf numFmtId="0" fontId="18" fillId="0" borderId="3" xfId="0" applyNumberFormat="1" applyFont="1" applyFill="1" applyBorder="1" applyAlignment="1">
      <alignment horizontal="left" vertical="center"/>
    </xf>
    <xf numFmtId="10" fontId="18" fillId="0" borderId="3" xfId="3" applyNumberFormat="1" applyFont="1" applyFill="1" applyBorder="1" applyAlignment="1">
      <alignment horizontal="center" vertical="center"/>
    </xf>
    <xf numFmtId="0" fontId="8" fillId="0" borderId="23" xfId="0" applyFont="1" applyFill="1" applyBorder="1" applyAlignment="1">
      <alignment horizontal="center" vertical="center"/>
    </xf>
    <xf numFmtId="164" fontId="55" fillId="12" borderId="3" xfId="0" applyNumberFormat="1" applyFont="1" applyFill="1" applyBorder="1" applyAlignment="1">
      <alignment horizontal="center" vertical="center" shrinkToFit="1"/>
    </xf>
    <xf numFmtId="164" fontId="56" fillId="12" borderId="34" xfId="0" applyNumberFormat="1" applyFont="1" applyFill="1" applyBorder="1" applyAlignment="1">
      <alignment horizontal="center" vertical="center" shrinkToFit="1"/>
    </xf>
    <xf numFmtId="1" fontId="41" fillId="11" borderId="11" xfId="0" applyNumberFormat="1" applyFont="1" applyFill="1" applyBorder="1" applyAlignment="1">
      <alignment horizontal="center" vertical="center" wrapText="1"/>
    </xf>
    <xf numFmtId="1" fontId="41" fillId="3" borderId="11" xfId="0" applyNumberFormat="1" applyFont="1" applyFill="1" applyBorder="1" applyAlignment="1">
      <alignment horizontal="center" vertical="center" wrapText="1"/>
    </xf>
    <xf numFmtId="1" fontId="41" fillId="0" borderId="11" xfId="0" applyNumberFormat="1" applyFont="1" applyFill="1" applyBorder="1" applyAlignment="1">
      <alignment horizontal="center" vertical="center" wrapText="1"/>
    </xf>
    <xf numFmtId="1" fontId="41" fillId="12" borderId="11" xfId="0" applyNumberFormat="1" applyFont="1" applyFill="1" applyBorder="1" applyAlignment="1">
      <alignment horizontal="center" vertical="center" wrapText="1"/>
    </xf>
    <xf numFmtId="0" fontId="41" fillId="12" borderId="11" xfId="0" applyFont="1" applyFill="1" applyBorder="1" applyAlignment="1">
      <alignment horizontal="center" vertical="center" wrapText="1"/>
    </xf>
    <xf numFmtId="0" fontId="41" fillId="3" borderId="35" xfId="3" applyNumberFormat="1" applyFont="1" applyFill="1" applyBorder="1" applyAlignment="1">
      <alignment horizontal="center" wrapText="1"/>
    </xf>
    <xf numFmtId="0" fontId="41" fillId="12" borderId="35" xfId="3" applyNumberFormat="1" applyFont="1" applyFill="1" applyBorder="1" applyAlignment="1">
      <alignment horizontal="center" wrapText="1"/>
    </xf>
    <xf numFmtId="0" fontId="41" fillId="7" borderId="35" xfId="3" applyNumberFormat="1" applyFont="1" applyFill="1" applyBorder="1" applyAlignment="1">
      <alignment horizontal="center" wrapText="1"/>
    </xf>
    <xf numFmtId="0" fontId="41" fillId="11" borderId="35" xfId="3" applyNumberFormat="1" applyFont="1" applyFill="1" applyBorder="1" applyAlignment="1">
      <alignment horizontal="center" wrapText="1"/>
    </xf>
    <xf numFmtId="0" fontId="41" fillId="3" borderId="35" xfId="3" applyNumberFormat="1" applyFont="1" applyFill="1" applyBorder="1" applyAlignment="1">
      <alignment horizontal="center" vertical="center" wrapText="1"/>
    </xf>
    <xf numFmtId="2" fontId="41" fillId="7" borderId="35" xfId="0" applyNumberFormat="1" applyFont="1" applyFill="1" applyBorder="1" applyAlignment="1">
      <alignment horizontal="center" wrapText="1"/>
    </xf>
    <xf numFmtId="2" fontId="41" fillId="12" borderId="35" xfId="0" applyNumberFormat="1" applyFont="1" applyFill="1" applyBorder="1" applyAlignment="1">
      <alignment horizontal="center" wrapText="1"/>
    </xf>
    <xf numFmtId="2" fontId="41" fillId="11" borderId="35" xfId="0" applyNumberFormat="1" applyFont="1" applyFill="1" applyBorder="1" applyAlignment="1">
      <alignment horizontal="center" wrapText="1"/>
    </xf>
    <xf numFmtId="2" fontId="41" fillId="3" borderId="32" xfId="0" applyNumberFormat="1" applyFont="1" applyFill="1" applyBorder="1" applyAlignment="1">
      <alignment horizontal="center" wrapText="1"/>
    </xf>
    <xf numFmtId="2" fontId="41" fillId="3" borderId="35" xfId="0" applyNumberFormat="1" applyFont="1" applyFill="1" applyBorder="1" applyAlignment="1">
      <alignment horizontal="center" wrapText="1"/>
    </xf>
    <xf numFmtId="0" fontId="35" fillId="13" borderId="8" xfId="0" applyFont="1" applyFill="1" applyBorder="1" applyAlignment="1">
      <alignment horizontal="center" vertical="center" wrapText="1"/>
    </xf>
    <xf numFmtId="2" fontId="61" fillId="2" borderId="3" xfId="0" applyNumberFormat="1" applyFont="1" applyFill="1" applyBorder="1" applyAlignment="1">
      <alignment horizontal="center" vertical="center"/>
    </xf>
    <xf numFmtId="0" fontId="60" fillId="15" borderId="32" xfId="0" applyFont="1" applyFill="1" applyBorder="1" applyAlignment="1">
      <alignment horizontal="center" vertical="center" wrapText="1"/>
    </xf>
    <xf numFmtId="0" fontId="61" fillId="2" borderId="3" xfId="0" applyFont="1" applyFill="1" applyBorder="1" applyAlignment="1">
      <alignment horizontal="center" vertical="center"/>
    </xf>
    <xf numFmtId="0" fontId="60" fillId="2" borderId="0" xfId="0" applyFont="1" applyFill="1" applyAlignment="1">
      <alignment horizontal="center"/>
    </xf>
    <xf numFmtId="0" fontId="60" fillId="0" borderId="32" xfId="0" applyFont="1" applyBorder="1" applyAlignment="1">
      <alignment horizontal="center" vertical="center" wrapText="1"/>
    </xf>
    <xf numFmtId="3" fontId="60" fillId="2" borderId="32" xfId="0" applyNumberFormat="1" applyFont="1" applyFill="1" applyBorder="1" applyAlignment="1">
      <alignment horizontal="center" vertical="center" wrapText="1"/>
    </xf>
    <xf numFmtId="3" fontId="60" fillId="0" borderId="32" xfId="0" applyNumberFormat="1" applyFont="1" applyBorder="1" applyAlignment="1">
      <alignment horizontal="center" vertical="center" wrapText="1"/>
    </xf>
    <xf numFmtId="0" fontId="60" fillId="16" borderId="32" xfId="0" applyFont="1" applyFill="1" applyBorder="1" applyAlignment="1">
      <alignment horizontal="center" vertical="center" wrapText="1"/>
    </xf>
    <xf numFmtId="0" fontId="60" fillId="17" borderId="32" xfId="0" applyFont="1" applyFill="1" applyBorder="1" applyAlignment="1">
      <alignment horizontal="center" vertical="center" wrapText="1"/>
    </xf>
    <xf numFmtId="2" fontId="61" fillId="3" borderId="3" xfId="0" applyNumberFormat="1" applyFont="1" applyFill="1" applyBorder="1" applyAlignment="1">
      <alignment horizontal="center"/>
    </xf>
    <xf numFmtId="2" fontId="60" fillId="3" borderId="3" xfId="0" applyNumberFormat="1" applyFont="1" applyFill="1" applyBorder="1" applyAlignment="1">
      <alignment horizontal="center" vertical="center" wrapText="1"/>
    </xf>
    <xf numFmtId="2" fontId="61" fillId="2" borderId="3" xfId="0" applyNumberFormat="1" applyFont="1" applyFill="1" applyBorder="1" applyAlignment="1">
      <alignment horizontal="left" vertical="center"/>
    </xf>
    <xf numFmtId="2" fontId="61" fillId="3" borderId="3" xfId="0" applyNumberFormat="1" applyFont="1" applyFill="1" applyBorder="1" applyAlignment="1">
      <alignment horizontal="center" vertical="center" wrapText="1"/>
    </xf>
    <xf numFmtId="2" fontId="60" fillId="0" borderId="3" xfId="0" applyNumberFormat="1" applyFont="1" applyFill="1" applyBorder="1" applyAlignment="1">
      <alignment horizontal="center"/>
    </xf>
    <xf numFmtId="2" fontId="60" fillId="2" borderId="3" xfId="0" applyNumberFormat="1" applyFont="1" applyFill="1" applyBorder="1" applyAlignment="1">
      <alignment horizontal="center"/>
    </xf>
    <xf numFmtId="2" fontId="61" fillId="0" borderId="3" xfId="0" applyNumberFormat="1" applyFont="1" applyFill="1" applyBorder="1" applyAlignment="1">
      <alignment horizontal="center" vertical="center"/>
    </xf>
    <xf numFmtId="2" fontId="61" fillId="3" borderId="3" xfId="0" applyNumberFormat="1" applyFont="1" applyFill="1" applyBorder="1" applyAlignment="1">
      <alignment horizontal="center" vertical="center"/>
    </xf>
    <xf numFmtId="2" fontId="61" fillId="0" borderId="3" xfId="0" applyNumberFormat="1" applyFont="1" applyBorder="1" applyAlignment="1">
      <alignment horizontal="center" vertical="center"/>
    </xf>
    <xf numFmtId="2" fontId="62" fillId="2" borderId="3" xfId="0" applyNumberFormat="1" applyFont="1" applyFill="1" applyBorder="1" applyAlignment="1">
      <alignment horizontal="center" vertical="center"/>
    </xf>
    <xf numFmtId="0" fontId="60" fillId="0" borderId="3" xfId="0" applyFont="1" applyFill="1" applyBorder="1" applyAlignment="1">
      <alignment horizontal="center" vertical="center"/>
    </xf>
    <xf numFmtId="1" fontId="62" fillId="2" borderId="3" xfId="0" applyNumberFormat="1" applyFont="1" applyFill="1" applyBorder="1" applyAlignment="1">
      <alignment horizontal="center" vertical="center"/>
    </xf>
    <xf numFmtId="1" fontId="61" fillId="0" borderId="3" xfId="0" applyNumberFormat="1" applyFont="1" applyFill="1" applyBorder="1" applyAlignment="1">
      <alignment horizontal="center" vertical="center"/>
    </xf>
    <xf numFmtId="2" fontId="60" fillId="0" borderId="3" xfId="0" applyNumberFormat="1" applyFont="1" applyFill="1" applyBorder="1" applyAlignment="1">
      <alignment horizontal="center" vertical="center"/>
    </xf>
    <xf numFmtId="0" fontId="60" fillId="15" borderId="32" xfId="0" applyFont="1" applyFill="1" applyBorder="1" applyAlignment="1">
      <alignment horizontal="center" vertical="center"/>
    </xf>
    <xf numFmtId="0" fontId="60" fillId="19" borderId="32" xfId="0" applyFont="1" applyFill="1" applyBorder="1" applyAlignment="1">
      <alignment horizontal="center" vertical="center"/>
    </xf>
    <xf numFmtId="1" fontId="60" fillId="0" borderId="14" xfId="0" applyNumberFormat="1" applyFont="1" applyBorder="1" applyAlignment="1">
      <alignment horizontal="center" vertical="center"/>
    </xf>
    <xf numFmtId="2" fontId="60" fillId="0" borderId="14" xfId="0" applyNumberFormat="1" applyFont="1" applyBorder="1" applyAlignment="1">
      <alignment horizontal="center" vertical="center"/>
    </xf>
    <xf numFmtId="2" fontId="60" fillId="0" borderId="3" xfId="0" applyNumberFormat="1" applyFont="1" applyBorder="1" applyAlignment="1">
      <alignment horizontal="center" vertical="center"/>
    </xf>
    <xf numFmtId="1" fontId="60" fillId="3" borderId="14" xfId="0" applyNumberFormat="1" applyFont="1" applyFill="1" applyBorder="1" applyAlignment="1">
      <alignment horizontal="center" vertical="center"/>
    </xf>
    <xf numFmtId="2" fontId="60" fillId="3" borderId="14" xfId="0" applyNumberFormat="1" applyFont="1" applyFill="1" applyBorder="1" applyAlignment="1">
      <alignment horizontal="center" vertical="center"/>
    </xf>
    <xf numFmtId="2" fontId="60" fillId="3" borderId="3" xfId="0" applyNumberFormat="1" applyFont="1" applyFill="1" applyBorder="1" applyAlignment="1">
      <alignment horizontal="center" vertical="center"/>
    </xf>
    <xf numFmtId="2" fontId="60" fillId="2" borderId="14" xfId="0" applyNumberFormat="1" applyFont="1" applyFill="1" applyBorder="1" applyAlignment="1">
      <alignment horizontal="center" vertical="center"/>
    </xf>
    <xf numFmtId="2" fontId="60" fillId="2" borderId="3" xfId="0" applyNumberFormat="1" applyFont="1" applyFill="1" applyBorder="1" applyAlignment="1">
      <alignment horizontal="center" vertical="center"/>
    </xf>
    <xf numFmtId="0" fontId="60" fillId="0" borderId="14" xfId="0" applyFont="1" applyFill="1" applyBorder="1" applyAlignment="1">
      <alignment horizontal="center" vertical="center"/>
    </xf>
    <xf numFmtId="1" fontId="60" fillId="0" borderId="3" xfId="0" applyNumberFormat="1" applyFont="1" applyBorder="1" applyAlignment="1">
      <alignment horizontal="center" vertical="center"/>
    </xf>
    <xf numFmtId="1" fontId="60" fillId="3" borderId="3" xfId="0" applyNumberFormat="1" applyFont="1" applyFill="1" applyBorder="1" applyAlignment="1">
      <alignment horizontal="center" vertical="center"/>
    </xf>
    <xf numFmtId="0" fontId="60" fillId="3" borderId="3" xfId="0" applyFont="1" applyFill="1" applyBorder="1" applyAlignment="1">
      <alignment horizontal="center" vertical="center"/>
    </xf>
    <xf numFmtId="0" fontId="60" fillId="0" borderId="3" xfId="0" applyFont="1" applyBorder="1" applyAlignment="1">
      <alignment horizontal="center" vertical="center"/>
    </xf>
    <xf numFmtId="0" fontId="62" fillId="2" borderId="3" xfId="0" applyFont="1" applyFill="1" applyBorder="1" applyAlignment="1">
      <alignment horizontal="center" vertical="center"/>
    </xf>
    <xf numFmtId="164" fontId="63" fillId="18" borderId="41" xfId="0" applyNumberFormat="1" applyFont="1" applyFill="1" applyBorder="1" applyAlignment="1">
      <alignment horizontal="center" vertical="center"/>
    </xf>
    <xf numFmtId="164" fontId="63" fillId="3" borderId="3" xfId="0" applyNumberFormat="1" applyFont="1" applyFill="1" applyBorder="1" applyAlignment="1">
      <alignment horizontal="center" vertical="center" shrinkToFit="1"/>
    </xf>
    <xf numFmtId="164" fontId="63" fillId="18" borderId="40" xfId="0" applyNumberFormat="1" applyFont="1" applyFill="1" applyBorder="1" applyAlignment="1">
      <alignment horizontal="center" vertical="center"/>
    </xf>
    <xf numFmtId="2" fontId="51" fillId="19" borderId="32" xfId="0" applyNumberFormat="1" applyFont="1" applyFill="1" applyBorder="1" applyAlignment="1">
      <alignment horizontal="center" vertical="center"/>
    </xf>
    <xf numFmtId="164" fontId="63" fillId="0" borderId="41" xfId="0" applyNumberFormat="1" applyFont="1" applyBorder="1" applyAlignment="1">
      <alignment horizontal="center" vertical="center"/>
    </xf>
    <xf numFmtId="164" fontId="63" fillId="0" borderId="40" xfId="0" applyNumberFormat="1" applyFont="1" applyBorder="1" applyAlignment="1">
      <alignment horizontal="center" vertical="center"/>
    </xf>
    <xf numFmtId="164" fontId="63" fillId="18" borderId="37" xfId="0" applyNumberFormat="1" applyFont="1" applyFill="1" applyBorder="1" applyAlignment="1">
      <alignment horizontal="center" vertical="center"/>
    </xf>
    <xf numFmtId="164" fontId="64" fillId="20" borderId="38" xfId="0" applyNumberFormat="1" applyFont="1" applyFill="1" applyBorder="1" applyAlignment="1">
      <alignment horizontal="center" vertical="center"/>
    </xf>
    <xf numFmtId="164" fontId="63" fillId="18" borderId="38" xfId="0" applyNumberFormat="1" applyFont="1" applyFill="1" applyBorder="1" applyAlignment="1">
      <alignment horizontal="center" vertical="center"/>
    </xf>
    <xf numFmtId="0" fontId="60" fillId="0" borderId="32" xfId="0" applyFont="1" applyBorder="1" applyAlignment="1">
      <alignment horizontal="center" vertical="center"/>
    </xf>
    <xf numFmtId="2" fontId="51" fillId="2" borderId="3" xfId="0" applyNumberFormat="1" applyFont="1" applyFill="1" applyBorder="1" applyAlignment="1">
      <alignment horizontal="center" vertical="center"/>
    </xf>
    <xf numFmtId="164" fontId="63" fillId="0" borderId="37" xfId="0" applyNumberFormat="1" applyFont="1" applyBorder="1" applyAlignment="1">
      <alignment horizontal="center" vertical="center"/>
    </xf>
    <xf numFmtId="164" fontId="63" fillId="0" borderId="39" xfId="0" applyNumberFormat="1" applyFont="1" applyBorder="1" applyAlignment="1">
      <alignment horizontal="center" vertical="center"/>
    </xf>
    <xf numFmtId="164" fontId="63" fillId="18" borderId="39" xfId="0" applyNumberFormat="1" applyFont="1" applyFill="1" applyBorder="1" applyAlignment="1">
      <alignment horizontal="center" vertical="center"/>
    </xf>
    <xf numFmtId="1" fontId="63" fillId="0" borderId="3" xfId="0" applyNumberFormat="1" applyFont="1" applyBorder="1" applyAlignment="1">
      <alignment horizontal="center" vertical="top" shrinkToFit="1"/>
    </xf>
    <xf numFmtId="1" fontId="63" fillId="21" borderId="3" xfId="0" applyNumberFormat="1" applyFont="1" applyFill="1" applyBorder="1" applyAlignment="1">
      <alignment horizontal="center" vertical="top" shrinkToFit="1"/>
    </xf>
    <xf numFmtId="0" fontId="60" fillId="0" borderId="0" xfId="0" applyFont="1" applyAlignment="1">
      <alignment horizontal="center"/>
    </xf>
    <xf numFmtId="164" fontId="61" fillId="0" borderId="0" xfId="0" applyNumberFormat="1" applyFont="1" applyAlignment="1">
      <alignment horizontal="center" vertical="center" shrinkToFit="1"/>
    </xf>
    <xf numFmtId="0" fontId="60" fillId="19" borderId="42" xfId="0" applyFont="1" applyFill="1" applyBorder="1" applyAlignment="1">
      <alignment horizontal="center" vertical="center"/>
    </xf>
    <xf numFmtId="164" fontId="61" fillId="21" borderId="3" xfId="0" applyNumberFormat="1" applyFont="1" applyFill="1" applyBorder="1" applyAlignment="1">
      <alignment horizontal="center" vertical="top" shrinkToFit="1"/>
    </xf>
    <xf numFmtId="0" fontId="60" fillId="19" borderId="38" xfId="0" applyFont="1" applyFill="1" applyBorder="1" applyAlignment="1">
      <alignment horizontal="center" vertical="center"/>
    </xf>
    <xf numFmtId="1" fontId="63" fillId="18" borderId="37" xfId="0" applyNumberFormat="1" applyFont="1" applyFill="1" applyBorder="1" applyAlignment="1">
      <alignment horizontal="center" vertical="center"/>
    </xf>
    <xf numFmtId="0" fontId="64" fillId="18" borderId="37" xfId="0" applyFont="1" applyFill="1" applyBorder="1" applyAlignment="1">
      <alignment horizontal="center" vertical="center"/>
    </xf>
    <xf numFmtId="1" fontId="63" fillId="0" borderId="37" xfId="0" applyNumberFormat="1" applyFont="1" applyBorder="1" applyAlignment="1">
      <alignment horizontal="center" vertical="center"/>
    </xf>
    <xf numFmtId="0" fontId="64" fillId="0" borderId="37" xfId="0" applyFont="1" applyBorder="1" applyAlignment="1">
      <alignment horizontal="center" vertical="center"/>
    </xf>
    <xf numFmtId="0" fontId="65" fillId="19" borderId="40" xfId="0" applyFont="1" applyFill="1" applyBorder="1" applyAlignment="1">
      <alignment horizontal="center" vertical="center"/>
    </xf>
    <xf numFmtId="0" fontId="64" fillId="18" borderId="40" xfId="0" applyFont="1" applyFill="1" applyBorder="1" applyAlignment="1">
      <alignment horizontal="center" vertical="center"/>
    </xf>
    <xf numFmtId="0" fontId="64" fillId="19" borderId="40" xfId="0" applyFont="1" applyFill="1" applyBorder="1" applyAlignment="1">
      <alignment horizontal="center" vertical="center"/>
    </xf>
    <xf numFmtId="0" fontId="60" fillId="0" borderId="3" xfId="0" applyFont="1" applyBorder="1" applyAlignment="1">
      <alignment horizontal="center"/>
    </xf>
    <xf numFmtId="10" fontId="64" fillId="5" borderId="32" xfId="0" applyNumberFormat="1" applyFont="1" applyFill="1" applyBorder="1" applyAlignment="1">
      <alignment horizontal="center" vertical="center"/>
    </xf>
    <xf numFmtId="2" fontId="61" fillId="13" borderId="3" xfId="0" applyNumberFormat="1" applyFont="1" applyFill="1" applyBorder="1" applyAlignment="1">
      <alignment horizontal="center" vertical="center"/>
    </xf>
    <xf numFmtId="10" fontId="64" fillId="5" borderId="38" xfId="0" applyNumberFormat="1" applyFont="1" applyFill="1" applyBorder="1" applyAlignment="1">
      <alignment horizontal="center" vertical="center"/>
    </xf>
    <xf numFmtId="2" fontId="51" fillId="26" borderId="32" xfId="0" applyNumberFormat="1" applyFont="1" applyFill="1" applyBorder="1" applyAlignment="1">
      <alignment horizontal="center" vertical="center"/>
    </xf>
    <xf numFmtId="10" fontId="64" fillId="22" borderId="32" xfId="0" applyNumberFormat="1" applyFont="1" applyFill="1" applyBorder="1" applyAlignment="1">
      <alignment horizontal="center" vertical="center"/>
    </xf>
    <xf numFmtId="10" fontId="64" fillId="22" borderId="38" xfId="0" applyNumberFormat="1" applyFont="1" applyFill="1" applyBorder="1" applyAlignment="1">
      <alignment horizontal="center" vertical="center"/>
    </xf>
    <xf numFmtId="10" fontId="64" fillId="23" borderId="38" xfId="0" applyNumberFormat="1" applyFont="1" applyFill="1" applyBorder="1" applyAlignment="1">
      <alignment horizontal="center" vertical="center"/>
    </xf>
    <xf numFmtId="10" fontId="64" fillId="24" borderId="38" xfId="0" applyNumberFormat="1" applyFont="1" applyFill="1" applyBorder="1" applyAlignment="1">
      <alignment horizontal="center" vertical="center"/>
    </xf>
    <xf numFmtId="10" fontId="64" fillId="25" borderId="32" xfId="0" applyNumberFormat="1" applyFont="1" applyFill="1" applyBorder="1" applyAlignment="1">
      <alignment horizontal="center" vertical="center"/>
    </xf>
    <xf numFmtId="10" fontId="64" fillId="25" borderId="38" xfId="0" applyNumberFormat="1" applyFont="1" applyFill="1" applyBorder="1" applyAlignment="1">
      <alignment horizontal="center" vertical="center"/>
    </xf>
    <xf numFmtId="10" fontId="64" fillId="14" borderId="38" xfId="0" applyNumberFormat="1" applyFont="1" applyFill="1" applyBorder="1" applyAlignment="1">
      <alignment horizontal="center" vertical="center"/>
    </xf>
    <xf numFmtId="10" fontId="64" fillId="24" borderId="32" xfId="0" applyNumberFormat="1" applyFont="1" applyFill="1" applyBorder="1" applyAlignment="1">
      <alignment horizontal="center" vertical="center"/>
    </xf>
    <xf numFmtId="10" fontId="60" fillId="5" borderId="0" xfId="0" applyNumberFormat="1" applyFont="1" applyFill="1" applyAlignment="1">
      <alignment horizontal="center" vertical="center" wrapText="1"/>
    </xf>
    <xf numFmtId="10" fontId="60" fillId="5" borderId="32" xfId="0" applyNumberFormat="1" applyFont="1" applyFill="1" applyBorder="1" applyAlignment="1">
      <alignment horizontal="center" vertical="center" wrapText="1"/>
    </xf>
    <xf numFmtId="10" fontId="60" fillId="27" borderId="32" xfId="0" applyNumberFormat="1" applyFont="1" applyFill="1" applyBorder="1" applyAlignment="1">
      <alignment vertical="center"/>
    </xf>
    <xf numFmtId="10" fontId="60" fillId="5" borderId="32" xfId="0" applyNumberFormat="1" applyFont="1" applyFill="1" applyBorder="1" applyAlignment="1">
      <alignment horizontal="center" vertical="center"/>
    </xf>
    <xf numFmtId="0" fontId="62" fillId="2" borderId="16" xfId="0" applyFont="1" applyFill="1" applyBorder="1" applyAlignment="1">
      <alignment vertical="center"/>
    </xf>
    <xf numFmtId="2" fontId="61" fillId="0" borderId="2" xfId="0" applyNumberFormat="1" applyFont="1" applyFill="1" applyBorder="1" applyAlignment="1">
      <alignment horizontal="center" vertical="center"/>
    </xf>
    <xf numFmtId="2" fontId="61" fillId="0" borderId="15" xfId="0" applyNumberFormat="1" applyFont="1" applyFill="1" applyBorder="1" applyAlignment="1">
      <alignment horizontal="center" vertical="center"/>
    </xf>
    <xf numFmtId="2" fontId="61" fillId="0" borderId="4" xfId="0" applyNumberFormat="1" applyFont="1" applyFill="1" applyBorder="1" applyAlignment="1">
      <alignment horizontal="center" vertical="center"/>
    </xf>
    <xf numFmtId="2" fontId="61" fillId="0" borderId="22" xfId="0" applyNumberFormat="1" applyFont="1" applyFill="1" applyBorder="1" applyAlignment="1">
      <alignment horizontal="center" vertical="distributed"/>
    </xf>
    <xf numFmtId="0" fontId="62" fillId="2" borderId="3" xfId="0" applyFont="1" applyFill="1" applyBorder="1" applyAlignment="1">
      <alignment horizontal="center" vertical="center" wrapText="1"/>
    </xf>
    <xf numFmtId="0" fontId="60" fillId="3" borderId="3" xfId="0" applyFont="1" applyFill="1" applyBorder="1" applyAlignment="1">
      <alignment horizontal="center"/>
    </xf>
    <xf numFmtId="2" fontId="22" fillId="0" borderId="3" xfId="0" applyNumberFormat="1" applyFont="1" applyBorder="1" applyAlignment="1">
      <alignment horizontal="center" vertical="center" wrapText="1"/>
    </xf>
    <xf numFmtId="2" fontId="23" fillId="2" borderId="3" xfId="0" applyNumberFormat="1" applyFont="1" applyFill="1" applyBorder="1" applyAlignment="1">
      <alignment horizontal="center" vertical="center"/>
    </xf>
    <xf numFmtId="10" fontId="7" fillId="3" borderId="3" xfId="3" applyNumberFormat="1" applyFont="1" applyFill="1" applyBorder="1" applyAlignment="1">
      <alignment horizontal="center" vertical="center"/>
    </xf>
    <xf numFmtId="0" fontId="35" fillId="2" borderId="18" xfId="0" applyFont="1" applyFill="1" applyBorder="1" applyAlignment="1">
      <alignment horizontal="center" vertical="center" wrapText="1"/>
    </xf>
    <xf numFmtId="10" fontId="41" fillId="0" borderId="3" xfId="3" applyNumberFormat="1" applyFont="1" applyFill="1" applyBorder="1" applyAlignment="1">
      <alignment horizontal="center"/>
    </xf>
    <xf numFmtId="0" fontId="0" fillId="0" borderId="3" xfId="0" applyFill="1" applyBorder="1" applyAlignment="1">
      <alignment horizontal="center" vertical="center" wrapText="1"/>
    </xf>
    <xf numFmtId="9" fontId="41" fillId="0" borderId="3" xfId="3" applyFont="1" applyFill="1" applyBorder="1" applyAlignment="1">
      <alignment horizontal="center"/>
    </xf>
    <xf numFmtId="0" fontId="41" fillId="0" borderId="3" xfId="0" applyFont="1" applyFill="1" applyBorder="1" applyAlignment="1">
      <alignment horizontal="center" vertical="center"/>
    </xf>
    <xf numFmtId="2" fontId="40" fillId="0" borderId="3" xfId="0" applyNumberFormat="1" applyFont="1" applyFill="1" applyBorder="1" applyAlignment="1">
      <alignment horizontal="center" vertical="center" wrapText="1"/>
    </xf>
    <xf numFmtId="2" fontId="39" fillId="0" borderId="3" xfId="0" applyNumberFormat="1" applyFont="1" applyFill="1" applyBorder="1" applyAlignment="1">
      <alignment horizontal="center" vertical="center" wrapText="1"/>
    </xf>
    <xf numFmtId="9" fontId="41" fillId="0" borderId="2" xfId="3" applyFont="1" applyFill="1" applyBorder="1" applyAlignment="1">
      <alignment horizontal="center"/>
    </xf>
    <xf numFmtId="2" fontId="40" fillId="0" borderId="3" xfId="0" applyNumberFormat="1" applyFont="1" applyFill="1" applyBorder="1" applyAlignment="1">
      <alignment horizontal="center" vertical="center"/>
    </xf>
    <xf numFmtId="0" fontId="8" fillId="29" borderId="3" xfId="0" applyFont="1" applyFill="1" applyBorder="1" applyAlignment="1">
      <alignment horizontal="center" vertical="center"/>
    </xf>
    <xf numFmtId="0" fontId="35" fillId="29" borderId="3" xfId="0" applyFont="1" applyFill="1" applyBorder="1" applyAlignment="1">
      <alignment horizontal="center" vertical="center"/>
    </xf>
    <xf numFmtId="0" fontId="0" fillId="29" borderId="3" xfId="0" applyFill="1" applyBorder="1" applyAlignment="1">
      <alignment horizontal="center" vertical="center" wrapText="1"/>
    </xf>
    <xf numFmtId="0" fontId="0" fillId="29" borderId="0" xfId="0" applyFill="1"/>
    <xf numFmtId="2" fontId="42" fillId="29" borderId="3" xfId="0" applyNumberFormat="1" applyFont="1" applyFill="1" applyBorder="1" applyAlignment="1">
      <alignment horizontal="center" vertical="center"/>
    </xf>
    <xf numFmtId="0" fontId="8" fillId="29" borderId="3" xfId="0" applyFont="1" applyFill="1" applyBorder="1" applyAlignment="1">
      <alignment horizontal="center" vertical="center" wrapText="1"/>
    </xf>
    <xf numFmtId="2" fontId="35" fillId="29" borderId="3" xfId="0" applyNumberFormat="1" applyFont="1" applyFill="1" applyBorder="1" applyAlignment="1">
      <alignment horizontal="center" vertical="center"/>
    </xf>
    <xf numFmtId="2" fontId="0" fillId="29" borderId="3" xfId="0" applyNumberFormat="1" applyFill="1" applyBorder="1" applyAlignment="1">
      <alignment horizontal="center" vertical="center" wrapText="1"/>
    </xf>
    <xf numFmtId="0" fontId="35" fillId="2" borderId="18" xfId="0" applyFont="1" applyFill="1" applyBorder="1" applyAlignment="1">
      <alignment horizontal="center" vertical="center" wrapText="1"/>
    </xf>
    <xf numFmtId="2" fontId="60" fillId="0" borderId="3" xfId="0" applyNumberFormat="1" applyFont="1" applyFill="1" applyBorder="1" applyAlignment="1">
      <alignment horizontal="center" vertical="center" wrapText="1"/>
    </xf>
    <xf numFmtId="2" fontId="61" fillId="0" borderId="3" xfId="3" applyNumberFormat="1" applyFont="1" applyFill="1" applyBorder="1" applyAlignment="1">
      <alignment horizontal="center" vertical="center" wrapText="1"/>
    </xf>
    <xf numFmtId="2" fontId="61" fillId="30" borderId="3" xfId="3" applyNumberFormat="1" applyFont="1" applyFill="1" applyBorder="1" applyAlignment="1">
      <alignment horizontal="center" vertical="center" wrapText="1"/>
    </xf>
    <xf numFmtId="2" fontId="61" fillId="3" borderId="3" xfId="3" applyNumberFormat="1" applyFont="1" applyFill="1" applyBorder="1" applyAlignment="1">
      <alignment horizontal="center" vertical="center" wrapText="1"/>
    </xf>
    <xf numFmtId="2" fontId="61" fillId="0" borderId="3" xfId="3" applyNumberFormat="1" applyFont="1" applyFill="1" applyBorder="1" applyAlignment="1">
      <alignment horizontal="center" vertical="center"/>
    </xf>
    <xf numFmtId="2" fontId="61" fillId="30" borderId="3" xfId="3" applyNumberFormat="1" applyFont="1" applyFill="1" applyBorder="1" applyAlignment="1">
      <alignment horizontal="center" vertical="center"/>
    </xf>
    <xf numFmtId="2" fontId="61" fillId="0" borderId="3" xfId="3" applyNumberFormat="1" applyFont="1" applyBorder="1" applyAlignment="1">
      <alignment horizontal="center" vertical="center"/>
    </xf>
    <xf numFmtId="2" fontId="61" fillId="3" borderId="3" xfId="3" applyNumberFormat="1" applyFont="1" applyFill="1" applyBorder="1" applyAlignment="1">
      <alignment horizontal="center" vertical="center"/>
    </xf>
    <xf numFmtId="2" fontId="60" fillId="30" borderId="3" xfId="0" applyNumberFormat="1" applyFont="1" applyFill="1" applyBorder="1" applyAlignment="1">
      <alignment horizontal="center" vertical="center"/>
    </xf>
    <xf numFmtId="2" fontId="61" fillId="30" borderId="3" xfId="0" applyNumberFormat="1" applyFont="1" applyFill="1" applyBorder="1" applyAlignment="1">
      <alignment horizontal="center" vertical="center"/>
    </xf>
    <xf numFmtId="2" fontId="60" fillId="0" borderId="3" xfId="3" applyNumberFormat="1" applyFont="1" applyBorder="1" applyAlignment="1">
      <alignment horizontal="center" vertical="center"/>
    </xf>
    <xf numFmtId="2" fontId="63" fillId="3" borderId="3" xfId="3" applyNumberFormat="1" applyFont="1" applyFill="1" applyBorder="1" applyAlignment="1">
      <alignment horizontal="center" vertical="center" shrinkToFit="1"/>
    </xf>
    <xf numFmtId="2" fontId="63" fillId="30" borderId="3" xfId="3" applyNumberFormat="1" applyFont="1" applyFill="1" applyBorder="1" applyAlignment="1">
      <alignment horizontal="center" vertical="center" shrinkToFit="1"/>
    </xf>
    <xf numFmtId="2" fontId="63" fillId="3" borderId="22" xfId="3" applyNumberFormat="1" applyFont="1" applyFill="1" applyBorder="1" applyAlignment="1">
      <alignment horizontal="center" vertical="center" shrinkToFit="1"/>
    </xf>
    <xf numFmtId="2" fontId="63" fillId="30" borderId="22" xfId="3" applyNumberFormat="1" applyFont="1" applyFill="1" applyBorder="1" applyAlignment="1">
      <alignment horizontal="center" vertical="center" shrinkToFit="1"/>
    </xf>
    <xf numFmtId="164" fontId="63" fillId="18" borderId="45" xfId="0" applyNumberFormat="1" applyFont="1" applyFill="1" applyBorder="1" applyAlignment="1">
      <alignment horizontal="center" vertical="center"/>
    </xf>
    <xf numFmtId="2" fontId="39" fillId="29" borderId="3" xfId="0" applyNumberFormat="1" applyFont="1" applyFill="1" applyBorder="1" applyAlignment="1">
      <alignment horizontal="center" vertical="center"/>
    </xf>
    <xf numFmtId="2" fontId="63" fillId="3" borderId="22" xfId="0" applyNumberFormat="1" applyFont="1" applyFill="1" applyBorder="1" applyAlignment="1">
      <alignment horizontal="center" vertical="center" shrinkToFit="1"/>
    </xf>
    <xf numFmtId="2" fontId="63" fillId="30" borderId="22" xfId="0" applyNumberFormat="1" applyFont="1" applyFill="1" applyBorder="1" applyAlignment="1">
      <alignment horizontal="center" vertical="center" shrinkToFit="1"/>
    </xf>
    <xf numFmtId="10" fontId="51" fillId="31" borderId="41" xfId="0" applyNumberFormat="1" applyFont="1" applyFill="1" applyBorder="1" applyAlignment="1">
      <alignment horizontal="center" vertical="center"/>
    </xf>
    <xf numFmtId="2" fontId="60" fillId="30" borderId="3" xfId="0" applyNumberFormat="1" applyFont="1" applyFill="1" applyBorder="1" applyAlignment="1">
      <alignment horizontal="center" vertical="center" wrapText="1"/>
    </xf>
    <xf numFmtId="2" fontId="60" fillId="30" borderId="3" xfId="3" applyNumberFormat="1" applyFont="1" applyFill="1" applyBorder="1" applyAlignment="1">
      <alignment horizontal="center" vertical="center"/>
    </xf>
    <xf numFmtId="0" fontId="0" fillId="29" borderId="3" xfId="0" applyFill="1" applyBorder="1"/>
    <xf numFmtId="0" fontId="35" fillId="2" borderId="14" xfId="0" applyFont="1" applyFill="1" applyBorder="1" applyAlignment="1">
      <alignment horizontal="center" vertical="center" wrapText="1"/>
    </xf>
    <xf numFmtId="0" fontId="35" fillId="2" borderId="16" xfId="0" applyFont="1" applyFill="1" applyBorder="1" applyAlignment="1">
      <alignment horizontal="center" vertical="center" wrapText="1"/>
    </xf>
    <xf numFmtId="0" fontId="35" fillId="13" borderId="14" xfId="0" applyFont="1" applyFill="1" applyBorder="1" applyAlignment="1">
      <alignment horizontal="center" vertical="center" wrapText="1"/>
    </xf>
    <xf numFmtId="0" fontId="35" fillId="13" borderId="16"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35" fillId="13" borderId="3" xfId="0" applyFont="1" applyFill="1" applyBorder="1" applyAlignment="1">
      <alignment horizontal="center" vertical="center" wrapText="1"/>
    </xf>
    <xf numFmtId="0" fontId="35" fillId="2" borderId="18" xfId="0" applyFont="1" applyFill="1" applyBorder="1" applyAlignment="1">
      <alignment horizontal="center" vertical="center" wrapText="1"/>
    </xf>
    <xf numFmtId="0" fontId="8" fillId="29" borderId="14" xfId="0" applyFont="1" applyFill="1" applyBorder="1" applyAlignment="1">
      <alignment horizontal="center" vertical="center"/>
    </xf>
    <xf numFmtId="0" fontId="8" fillId="29" borderId="14" xfId="0" applyFont="1" applyFill="1" applyBorder="1" applyAlignment="1">
      <alignment horizontal="left" vertical="center"/>
    </xf>
    <xf numFmtId="0" fontId="7" fillId="0" borderId="2" xfId="0" applyFont="1" applyBorder="1" applyAlignment="1">
      <alignment horizontal="left" vertical="center"/>
    </xf>
    <xf numFmtId="0" fontId="61" fillId="0" borderId="14" xfId="0" applyFont="1" applyFill="1" applyBorder="1" applyAlignment="1">
      <alignment horizontal="left" vertical="center"/>
    </xf>
    <xf numFmtId="0" fontId="1" fillId="33" borderId="48" xfId="0" applyFont="1" applyFill="1" applyBorder="1" applyAlignment="1">
      <alignment horizontal="center" vertical="center" wrapText="1"/>
    </xf>
    <xf numFmtId="0" fontId="1" fillId="7" borderId="49" xfId="0" applyFont="1" applyFill="1" applyBorder="1" applyAlignment="1">
      <alignment horizontal="center" vertical="center" wrapText="1"/>
    </xf>
    <xf numFmtId="0" fontId="66" fillId="30" borderId="0" xfId="0" applyFont="1" applyFill="1"/>
    <xf numFmtId="0" fontId="1" fillId="32" borderId="33" xfId="0" applyFont="1" applyFill="1" applyBorder="1" applyAlignment="1">
      <alignment horizontal="center" vertical="center" wrapText="1"/>
    </xf>
    <xf numFmtId="0" fontId="64" fillId="18" borderId="45" xfId="0" applyFont="1" applyFill="1" applyBorder="1" applyAlignment="1">
      <alignment horizontal="center" vertical="center"/>
    </xf>
    <xf numFmtId="0" fontId="60" fillId="0" borderId="42" xfId="0" applyFont="1" applyBorder="1" applyAlignment="1">
      <alignment horizontal="center" vertical="center"/>
    </xf>
    <xf numFmtId="167" fontId="61" fillId="0" borderId="3" xfId="0" applyNumberFormat="1" applyFont="1" applyBorder="1" applyAlignment="1">
      <alignment horizontal="center" vertical="center" shrinkToFit="1"/>
    </xf>
    <xf numFmtId="2" fontId="0" fillId="0" borderId="3" xfId="0" applyNumberFormat="1" applyFont="1" applyFill="1" applyBorder="1" applyAlignment="1">
      <alignment horizontal="center" vertical="center" wrapText="1"/>
    </xf>
    <xf numFmtId="2" fontId="61" fillId="0" borderId="3" xfId="0" applyNumberFormat="1" applyFont="1" applyFill="1" applyBorder="1" applyAlignment="1">
      <alignment horizontal="center" vertical="center" wrapText="1"/>
    </xf>
    <xf numFmtId="2" fontId="61" fillId="30" borderId="3" xfId="0" applyNumberFormat="1" applyFont="1" applyFill="1" applyBorder="1" applyAlignment="1">
      <alignment horizontal="center" vertical="center" wrapText="1"/>
    </xf>
    <xf numFmtId="164" fontId="63" fillId="30" borderId="3" xfId="0" applyNumberFormat="1" applyFont="1" applyFill="1" applyBorder="1" applyAlignment="1">
      <alignment horizontal="center" vertical="center" shrinkToFit="1"/>
    </xf>
    <xf numFmtId="2" fontId="63" fillId="3" borderId="3" xfId="0" applyNumberFormat="1" applyFont="1" applyFill="1" applyBorder="1" applyAlignment="1">
      <alignment horizontal="center" vertical="center" shrinkToFit="1"/>
    </xf>
    <xf numFmtId="2" fontId="63" fillId="30" borderId="3" xfId="0" applyNumberFormat="1" applyFont="1" applyFill="1" applyBorder="1" applyAlignment="1">
      <alignment horizontal="center" vertical="center" shrinkToFit="1"/>
    </xf>
    <xf numFmtId="2" fontId="60" fillId="0" borderId="3" xfId="6" applyNumberFormat="1" applyFont="1" applyBorder="1" applyAlignment="1">
      <alignment horizontal="center" vertical="center"/>
    </xf>
    <xf numFmtId="2" fontId="60" fillId="30" borderId="3" xfId="6" applyNumberFormat="1" applyFont="1" applyFill="1" applyBorder="1" applyAlignment="1">
      <alignment horizontal="center" vertical="center"/>
    </xf>
    <xf numFmtId="2" fontId="61" fillId="29" borderId="28" xfId="0" applyNumberFormat="1" applyFont="1" applyFill="1" applyBorder="1" applyAlignment="1">
      <alignment horizontal="center" vertical="center"/>
    </xf>
    <xf numFmtId="2" fontId="61" fillId="29" borderId="3" xfId="0" applyNumberFormat="1" applyFont="1" applyFill="1" applyBorder="1" applyAlignment="1">
      <alignment horizontal="center" vertical="center"/>
    </xf>
    <xf numFmtId="2" fontId="61" fillId="29" borderId="16" xfId="0" applyNumberFormat="1" applyFont="1" applyFill="1" applyBorder="1" applyAlignment="1">
      <alignment horizontal="center" vertical="center"/>
    </xf>
    <xf numFmtId="2" fontId="60" fillId="29" borderId="28" xfId="0" applyNumberFormat="1" applyFont="1" applyFill="1" applyBorder="1" applyAlignment="1">
      <alignment horizontal="center" vertical="center"/>
    </xf>
    <xf numFmtId="2" fontId="60" fillId="29" borderId="3" xfId="0" applyNumberFormat="1" applyFont="1" applyFill="1" applyBorder="1" applyAlignment="1">
      <alignment horizontal="center" vertical="center"/>
    </xf>
    <xf numFmtId="2" fontId="60" fillId="29" borderId="16" xfId="0" applyNumberFormat="1" applyFont="1" applyFill="1" applyBorder="1" applyAlignment="1">
      <alignment horizontal="center" vertical="center"/>
    </xf>
    <xf numFmtId="1" fontId="61" fillId="29" borderId="28" xfId="0" applyNumberFormat="1" applyFont="1" applyFill="1" applyBorder="1" applyAlignment="1">
      <alignment horizontal="center" vertical="center"/>
    </xf>
    <xf numFmtId="1" fontId="61" fillId="29" borderId="3" xfId="0" applyNumberFormat="1" applyFont="1" applyFill="1" applyBorder="1" applyAlignment="1">
      <alignment horizontal="center" vertical="center"/>
    </xf>
    <xf numFmtId="1" fontId="61" fillId="29" borderId="16" xfId="0" applyNumberFormat="1" applyFont="1" applyFill="1" applyBorder="1" applyAlignment="1">
      <alignment horizontal="center" vertical="center"/>
    </xf>
    <xf numFmtId="1" fontId="60" fillId="29" borderId="28" xfId="0" applyNumberFormat="1" applyFont="1" applyFill="1" applyBorder="1" applyAlignment="1">
      <alignment horizontal="center" vertical="center"/>
    </xf>
    <xf numFmtId="1" fontId="60" fillId="29" borderId="3" xfId="0" applyNumberFormat="1" applyFont="1" applyFill="1" applyBorder="1" applyAlignment="1">
      <alignment horizontal="center" vertical="center"/>
    </xf>
    <xf numFmtId="1" fontId="60" fillId="29" borderId="16" xfId="0" applyNumberFormat="1" applyFont="1" applyFill="1" applyBorder="1" applyAlignment="1">
      <alignment horizontal="center" vertical="center"/>
    </xf>
    <xf numFmtId="10" fontId="60" fillId="29" borderId="28" xfId="3" applyNumberFormat="1" applyFont="1" applyFill="1" applyBorder="1" applyAlignment="1">
      <alignment horizontal="center" vertical="center"/>
    </xf>
    <xf numFmtId="1" fontId="61" fillId="33" borderId="28" xfId="0" applyNumberFormat="1" applyFont="1" applyFill="1" applyBorder="1" applyAlignment="1">
      <alignment horizontal="center" vertical="center"/>
    </xf>
    <xf numFmtId="1" fontId="61" fillId="7" borderId="3" xfId="0" applyNumberFormat="1" applyFont="1" applyFill="1" applyBorder="1" applyAlignment="1">
      <alignment horizontal="center" vertical="center"/>
    </xf>
    <xf numFmtId="1" fontId="61" fillId="32" borderId="16" xfId="0" applyNumberFormat="1" applyFont="1" applyFill="1" applyBorder="1" applyAlignment="1">
      <alignment horizontal="center" vertical="center"/>
    </xf>
    <xf numFmtId="2" fontId="61" fillId="33" borderId="28" xfId="0" applyNumberFormat="1" applyFont="1" applyFill="1" applyBorder="1" applyAlignment="1">
      <alignment horizontal="center" vertical="center"/>
    </xf>
    <xf numFmtId="2" fontId="61" fillId="7" borderId="3" xfId="0" applyNumberFormat="1" applyFont="1" applyFill="1" applyBorder="1" applyAlignment="1">
      <alignment horizontal="center" vertical="center"/>
    </xf>
    <xf numFmtId="2" fontId="61" fillId="32" borderId="16" xfId="0" applyNumberFormat="1" applyFont="1" applyFill="1" applyBorder="1" applyAlignment="1">
      <alignment horizontal="center" vertical="center"/>
    </xf>
    <xf numFmtId="2" fontId="60" fillId="33" borderId="28" xfId="0" applyNumberFormat="1" applyFont="1" applyFill="1" applyBorder="1" applyAlignment="1">
      <alignment horizontal="center" vertical="center"/>
    </xf>
    <xf numFmtId="2" fontId="60" fillId="7" borderId="3" xfId="0" applyNumberFormat="1" applyFont="1" applyFill="1" applyBorder="1" applyAlignment="1">
      <alignment horizontal="center" vertical="center"/>
    </xf>
    <xf numFmtId="2" fontId="60" fillId="32" borderId="16" xfId="0" applyNumberFormat="1" applyFont="1" applyFill="1" applyBorder="1" applyAlignment="1">
      <alignment horizontal="center" vertical="center"/>
    </xf>
    <xf numFmtId="10" fontId="60" fillId="33" borderId="28" xfId="3" applyNumberFormat="1" applyFont="1" applyFill="1" applyBorder="1" applyAlignment="1">
      <alignment horizontal="center" vertical="center"/>
    </xf>
    <xf numFmtId="1" fontId="60" fillId="32" borderId="16" xfId="0" applyNumberFormat="1" applyFont="1" applyFill="1" applyBorder="1" applyAlignment="1">
      <alignment horizontal="center" vertical="center"/>
    </xf>
    <xf numFmtId="1" fontId="60" fillId="7" borderId="3" xfId="0" applyNumberFormat="1" applyFont="1" applyFill="1" applyBorder="1" applyAlignment="1">
      <alignment horizontal="center" vertical="center"/>
    </xf>
    <xf numFmtId="1" fontId="60" fillId="33" borderId="28" xfId="0" applyNumberFormat="1" applyFont="1" applyFill="1" applyBorder="1" applyAlignment="1">
      <alignment horizontal="center" vertical="center"/>
    </xf>
    <xf numFmtId="1" fontId="42" fillId="29" borderId="3" xfId="0" applyNumberFormat="1" applyFont="1" applyFill="1" applyBorder="1" applyAlignment="1">
      <alignment horizontal="center" vertical="center"/>
    </xf>
    <xf numFmtId="1" fontId="35" fillId="29" borderId="3" xfId="0" applyNumberFormat="1" applyFont="1" applyFill="1" applyBorder="1" applyAlignment="1">
      <alignment horizontal="center" vertical="center"/>
    </xf>
    <xf numFmtId="1" fontId="60" fillId="0" borderId="3" xfId="0" applyNumberFormat="1" applyFont="1" applyFill="1" applyBorder="1" applyAlignment="1">
      <alignment horizontal="center" vertical="center"/>
    </xf>
    <xf numFmtId="2" fontId="60" fillId="0" borderId="3" xfId="3" applyNumberFormat="1" applyFont="1" applyFill="1" applyBorder="1" applyAlignment="1">
      <alignment horizontal="center" vertical="center"/>
    </xf>
    <xf numFmtId="2" fontId="51" fillId="29" borderId="3" xfId="0" applyNumberFormat="1" applyFont="1" applyFill="1" applyBorder="1" applyAlignment="1">
      <alignment horizontal="center" vertical="center"/>
    </xf>
    <xf numFmtId="1" fontId="51" fillId="29" borderId="3" xfId="0" applyNumberFormat="1" applyFont="1" applyFill="1" applyBorder="1" applyAlignment="1">
      <alignment horizontal="center" vertical="center"/>
    </xf>
    <xf numFmtId="1" fontId="60" fillId="0" borderId="3" xfId="3" applyNumberFormat="1" applyFont="1" applyFill="1" applyBorder="1" applyAlignment="1">
      <alignment horizontal="center" vertical="center"/>
    </xf>
    <xf numFmtId="1" fontId="60" fillId="0" borderId="3" xfId="0" applyNumberFormat="1" applyFont="1" applyFill="1" applyBorder="1" applyAlignment="1">
      <alignment horizontal="center" vertical="center" wrapText="1"/>
    </xf>
    <xf numFmtId="0" fontId="61" fillId="0" borderId="3" xfId="0" applyFont="1" applyFill="1" applyBorder="1" applyAlignment="1">
      <alignment horizontal="left" vertical="center"/>
    </xf>
    <xf numFmtId="0" fontId="62" fillId="29" borderId="3" xfId="0" applyFont="1" applyFill="1" applyBorder="1" applyAlignment="1">
      <alignment horizontal="center" vertical="center"/>
    </xf>
    <xf numFmtId="0" fontId="62" fillId="13" borderId="3" xfId="0" applyFont="1" applyFill="1" applyBorder="1" applyAlignment="1">
      <alignment horizontal="center" vertical="center" wrapText="1"/>
    </xf>
    <xf numFmtId="0" fontId="62" fillId="2" borderId="14" xfId="0" applyFont="1" applyFill="1" applyBorder="1" applyAlignment="1">
      <alignment horizontal="center" vertical="center" wrapText="1"/>
    </xf>
    <xf numFmtId="0" fontId="62" fillId="2" borderId="16" xfId="0" applyFont="1" applyFill="1" applyBorder="1" applyAlignment="1">
      <alignment horizontal="center" vertical="center" wrapText="1"/>
    </xf>
    <xf numFmtId="0" fontId="62" fillId="13" borderId="14" xfId="0" applyFont="1" applyFill="1" applyBorder="1" applyAlignment="1">
      <alignment horizontal="center" vertical="center" wrapText="1"/>
    </xf>
    <xf numFmtId="0" fontId="62" fillId="13" borderId="8" xfId="0" applyFont="1" applyFill="1" applyBorder="1" applyAlignment="1">
      <alignment horizontal="center" vertical="center" wrapText="1"/>
    </xf>
    <xf numFmtId="0" fontId="62" fillId="13" borderId="16" xfId="0" applyFont="1" applyFill="1" applyBorder="1" applyAlignment="1">
      <alignment horizontal="center" vertical="center" wrapText="1"/>
    </xf>
    <xf numFmtId="0" fontId="62" fillId="29" borderId="3" xfId="0" applyFont="1" applyFill="1" applyBorder="1" applyAlignment="1">
      <alignment horizontal="left" vertical="center"/>
    </xf>
    <xf numFmtId="0" fontId="62" fillId="29" borderId="3" xfId="0" applyFont="1" applyFill="1" applyBorder="1" applyAlignment="1">
      <alignment horizontal="left" vertical="center" wrapText="1"/>
    </xf>
    <xf numFmtId="0" fontId="61" fillId="0" borderId="3" xfId="0" applyFont="1" applyBorder="1" applyAlignment="1">
      <alignment horizontal="left" vertical="center"/>
    </xf>
    <xf numFmtId="0" fontId="22" fillId="29" borderId="3" xfId="0" applyFont="1" applyFill="1" applyBorder="1"/>
    <xf numFmtId="2" fontId="63" fillId="18" borderId="41" xfId="0" applyNumberFormat="1" applyFont="1" applyFill="1" applyBorder="1" applyAlignment="1">
      <alignment horizontal="center" vertical="center"/>
    </xf>
    <xf numFmtId="2" fontId="63" fillId="18" borderId="40" xfId="0" applyNumberFormat="1" applyFont="1" applyFill="1" applyBorder="1" applyAlignment="1">
      <alignment horizontal="center" vertical="center"/>
    </xf>
    <xf numFmtId="2" fontId="63" fillId="0" borderId="41" xfId="0" applyNumberFormat="1" applyFont="1" applyBorder="1" applyAlignment="1">
      <alignment horizontal="center" vertical="center"/>
    </xf>
    <xf numFmtId="2" fontId="63" fillId="0" borderId="40" xfId="0" applyNumberFormat="1" applyFont="1" applyBorder="1" applyAlignment="1">
      <alignment horizontal="center" vertical="center"/>
    </xf>
    <xf numFmtId="0" fontId="35" fillId="29" borderId="14" xfId="0" applyFont="1" applyFill="1" applyBorder="1" applyAlignment="1">
      <alignment horizontal="center" vertical="center" wrapText="1"/>
    </xf>
    <xf numFmtId="0" fontId="35" fillId="29" borderId="16" xfId="0" applyFont="1" applyFill="1" applyBorder="1" applyAlignment="1">
      <alignment horizontal="center" vertical="center" wrapText="1"/>
    </xf>
    <xf numFmtId="0" fontId="35" fillId="29" borderId="8" xfId="0" applyFont="1" applyFill="1" applyBorder="1" applyAlignment="1">
      <alignment horizontal="center" vertical="center" wrapText="1"/>
    </xf>
    <xf numFmtId="0" fontId="35" fillId="29" borderId="3" xfId="0" applyFont="1" applyFill="1" applyBorder="1" applyAlignment="1">
      <alignment horizontal="center" vertical="center" wrapText="1"/>
    </xf>
    <xf numFmtId="0" fontId="62" fillId="29" borderId="14" xfId="0" applyFont="1" applyFill="1" applyBorder="1" applyAlignment="1">
      <alignment horizontal="center" vertical="center" wrapText="1"/>
    </xf>
    <xf numFmtId="0" fontId="62" fillId="29" borderId="16" xfId="0" applyFont="1" applyFill="1" applyBorder="1" applyAlignment="1">
      <alignment horizontal="center" vertical="center" wrapText="1"/>
    </xf>
    <xf numFmtId="0" fontId="62" fillId="29" borderId="8" xfId="0" applyFont="1" applyFill="1" applyBorder="1" applyAlignment="1">
      <alignment horizontal="center" vertical="center" wrapText="1"/>
    </xf>
    <xf numFmtId="0" fontId="62" fillId="29" borderId="3" xfId="0" applyFont="1" applyFill="1" applyBorder="1" applyAlignment="1">
      <alignment horizontal="center" vertical="center" wrapText="1"/>
    </xf>
    <xf numFmtId="2" fontId="62" fillId="29" borderId="3" xfId="0" applyNumberFormat="1" applyFont="1" applyFill="1" applyBorder="1" applyAlignment="1">
      <alignment horizontal="center" vertical="center"/>
    </xf>
    <xf numFmtId="1" fontId="62" fillId="29" borderId="3" xfId="0" applyNumberFormat="1" applyFont="1" applyFill="1" applyBorder="1" applyAlignment="1">
      <alignment horizontal="center" vertical="center"/>
    </xf>
    <xf numFmtId="0" fontId="60" fillId="34" borderId="32" xfId="0" applyFont="1" applyFill="1" applyBorder="1" applyAlignment="1">
      <alignment horizontal="center" vertical="center"/>
    </xf>
    <xf numFmtId="2" fontId="60" fillId="29" borderId="14" xfId="0" applyNumberFormat="1" applyFont="1" applyFill="1" applyBorder="1" applyAlignment="1">
      <alignment horizontal="center" vertical="center"/>
    </xf>
    <xf numFmtId="2" fontId="51" fillId="34" borderId="32" xfId="0" applyNumberFormat="1" applyFont="1" applyFill="1" applyBorder="1" applyAlignment="1">
      <alignment horizontal="center" vertical="center"/>
    </xf>
    <xf numFmtId="0" fontId="65" fillId="34" borderId="40" xfId="0" applyFont="1" applyFill="1" applyBorder="1" applyAlignment="1">
      <alignment horizontal="center" vertical="center"/>
    </xf>
    <xf numFmtId="10" fontId="51" fillId="34" borderId="41" xfId="0" applyNumberFormat="1" applyFont="1" applyFill="1" applyBorder="1" applyAlignment="1">
      <alignment horizontal="center" vertical="center"/>
    </xf>
    <xf numFmtId="0" fontId="64" fillId="36" borderId="40" xfId="0" applyFont="1" applyFill="1" applyBorder="1" applyAlignment="1">
      <alignment horizontal="center" vertical="center"/>
    </xf>
    <xf numFmtId="0" fontId="64" fillId="34" borderId="40" xfId="0" applyFont="1" applyFill="1" applyBorder="1" applyAlignment="1">
      <alignment horizontal="center" vertical="center"/>
    </xf>
    <xf numFmtId="0" fontId="60" fillId="34" borderId="42" xfId="0" applyFont="1" applyFill="1" applyBorder="1" applyAlignment="1">
      <alignment horizontal="center" vertical="center"/>
    </xf>
    <xf numFmtId="0" fontId="60" fillId="34" borderId="38" xfId="0" applyFont="1" applyFill="1" applyBorder="1" applyAlignment="1">
      <alignment horizontal="center" vertical="center"/>
    </xf>
    <xf numFmtId="0" fontId="62" fillId="2" borderId="14" xfId="0" applyFont="1" applyFill="1" applyBorder="1" applyAlignment="1">
      <alignment horizontal="center" vertical="center" wrapText="1"/>
    </xf>
    <xf numFmtId="0" fontId="62" fillId="2" borderId="16" xfId="0" applyFont="1" applyFill="1" applyBorder="1" applyAlignment="1">
      <alignment horizontal="center" vertical="center" wrapText="1"/>
    </xf>
    <xf numFmtId="0" fontId="62" fillId="13" borderId="14" xfId="0" applyFont="1" applyFill="1" applyBorder="1" applyAlignment="1">
      <alignment horizontal="center" vertical="center" wrapText="1"/>
    </xf>
    <xf numFmtId="0" fontId="62" fillId="13" borderId="16" xfId="0" applyFont="1" applyFill="1" applyBorder="1" applyAlignment="1">
      <alignment horizontal="center" vertical="center" wrapText="1"/>
    </xf>
    <xf numFmtId="0" fontId="35" fillId="2" borderId="14" xfId="0" applyFont="1" applyFill="1" applyBorder="1" applyAlignment="1">
      <alignment horizontal="center" vertical="center" wrapText="1"/>
    </xf>
    <xf numFmtId="0" fontId="62" fillId="29" borderId="3" xfId="0" applyFont="1" applyFill="1" applyBorder="1" applyAlignment="1">
      <alignment horizontal="left" vertical="justify"/>
    </xf>
    <xf numFmtId="0" fontId="0" fillId="8" borderId="3" xfId="0" applyFont="1" applyFill="1" applyBorder="1" applyAlignment="1">
      <alignment horizontal="center" vertical="center" wrapText="1"/>
    </xf>
    <xf numFmtId="2" fontId="18" fillId="8" borderId="3" xfId="0" applyNumberFormat="1" applyFont="1" applyFill="1" applyBorder="1" applyAlignment="1">
      <alignment horizontal="center" vertical="center"/>
    </xf>
    <xf numFmtId="2" fontId="61" fillId="0" borderId="22" xfId="0" applyNumberFormat="1" applyFont="1" applyFill="1" applyBorder="1" applyAlignment="1">
      <alignment horizontal="center" vertical="center"/>
    </xf>
    <xf numFmtId="164" fontId="61" fillId="21" borderId="3" xfId="0" applyNumberFormat="1" applyFont="1" applyFill="1" applyBorder="1" applyAlignment="1">
      <alignment horizontal="center" vertical="center" shrinkToFit="1"/>
    </xf>
    <xf numFmtId="1" fontId="63" fillId="0" borderId="3" xfId="0" applyNumberFormat="1" applyFont="1" applyBorder="1" applyAlignment="1">
      <alignment horizontal="center" vertical="center" shrinkToFit="1"/>
    </xf>
    <xf numFmtId="1" fontId="63" fillId="21" borderId="3" xfId="0" applyNumberFormat="1" applyFont="1" applyFill="1" applyBorder="1" applyAlignment="1">
      <alignment horizontal="center" vertical="center" shrinkToFit="1"/>
    </xf>
    <xf numFmtId="10" fontId="60" fillId="35" borderId="32" xfId="0" applyNumberFormat="1" applyFont="1" applyFill="1" applyBorder="1" applyAlignment="1">
      <alignment horizontal="center" vertical="center"/>
    </xf>
    <xf numFmtId="0" fontId="23" fillId="29" borderId="3" xfId="0" applyFont="1" applyFill="1" applyBorder="1" applyAlignment="1">
      <alignment horizontal="center" vertical="center"/>
    </xf>
    <xf numFmtId="2" fontId="60" fillId="0" borderId="14" xfId="0" applyNumberFormat="1" applyFont="1" applyFill="1" applyBorder="1" applyAlignment="1">
      <alignment horizontal="center" vertical="center"/>
    </xf>
    <xf numFmtId="0" fontId="35" fillId="29" borderId="14" xfId="0" applyFont="1" applyFill="1" applyBorder="1" applyAlignment="1">
      <alignment horizontal="center" vertical="center"/>
    </xf>
    <xf numFmtId="2" fontId="39" fillId="0" borderId="14" xfId="0" applyNumberFormat="1" applyFont="1" applyFill="1" applyBorder="1" applyAlignment="1">
      <alignment horizontal="center" vertical="center"/>
    </xf>
    <xf numFmtId="2" fontId="39" fillId="11" borderId="14" xfId="0" applyNumberFormat="1" applyFont="1" applyFill="1" applyBorder="1" applyAlignment="1">
      <alignment horizontal="center" vertical="center"/>
    </xf>
    <xf numFmtId="2" fontId="39" fillId="7" borderId="14" xfId="0" applyNumberFormat="1" applyFont="1" applyFill="1" applyBorder="1" applyAlignment="1">
      <alignment horizontal="center" vertical="center"/>
    </xf>
    <xf numFmtId="2" fontId="41" fillId="0" borderId="14" xfId="0" applyNumberFormat="1" applyFont="1" applyFill="1" applyBorder="1" applyAlignment="1">
      <alignment horizontal="center" vertical="center" wrapText="1"/>
    </xf>
    <xf numFmtId="2" fontId="42" fillId="29" borderId="14" xfId="0" applyNumberFormat="1" applyFont="1" applyFill="1" applyBorder="1" applyAlignment="1">
      <alignment horizontal="center" vertical="center"/>
    </xf>
    <xf numFmtId="2" fontId="41" fillId="7" borderId="14" xfId="0" applyNumberFormat="1" applyFont="1" applyFill="1" applyBorder="1" applyAlignment="1">
      <alignment horizontal="center" vertical="center"/>
    </xf>
    <xf numFmtId="2" fontId="41" fillId="0" borderId="14" xfId="0" applyNumberFormat="1" applyFont="1" applyFill="1" applyBorder="1" applyAlignment="1">
      <alignment horizontal="center" vertical="center"/>
    </xf>
    <xf numFmtId="2" fontId="41" fillId="11" borderId="14" xfId="0" applyNumberFormat="1" applyFont="1" applyFill="1" applyBorder="1" applyAlignment="1">
      <alignment horizontal="center" vertical="center"/>
    </xf>
    <xf numFmtId="2" fontId="41" fillId="0" borderId="14" xfId="0" applyNumberFormat="1" applyFont="1" applyBorder="1" applyAlignment="1">
      <alignment horizontal="center" vertical="center" wrapText="1"/>
    </xf>
    <xf numFmtId="2" fontId="35" fillId="29" borderId="14" xfId="0" applyNumberFormat="1" applyFont="1" applyFill="1" applyBorder="1" applyAlignment="1">
      <alignment horizontal="center" vertical="center"/>
    </xf>
    <xf numFmtId="0" fontId="60" fillId="15" borderId="41" xfId="0" applyFont="1" applyFill="1" applyBorder="1" applyAlignment="1">
      <alignment horizontal="center" vertical="center" wrapText="1"/>
    </xf>
    <xf numFmtId="0" fontId="62" fillId="29" borderId="31" xfId="0" applyFont="1" applyFill="1" applyBorder="1" applyAlignment="1">
      <alignment horizontal="center" vertical="center"/>
    </xf>
    <xf numFmtId="0" fontId="62" fillId="29" borderId="11" xfId="0" applyFont="1" applyFill="1" applyBorder="1" applyAlignment="1">
      <alignment horizontal="center" vertical="center"/>
    </xf>
    <xf numFmtId="0" fontId="23" fillId="29" borderId="31" xfId="0" applyFont="1" applyFill="1" applyBorder="1" applyAlignment="1">
      <alignment horizontal="center" vertical="center"/>
    </xf>
    <xf numFmtId="0" fontId="22" fillId="29" borderId="31" xfId="0" applyFont="1" applyFill="1" applyBorder="1"/>
    <xf numFmtId="0" fontId="22" fillId="29" borderId="11" xfId="0" applyFont="1" applyFill="1" applyBorder="1"/>
    <xf numFmtId="0" fontId="60" fillId="15" borderId="53" xfId="0" applyFont="1" applyFill="1" applyBorder="1" applyAlignment="1">
      <alignment horizontal="center" vertical="center" wrapText="1"/>
    </xf>
    <xf numFmtId="10" fontId="60" fillId="5" borderId="0" xfId="0" applyNumberFormat="1" applyFont="1" applyFill="1" applyBorder="1" applyAlignment="1">
      <alignment horizontal="center" vertical="center" wrapText="1"/>
    </xf>
    <xf numFmtId="2" fontId="61" fillId="3" borderId="11" xfId="0" applyNumberFormat="1" applyFont="1" applyFill="1" applyBorder="1" applyAlignment="1">
      <alignment horizontal="center" vertical="center"/>
    </xf>
    <xf numFmtId="0" fontId="60" fillId="0" borderId="0" xfId="0" applyFont="1" applyBorder="1" applyAlignment="1">
      <alignment horizontal="center" vertical="center"/>
    </xf>
    <xf numFmtId="2" fontId="22" fillId="0" borderId="11" xfId="0" applyNumberFormat="1" applyFont="1" applyBorder="1" applyAlignment="1">
      <alignment horizontal="center" vertical="center" wrapText="1"/>
    </xf>
    <xf numFmtId="0" fontId="61" fillId="29" borderId="31" xfId="0" applyFont="1" applyFill="1" applyBorder="1" applyAlignment="1">
      <alignment horizontal="center" vertical="center"/>
    </xf>
    <xf numFmtId="2" fontId="51" fillId="29" borderId="11" xfId="0" applyNumberFormat="1" applyFont="1" applyFill="1" applyBorder="1" applyAlignment="1">
      <alignment horizontal="center" vertical="center"/>
    </xf>
    <xf numFmtId="2" fontId="60" fillId="3" borderId="11" xfId="0" applyNumberFormat="1" applyFont="1" applyFill="1" applyBorder="1" applyAlignment="1">
      <alignment horizontal="center" vertical="center"/>
    </xf>
    <xf numFmtId="0" fontId="60" fillId="29" borderId="54" xfId="0" applyFont="1" applyFill="1" applyBorder="1" applyAlignment="1">
      <alignment horizontal="center" vertical="center"/>
    </xf>
    <xf numFmtId="0" fontId="60" fillId="0" borderId="53" xfId="0" applyFont="1" applyBorder="1" applyAlignment="1">
      <alignment horizontal="center" vertical="center" wrapText="1"/>
    </xf>
    <xf numFmtId="3" fontId="60" fillId="29" borderId="53" xfId="0" applyNumberFormat="1" applyFont="1" applyFill="1" applyBorder="1" applyAlignment="1">
      <alignment horizontal="center" vertical="center" wrapText="1"/>
    </xf>
    <xf numFmtId="3" fontId="60" fillId="0" borderId="53" xfId="0" applyNumberFormat="1" applyFont="1" applyBorder="1" applyAlignment="1">
      <alignment horizontal="center" vertical="center" wrapText="1"/>
    </xf>
    <xf numFmtId="164" fontId="61" fillId="0" borderId="0" xfId="0" applyNumberFormat="1" applyFont="1" applyBorder="1" applyAlignment="1">
      <alignment horizontal="center" vertical="center" shrinkToFit="1"/>
    </xf>
    <xf numFmtId="2" fontId="23" fillId="29" borderId="11" xfId="0" applyNumberFormat="1" applyFont="1" applyFill="1" applyBorder="1" applyAlignment="1">
      <alignment horizontal="center" vertical="center"/>
    </xf>
    <xf numFmtId="0" fontId="60" fillId="16" borderId="53" xfId="0" applyFont="1" applyFill="1" applyBorder="1" applyAlignment="1">
      <alignment horizontal="center" vertical="center" wrapText="1"/>
    </xf>
    <xf numFmtId="0" fontId="60" fillId="17" borderId="53" xfId="0" applyFont="1" applyFill="1" applyBorder="1" applyAlignment="1">
      <alignment horizontal="center" vertical="center" wrapText="1"/>
    </xf>
    <xf numFmtId="0" fontId="60" fillId="17" borderId="55" xfId="0" applyFont="1" applyFill="1" applyBorder="1" applyAlignment="1">
      <alignment horizontal="center" vertical="center" wrapText="1"/>
    </xf>
    <xf numFmtId="2" fontId="61" fillId="3" borderId="13" xfId="0" applyNumberFormat="1" applyFont="1" applyFill="1" applyBorder="1" applyAlignment="1">
      <alignment horizontal="center" vertical="center" wrapText="1"/>
    </xf>
    <xf numFmtId="2" fontId="60" fillId="0" borderId="13" xfId="0" applyNumberFormat="1" applyFont="1" applyFill="1" applyBorder="1" applyAlignment="1">
      <alignment horizontal="center" vertical="center"/>
    </xf>
    <xf numFmtId="2" fontId="61" fillId="0" borderId="13" xfId="0" applyNumberFormat="1" applyFont="1" applyFill="1" applyBorder="1" applyAlignment="1">
      <alignment horizontal="center" vertical="center"/>
    </xf>
    <xf numFmtId="2" fontId="61" fillId="3" borderId="13" xfId="0" applyNumberFormat="1" applyFont="1" applyFill="1" applyBorder="1" applyAlignment="1">
      <alignment horizontal="center" vertical="center"/>
    </xf>
    <xf numFmtId="1" fontId="61" fillId="0" borderId="13" xfId="0" applyNumberFormat="1" applyFont="1" applyFill="1" applyBorder="1" applyAlignment="1">
      <alignment horizontal="center" vertical="center"/>
    </xf>
    <xf numFmtId="0" fontId="60" fillId="15" borderId="56" xfId="0" applyFont="1" applyFill="1" applyBorder="1" applyAlignment="1">
      <alignment horizontal="center" vertical="center"/>
    </xf>
    <xf numFmtId="2" fontId="60" fillId="3" borderId="13" xfId="0" applyNumberFormat="1" applyFont="1" applyFill="1" applyBorder="1" applyAlignment="1">
      <alignment horizontal="center" vertical="center"/>
    </xf>
    <xf numFmtId="2" fontId="63" fillId="18" borderId="57" xfId="0" applyNumberFormat="1" applyFont="1" applyFill="1" applyBorder="1" applyAlignment="1">
      <alignment horizontal="center" vertical="center"/>
    </xf>
    <xf numFmtId="164" fontId="63" fillId="18" borderId="1" xfId="0" applyNumberFormat="1" applyFont="1" applyFill="1" applyBorder="1" applyAlignment="1">
      <alignment horizontal="center" vertical="center"/>
    </xf>
    <xf numFmtId="0" fontId="60" fillId="0" borderId="56" xfId="0" applyFont="1" applyBorder="1" applyAlignment="1">
      <alignment horizontal="center" vertical="center"/>
    </xf>
    <xf numFmtId="0" fontId="64" fillId="18" borderId="58" xfId="0" applyFont="1" applyFill="1" applyBorder="1" applyAlignment="1">
      <alignment horizontal="center" vertical="center"/>
    </xf>
    <xf numFmtId="10" fontId="64" fillId="5" borderId="59" xfId="0" applyNumberFormat="1" applyFont="1" applyFill="1" applyBorder="1" applyAlignment="1">
      <alignment horizontal="center" vertical="center"/>
    </xf>
    <xf numFmtId="10" fontId="64" fillId="23" borderId="59" xfId="0" applyNumberFormat="1" applyFont="1" applyFill="1" applyBorder="1" applyAlignment="1">
      <alignment horizontal="center" vertical="center"/>
    </xf>
    <xf numFmtId="10" fontId="60" fillId="5" borderId="56" xfId="0" applyNumberFormat="1" applyFont="1" applyFill="1" applyBorder="1" applyAlignment="1">
      <alignment horizontal="center" vertical="center"/>
    </xf>
    <xf numFmtId="0" fontId="60" fillId="0" borderId="13" xfId="0" applyFont="1" applyBorder="1" applyAlignment="1">
      <alignment horizontal="center" vertical="center"/>
    </xf>
    <xf numFmtId="2" fontId="60" fillId="3" borderId="34" xfId="0" applyNumberFormat="1" applyFont="1" applyFill="1" applyBorder="1" applyAlignment="1">
      <alignment horizontal="center" vertical="center"/>
    </xf>
    <xf numFmtId="0" fontId="0" fillId="29" borderId="31" xfId="0" applyFill="1" applyBorder="1"/>
    <xf numFmtId="0" fontId="0" fillId="29" borderId="11" xfId="0" applyFill="1" applyBorder="1"/>
    <xf numFmtId="1" fontId="61" fillId="0" borderId="31" xfId="0" applyNumberFormat="1" applyFont="1" applyFill="1" applyBorder="1" applyAlignment="1">
      <alignment horizontal="center" vertical="center"/>
    </xf>
    <xf numFmtId="2" fontId="61" fillId="0" borderId="11" xfId="0" applyNumberFormat="1" applyFont="1" applyFill="1" applyBorder="1" applyAlignment="1">
      <alignment horizontal="center" vertical="center"/>
    </xf>
    <xf numFmtId="1" fontId="39" fillId="29" borderId="31" xfId="0" applyNumberFormat="1" applyFont="1" applyFill="1" applyBorder="1" applyAlignment="1">
      <alignment horizontal="center" vertical="center"/>
    </xf>
    <xf numFmtId="2" fontId="42" fillId="29" borderId="11" xfId="0" applyNumberFormat="1" applyFont="1" applyFill="1" applyBorder="1" applyAlignment="1">
      <alignment horizontal="center" vertical="center"/>
    </xf>
    <xf numFmtId="2" fontId="60" fillId="0" borderId="11" xfId="0" applyNumberFormat="1" applyFont="1" applyFill="1" applyBorder="1" applyAlignment="1">
      <alignment horizontal="center" vertical="center"/>
    </xf>
    <xf numFmtId="1" fontId="61" fillId="29" borderId="31" xfId="0" applyNumberFormat="1" applyFont="1" applyFill="1" applyBorder="1" applyAlignment="1">
      <alignment horizontal="center" vertical="center"/>
    </xf>
    <xf numFmtId="2" fontId="60" fillId="0" borderId="11" xfId="3" applyNumberFormat="1" applyFont="1" applyFill="1" applyBorder="1" applyAlignment="1">
      <alignment horizontal="center" vertical="center"/>
    </xf>
    <xf numFmtId="2" fontId="35" fillId="29" borderId="11" xfId="0" applyNumberFormat="1" applyFont="1" applyFill="1" applyBorder="1" applyAlignment="1">
      <alignment horizontal="center" vertical="center"/>
    </xf>
    <xf numFmtId="2" fontId="60" fillId="0" borderId="11" xfId="0" applyNumberFormat="1" applyFont="1" applyFill="1" applyBorder="1" applyAlignment="1">
      <alignment horizontal="center" vertical="center" wrapText="1"/>
    </xf>
    <xf numFmtId="1" fontId="61" fillId="0" borderId="60" xfId="0" applyNumberFormat="1" applyFont="1" applyFill="1" applyBorder="1" applyAlignment="1">
      <alignment horizontal="center" vertical="center"/>
    </xf>
    <xf numFmtId="2" fontId="60" fillId="0" borderId="34" xfId="0" applyNumberFormat="1" applyFont="1" applyFill="1" applyBorder="1" applyAlignment="1">
      <alignment horizontal="center" vertical="center"/>
    </xf>
    <xf numFmtId="0" fontId="62" fillId="30" borderId="3" xfId="0" applyFont="1" applyFill="1" applyBorder="1" applyAlignment="1">
      <alignment horizontal="center" vertical="center"/>
    </xf>
    <xf numFmtId="0" fontId="46" fillId="0" borderId="24" xfId="0" applyFont="1" applyBorder="1" applyAlignment="1">
      <alignment wrapText="1"/>
    </xf>
    <xf numFmtId="0" fontId="62" fillId="30" borderId="16" xfId="0" applyFont="1" applyFill="1" applyBorder="1" applyAlignment="1">
      <alignment horizontal="center" vertical="center"/>
    </xf>
    <xf numFmtId="0" fontId="23" fillId="30" borderId="16" xfId="0" applyFont="1" applyFill="1" applyBorder="1" applyAlignment="1">
      <alignment horizontal="center" vertical="center"/>
    </xf>
    <xf numFmtId="0" fontId="23" fillId="30" borderId="3" xfId="0" applyFont="1" applyFill="1" applyBorder="1" applyAlignment="1">
      <alignment horizontal="center" vertical="center"/>
    </xf>
    <xf numFmtId="0" fontId="62" fillId="2" borderId="14" xfId="0" applyFont="1" applyFill="1" applyBorder="1" applyAlignment="1">
      <alignment horizontal="center" vertical="center"/>
    </xf>
    <xf numFmtId="10" fontId="60" fillId="0" borderId="3" xfId="3" applyNumberFormat="1" applyFont="1" applyFill="1" applyBorder="1" applyAlignment="1">
      <alignment horizontal="center"/>
    </xf>
    <xf numFmtId="2" fontId="61" fillId="0" borderId="14" xfId="0" applyNumberFormat="1" applyFont="1" applyFill="1" applyBorder="1" applyAlignment="1">
      <alignment horizontal="center" vertical="center"/>
    </xf>
    <xf numFmtId="2" fontId="61" fillId="0" borderId="31" xfId="0" applyNumberFormat="1" applyFont="1" applyFill="1" applyBorder="1" applyAlignment="1">
      <alignment horizontal="center" vertical="center"/>
    </xf>
    <xf numFmtId="9" fontId="61" fillId="0" borderId="3" xfId="3" applyFont="1" applyFill="1" applyBorder="1" applyAlignment="1">
      <alignment horizontal="center" vertical="center"/>
    </xf>
    <xf numFmtId="9" fontId="60" fillId="0" borderId="3" xfId="3" applyFont="1" applyFill="1" applyBorder="1" applyAlignment="1">
      <alignment horizontal="center"/>
    </xf>
    <xf numFmtId="2" fontId="60" fillId="0" borderId="14" xfId="0" applyNumberFormat="1" applyFont="1" applyFill="1" applyBorder="1" applyAlignment="1">
      <alignment horizontal="center" vertical="center" wrapText="1"/>
    </xf>
    <xf numFmtId="2" fontId="70" fillId="0" borderId="3" xfId="0" applyNumberFormat="1" applyFont="1" applyFill="1" applyBorder="1" applyAlignment="1">
      <alignment horizontal="center" vertical="center" wrapText="1"/>
    </xf>
    <xf numFmtId="2" fontId="51" fillId="29" borderId="14" xfId="0" applyNumberFormat="1" applyFont="1" applyFill="1" applyBorder="1" applyAlignment="1">
      <alignment horizontal="center" vertical="center"/>
    </xf>
    <xf numFmtId="2" fontId="51" fillId="29" borderId="31" xfId="0" applyNumberFormat="1" applyFont="1" applyFill="1" applyBorder="1" applyAlignment="1">
      <alignment horizontal="center" vertical="center"/>
    </xf>
    <xf numFmtId="2" fontId="60" fillId="13" borderId="3" xfId="0" applyNumberFormat="1" applyFont="1" applyFill="1" applyBorder="1" applyAlignment="1">
      <alignment horizontal="center" vertical="center"/>
    </xf>
    <xf numFmtId="9" fontId="60" fillId="11" borderId="2" xfId="3" applyFont="1" applyFill="1" applyBorder="1" applyAlignment="1">
      <alignment horizontal="center"/>
    </xf>
    <xf numFmtId="2" fontId="60" fillId="7" borderId="14" xfId="0" applyNumberFormat="1" applyFont="1" applyFill="1" applyBorder="1" applyAlignment="1">
      <alignment horizontal="center" vertical="center"/>
    </xf>
    <xf numFmtId="2" fontId="60" fillId="0" borderId="31" xfId="0" applyNumberFormat="1" applyFont="1" applyFill="1" applyBorder="1" applyAlignment="1">
      <alignment horizontal="center" vertical="center"/>
    </xf>
    <xf numFmtId="9" fontId="60" fillId="0" borderId="3" xfId="3" applyFont="1" applyFill="1" applyBorder="1" applyAlignment="1">
      <alignment horizontal="center" vertical="center"/>
    </xf>
    <xf numFmtId="9" fontId="60" fillId="7" borderId="3" xfId="3" applyFont="1" applyFill="1" applyBorder="1" applyAlignment="1">
      <alignment horizontal="center"/>
    </xf>
    <xf numFmtId="9" fontId="60" fillId="11" borderId="3" xfId="3" applyFont="1" applyFill="1" applyBorder="1" applyAlignment="1">
      <alignment horizontal="center"/>
    </xf>
    <xf numFmtId="2" fontId="60" fillId="0" borderId="14" xfId="0" applyNumberFormat="1" applyFont="1" applyBorder="1" applyAlignment="1">
      <alignment horizontal="center" vertical="center" wrapText="1"/>
    </xf>
    <xf numFmtId="10" fontId="60" fillId="7" borderId="3" xfId="3" applyNumberFormat="1" applyFont="1" applyFill="1" applyBorder="1" applyAlignment="1">
      <alignment horizontal="center"/>
    </xf>
    <xf numFmtId="10" fontId="60" fillId="0" borderId="3" xfId="3" applyNumberFormat="1" applyFont="1" applyFill="1" applyBorder="1" applyAlignment="1">
      <alignment horizontal="center" vertical="center"/>
    </xf>
    <xf numFmtId="10" fontId="60" fillId="0" borderId="11" xfId="3" applyNumberFormat="1" applyFont="1" applyFill="1" applyBorder="1" applyAlignment="1">
      <alignment horizontal="center" vertical="center"/>
    </xf>
    <xf numFmtId="2" fontId="60" fillId="11" borderId="14" xfId="0" applyNumberFormat="1" applyFont="1" applyFill="1" applyBorder="1" applyAlignment="1">
      <alignment horizontal="center" vertical="center"/>
    </xf>
    <xf numFmtId="9" fontId="60" fillId="12" borderId="3" xfId="3" applyFont="1" applyFill="1" applyBorder="1" applyAlignment="1">
      <alignment horizontal="center"/>
    </xf>
    <xf numFmtId="10" fontId="60" fillId="12" borderId="3" xfId="3" applyNumberFormat="1" applyFont="1" applyFill="1" applyBorder="1" applyAlignment="1">
      <alignment horizontal="center"/>
    </xf>
    <xf numFmtId="2" fontId="61" fillId="7" borderId="14" xfId="0" applyNumberFormat="1" applyFont="1" applyFill="1" applyBorder="1" applyAlignment="1">
      <alignment horizontal="center" vertical="center"/>
    </xf>
    <xf numFmtId="2" fontId="61" fillId="11" borderId="14" xfId="0" applyNumberFormat="1" applyFont="1" applyFill="1" applyBorder="1" applyAlignment="1">
      <alignment horizontal="center" vertical="center"/>
    </xf>
    <xf numFmtId="2" fontId="62" fillId="29" borderId="14" xfId="0" applyNumberFormat="1" applyFont="1" applyFill="1" applyBorder="1" applyAlignment="1">
      <alignment horizontal="center" vertical="center"/>
    </xf>
    <xf numFmtId="2" fontId="62" fillId="29" borderId="31" xfId="0" applyNumberFormat="1" applyFont="1" applyFill="1" applyBorder="1" applyAlignment="1">
      <alignment horizontal="center" vertical="center"/>
    </xf>
    <xf numFmtId="2" fontId="62" fillId="29" borderId="11" xfId="0" applyNumberFormat="1" applyFont="1" applyFill="1" applyBorder="1" applyAlignment="1">
      <alignment horizontal="center" vertical="center"/>
    </xf>
    <xf numFmtId="2" fontId="70" fillId="13" borderId="3" xfId="0" applyNumberFormat="1" applyFont="1" applyFill="1" applyBorder="1" applyAlignment="1">
      <alignment horizontal="center" vertical="center"/>
    </xf>
    <xf numFmtId="2" fontId="60" fillId="0" borderId="31" xfId="0" applyNumberFormat="1" applyFont="1" applyFill="1" applyBorder="1" applyAlignment="1">
      <alignment horizontal="center" vertical="center" wrapText="1"/>
    </xf>
    <xf numFmtId="2" fontId="61" fillId="11" borderId="3" xfId="0" applyNumberFormat="1" applyFont="1" applyFill="1" applyBorder="1" applyAlignment="1">
      <alignment horizontal="center" vertical="center"/>
    </xf>
    <xf numFmtId="2" fontId="60" fillId="0" borderId="60" xfId="0" applyNumberFormat="1" applyFont="1" applyFill="1" applyBorder="1" applyAlignment="1">
      <alignment horizontal="center" vertical="center"/>
    </xf>
    <xf numFmtId="0" fontId="35" fillId="2" borderId="3" xfId="0" applyFont="1" applyFill="1" applyBorder="1" applyAlignment="1">
      <alignment horizontal="center" vertical="center" wrapText="1"/>
    </xf>
    <xf numFmtId="0" fontId="35" fillId="2" borderId="3" xfId="0" applyFont="1" applyFill="1" applyBorder="1" applyAlignment="1">
      <alignment horizontal="center" vertical="center"/>
    </xf>
    <xf numFmtId="0" fontId="62" fillId="2" borderId="3" xfId="0" applyFont="1" applyFill="1" applyBorder="1" applyAlignment="1">
      <alignment horizontal="center" vertical="center"/>
    </xf>
    <xf numFmtId="0" fontId="62" fillId="29" borderId="3" xfId="0" applyFont="1" applyFill="1" applyBorder="1" applyAlignment="1">
      <alignment horizontal="center" vertical="center"/>
    </xf>
    <xf numFmtId="0" fontId="62" fillId="29" borderId="16" xfId="0" applyFont="1" applyFill="1" applyBorder="1" applyAlignment="1">
      <alignment horizontal="center" vertical="center"/>
    </xf>
    <xf numFmtId="0" fontId="62" fillId="29" borderId="3"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35" fillId="2" borderId="3" xfId="0" applyFont="1" applyFill="1" applyBorder="1" applyAlignment="1">
      <alignment horizontal="center" vertical="center"/>
    </xf>
    <xf numFmtId="0" fontId="35" fillId="2" borderId="2" xfId="0" applyFont="1" applyFill="1" applyBorder="1" applyAlignment="1">
      <alignment horizontal="center" vertical="center" wrapText="1"/>
    </xf>
    <xf numFmtId="2" fontId="61" fillId="2" borderId="3" xfId="0" applyNumberFormat="1" applyFont="1" applyFill="1" applyBorder="1" applyAlignment="1">
      <alignment horizontal="center" vertical="center" wrapText="1"/>
    </xf>
    <xf numFmtId="2" fontId="61" fillId="0" borderId="0" xfId="0" applyNumberFormat="1" applyFont="1" applyAlignment="1">
      <alignment horizontal="center" vertical="top" shrinkToFit="1"/>
    </xf>
    <xf numFmtId="2" fontId="60" fillId="8" borderId="3" xfId="0" applyNumberFormat="1" applyFont="1" applyFill="1" applyBorder="1" applyAlignment="1">
      <alignment horizontal="center" vertical="center"/>
    </xf>
    <xf numFmtId="1" fontId="60" fillId="8" borderId="3" xfId="0" applyNumberFormat="1" applyFont="1" applyFill="1" applyBorder="1" applyAlignment="1">
      <alignment horizontal="center" vertical="center"/>
    </xf>
    <xf numFmtId="2" fontId="61" fillId="8" borderId="3" xfId="0" applyNumberFormat="1" applyFont="1" applyFill="1" applyBorder="1" applyAlignment="1">
      <alignment horizontal="center" vertical="center"/>
    </xf>
    <xf numFmtId="2" fontId="0" fillId="2" borderId="3" xfId="0" applyNumberFormat="1" applyFont="1" applyFill="1" applyBorder="1" applyAlignment="1">
      <alignment horizontal="center" vertical="center" wrapText="1"/>
    </xf>
    <xf numFmtId="2" fontId="60" fillId="2" borderId="3" xfId="0" applyNumberFormat="1" applyFont="1" applyFill="1" applyBorder="1" applyAlignment="1">
      <alignment horizontal="center" vertical="center" wrapText="1"/>
    </xf>
    <xf numFmtId="2" fontId="20" fillId="2" borderId="14" xfId="0" applyNumberFormat="1" applyFont="1" applyFill="1" applyBorder="1" applyAlignment="1">
      <alignment horizontal="center"/>
    </xf>
    <xf numFmtId="0" fontId="62" fillId="2" borderId="31" xfId="0" applyFont="1" applyFill="1" applyBorder="1" applyAlignment="1">
      <alignment horizontal="center" vertical="center"/>
    </xf>
    <xf numFmtId="0" fontId="62" fillId="2" borderId="3" xfId="0" applyFont="1" applyFill="1" applyBorder="1" applyAlignment="1">
      <alignment horizontal="center" vertical="center"/>
    </xf>
    <xf numFmtId="0" fontId="62" fillId="2" borderId="11" xfId="0" applyFont="1" applyFill="1" applyBorder="1" applyAlignment="1">
      <alignment horizontal="center" vertical="center"/>
    </xf>
    <xf numFmtId="0" fontId="23" fillId="2" borderId="31" xfId="0" applyFont="1" applyFill="1" applyBorder="1" applyAlignment="1">
      <alignment horizontal="center" vertical="center"/>
    </xf>
    <xf numFmtId="0" fontId="23" fillId="2" borderId="3" xfId="0" applyFont="1" applyFill="1" applyBorder="1" applyAlignment="1">
      <alignment horizontal="center" vertical="center"/>
    </xf>
    <xf numFmtId="1" fontId="61" fillId="8" borderId="31" xfId="0" applyNumberFormat="1" applyFont="1" applyFill="1" applyBorder="1" applyAlignment="1">
      <alignment horizontal="center" vertical="center"/>
    </xf>
    <xf numFmtId="2" fontId="60" fillId="8" borderId="3" xfId="3" applyNumberFormat="1" applyFont="1" applyFill="1" applyBorder="1" applyAlignment="1">
      <alignment horizontal="center" vertical="center"/>
    </xf>
    <xf numFmtId="164" fontId="63" fillId="2" borderId="3" xfId="0" applyNumberFormat="1" applyFont="1" applyFill="1" applyBorder="1" applyAlignment="1">
      <alignment horizontal="center" vertical="center" shrinkToFit="1"/>
    </xf>
    <xf numFmtId="2" fontId="60" fillId="15" borderId="41" xfId="0" applyNumberFormat="1" applyFont="1" applyFill="1" applyBorder="1" applyAlignment="1">
      <alignment horizontal="center" vertical="center" wrapText="1"/>
    </xf>
    <xf numFmtId="1" fontId="61" fillId="3" borderId="3" xfId="0" applyNumberFormat="1" applyFont="1" applyFill="1" applyBorder="1" applyAlignment="1">
      <alignment horizontal="center" vertical="center"/>
    </xf>
    <xf numFmtId="0" fontId="22" fillId="29" borderId="16" xfId="0" applyFont="1" applyFill="1" applyBorder="1"/>
    <xf numFmtId="0" fontId="60" fillId="37" borderId="41" xfId="0" applyFont="1" applyFill="1" applyBorder="1" applyAlignment="1">
      <alignment horizontal="center" vertical="center" wrapText="1"/>
    </xf>
    <xf numFmtId="2" fontId="60" fillId="37" borderId="41" xfId="0" applyNumberFormat="1" applyFont="1" applyFill="1" applyBorder="1" applyAlignment="1">
      <alignment horizontal="center" vertical="center" wrapText="1"/>
    </xf>
    <xf numFmtId="0" fontId="60" fillId="2" borderId="3" xfId="0" applyFont="1" applyFill="1" applyBorder="1" applyAlignment="1">
      <alignment horizontal="center" vertical="center" wrapText="1"/>
    </xf>
    <xf numFmtId="0" fontId="60" fillId="29" borderId="31" xfId="0" applyFont="1" applyFill="1" applyBorder="1"/>
    <xf numFmtId="0" fontId="60" fillId="29" borderId="3" xfId="0" applyFont="1" applyFill="1" applyBorder="1"/>
    <xf numFmtId="0" fontId="60" fillId="29" borderId="11" xfId="0" applyFont="1" applyFill="1" applyBorder="1"/>
    <xf numFmtId="0" fontId="39" fillId="28" borderId="20" xfId="0" applyFont="1" applyFill="1" applyBorder="1" applyAlignment="1">
      <alignment horizontal="center" vertical="center"/>
    </xf>
    <xf numFmtId="0" fontId="61" fillId="0" borderId="3" xfId="0" applyFont="1" applyFill="1" applyBorder="1" applyAlignment="1">
      <alignment horizontal="center" vertical="center"/>
    </xf>
    <xf numFmtId="0" fontId="39" fillId="0" borderId="20" xfId="0" applyFont="1" applyFill="1" applyBorder="1" applyAlignment="1">
      <alignment horizontal="center" vertical="center"/>
    </xf>
    <xf numFmtId="0" fontId="60" fillId="0" borderId="3" xfId="0" applyFont="1" applyFill="1" applyBorder="1" applyAlignment="1">
      <alignment horizontal="center" vertical="center" wrapText="1"/>
    </xf>
    <xf numFmtId="0" fontId="60" fillId="29" borderId="3" xfId="0" applyFont="1" applyFill="1" applyBorder="1" applyAlignment="1">
      <alignment horizontal="center" vertical="center" wrapText="1"/>
    </xf>
    <xf numFmtId="2" fontId="39" fillId="29" borderId="20" xfId="0" applyNumberFormat="1" applyFont="1" applyFill="1" applyBorder="1" applyAlignment="1">
      <alignment horizontal="center" vertical="center"/>
    </xf>
    <xf numFmtId="2" fontId="60" fillId="11" borderId="3" xfId="0" applyNumberFormat="1" applyFont="1" applyFill="1" applyBorder="1" applyAlignment="1">
      <alignment horizontal="center" vertical="center" wrapText="1"/>
    </xf>
    <xf numFmtId="2" fontId="60" fillId="0" borderId="3" xfId="0" applyNumberFormat="1" applyFont="1" applyBorder="1" applyAlignment="1">
      <alignment horizontal="center" vertical="center" wrapText="1"/>
    </xf>
    <xf numFmtId="2" fontId="39" fillId="0" borderId="20" xfId="0" applyNumberFormat="1" applyFont="1" applyBorder="1" applyAlignment="1">
      <alignment horizontal="center" vertical="center"/>
    </xf>
    <xf numFmtId="2" fontId="39" fillId="0" borderId="20" xfId="0" applyNumberFormat="1" applyFont="1" applyFill="1" applyBorder="1" applyAlignment="1">
      <alignment horizontal="center" vertical="center"/>
    </xf>
    <xf numFmtId="2" fontId="60" fillId="7" borderId="3" xfId="0" applyNumberFormat="1" applyFont="1" applyFill="1" applyBorder="1" applyAlignment="1">
      <alignment horizontal="center" vertical="center" wrapText="1"/>
    </xf>
    <xf numFmtId="0" fontId="39" fillId="29" borderId="20" xfId="0" applyFont="1" applyFill="1" applyBorder="1" applyAlignment="1">
      <alignment horizontal="center" vertical="center"/>
    </xf>
    <xf numFmtId="2" fontId="60" fillId="12" borderId="3" xfId="0" applyNumberFormat="1" applyFont="1" applyFill="1" applyBorder="1" applyAlignment="1">
      <alignment horizontal="center" vertical="center" wrapText="1"/>
    </xf>
    <xf numFmtId="0" fontId="39" fillId="0" borderId="20" xfId="0" applyFont="1" applyBorder="1" applyAlignment="1">
      <alignment horizontal="center" vertical="center"/>
    </xf>
    <xf numFmtId="0" fontId="60" fillId="0" borderId="3" xfId="0" applyFont="1" applyBorder="1" applyAlignment="1">
      <alignment horizontal="center" vertical="center" wrapText="1"/>
    </xf>
    <xf numFmtId="2" fontId="60" fillId="29" borderId="3" xfId="0" applyNumberFormat="1" applyFont="1" applyFill="1" applyBorder="1" applyAlignment="1">
      <alignment horizontal="center" vertical="center" wrapText="1"/>
    </xf>
    <xf numFmtId="2" fontId="63" fillId="3" borderId="16" xfId="0" applyNumberFormat="1" applyFont="1" applyFill="1" applyBorder="1" applyAlignment="1">
      <alignment horizontal="center" vertical="center" shrinkToFit="1"/>
    </xf>
    <xf numFmtId="2" fontId="63" fillId="2" borderId="16" xfId="0" applyNumberFormat="1" applyFont="1" applyFill="1" applyBorder="1" applyAlignment="1">
      <alignment horizontal="center" vertical="center" shrinkToFit="1"/>
    </xf>
    <xf numFmtId="1" fontId="63" fillId="3" borderId="22" xfId="0" applyNumberFormat="1" applyFont="1" applyFill="1" applyBorder="1" applyAlignment="1">
      <alignment horizontal="center" vertical="center" shrinkToFit="1"/>
    </xf>
    <xf numFmtId="1" fontId="63" fillId="2" borderId="22" xfId="0" applyNumberFormat="1" applyFont="1" applyFill="1" applyBorder="1" applyAlignment="1">
      <alignment horizontal="center" vertical="center" shrinkToFit="1"/>
    </xf>
    <xf numFmtId="2" fontId="60" fillId="0" borderId="16" xfId="0" applyNumberFormat="1" applyFont="1" applyFill="1" applyBorder="1" applyAlignment="1">
      <alignment horizontal="center" vertical="center"/>
    </xf>
    <xf numFmtId="2" fontId="60" fillId="2" borderId="16" xfId="0" applyNumberFormat="1" applyFont="1" applyFill="1" applyBorder="1" applyAlignment="1">
      <alignment horizontal="center" vertical="center"/>
    </xf>
    <xf numFmtId="2" fontId="60" fillId="2" borderId="3" xfId="6" applyNumberFormat="1" applyFont="1" applyFill="1" applyBorder="1" applyAlignment="1">
      <alignment horizontal="center" vertical="center"/>
    </xf>
    <xf numFmtId="2" fontId="61" fillId="2" borderId="2" xfId="0" applyNumberFormat="1" applyFont="1" applyFill="1" applyBorder="1" applyAlignment="1">
      <alignment horizontal="center" vertical="center"/>
    </xf>
    <xf numFmtId="2" fontId="61" fillId="0" borderId="52" xfId="0" applyNumberFormat="1" applyFont="1" applyFill="1" applyBorder="1" applyAlignment="1">
      <alignment horizontal="center" vertical="center"/>
    </xf>
    <xf numFmtId="2" fontId="61" fillId="29" borderId="52" xfId="0" applyNumberFormat="1" applyFont="1" applyFill="1" applyBorder="1" applyAlignment="1">
      <alignment horizontal="center" vertical="center"/>
    </xf>
    <xf numFmtId="2" fontId="61" fillId="0" borderId="63" xfId="0" applyNumberFormat="1" applyFont="1" applyFill="1" applyBorder="1" applyAlignment="1">
      <alignment horizontal="center" vertical="center"/>
    </xf>
    <xf numFmtId="0" fontId="1" fillId="29" borderId="31" xfId="0" applyFont="1" applyFill="1" applyBorder="1" applyAlignment="1">
      <alignment horizontal="center" vertical="center"/>
    </xf>
    <xf numFmtId="0" fontId="1" fillId="29" borderId="3" xfId="0" applyFont="1" applyFill="1" applyBorder="1" applyAlignment="1">
      <alignment horizontal="center" vertical="center"/>
    </xf>
    <xf numFmtId="2" fontId="61" fillId="8" borderId="31" xfId="0" applyNumberFormat="1" applyFont="1" applyFill="1" applyBorder="1" applyAlignment="1">
      <alignment horizontal="center" vertical="center"/>
    </xf>
    <xf numFmtId="1" fontId="61" fillId="8" borderId="3" xfId="0" applyNumberFormat="1" applyFont="1" applyFill="1" applyBorder="1" applyAlignment="1">
      <alignment horizontal="center" vertical="center"/>
    </xf>
    <xf numFmtId="0" fontId="1" fillId="33" borderId="26" xfId="0" applyFont="1" applyFill="1" applyBorder="1" applyAlignment="1">
      <alignment horizontal="center" vertical="center" wrapText="1"/>
    </xf>
    <xf numFmtId="0" fontId="62" fillId="29" borderId="14" xfId="0" applyFont="1" applyFill="1" applyBorder="1" applyAlignment="1">
      <alignment horizontal="left" vertical="center"/>
    </xf>
    <xf numFmtId="0" fontId="62" fillId="29" borderId="14" xfId="0" applyFont="1" applyFill="1" applyBorder="1" applyAlignment="1">
      <alignment horizontal="left" vertical="justify"/>
    </xf>
    <xf numFmtId="0" fontId="62" fillId="29" borderId="14" xfId="0" applyFont="1" applyFill="1" applyBorder="1" applyAlignment="1">
      <alignment horizontal="left" vertical="center" wrapText="1"/>
    </xf>
    <xf numFmtId="1" fontId="61" fillId="33" borderId="20" xfId="0" applyNumberFormat="1" applyFont="1" applyFill="1" applyBorder="1" applyAlignment="1">
      <alignment horizontal="center" vertical="center"/>
    </xf>
    <xf numFmtId="1" fontId="61" fillId="29" borderId="20" xfId="0" applyNumberFormat="1" applyFont="1" applyFill="1" applyBorder="1" applyAlignment="1">
      <alignment horizontal="center" vertical="center"/>
    </xf>
    <xf numFmtId="1" fontId="61" fillId="33" borderId="20" xfId="0" applyNumberFormat="1" applyFont="1" applyFill="1" applyBorder="1" applyAlignment="1">
      <alignment horizontal="center" vertical="justify"/>
    </xf>
    <xf numFmtId="1" fontId="61" fillId="38" borderId="31" xfId="0" applyNumberFormat="1" applyFont="1" applyFill="1" applyBorder="1" applyAlignment="1">
      <alignment horizontal="center" vertical="center"/>
    </xf>
    <xf numFmtId="2" fontId="60" fillId="38" borderId="3" xfId="3" applyNumberFormat="1" applyFont="1" applyFill="1" applyBorder="1" applyAlignment="1">
      <alignment horizontal="center" vertical="center"/>
    </xf>
    <xf numFmtId="1" fontId="60" fillId="38" borderId="3" xfId="0" applyNumberFormat="1" applyFont="1" applyFill="1" applyBorder="1" applyAlignment="1">
      <alignment horizontal="center" vertical="center"/>
    </xf>
    <xf numFmtId="2" fontId="60" fillId="38" borderId="3" xfId="0" applyNumberFormat="1" applyFont="1" applyFill="1" applyBorder="1" applyAlignment="1">
      <alignment horizontal="center" vertical="center"/>
    </xf>
    <xf numFmtId="2" fontId="61" fillId="38" borderId="3" xfId="0" applyNumberFormat="1" applyFont="1" applyFill="1" applyBorder="1" applyAlignment="1">
      <alignment horizontal="center" vertical="center"/>
    </xf>
    <xf numFmtId="2" fontId="60" fillId="38" borderId="11" xfId="3" applyNumberFormat="1" applyFont="1" applyFill="1" applyBorder="1" applyAlignment="1">
      <alignment horizontal="center" vertical="center"/>
    </xf>
    <xf numFmtId="2" fontId="60" fillId="38" borderId="11" xfId="0" applyNumberFormat="1" applyFont="1" applyFill="1" applyBorder="1" applyAlignment="1">
      <alignment horizontal="center" vertical="center"/>
    </xf>
    <xf numFmtId="0" fontId="60" fillId="0" borderId="53" xfId="0" applyFont="1" applyFill="1" applyBorder="1" applyAlignment="1">
      <alignment horizontal="center" vertical="center" wrapText="1"/>
    </xf>
    <xf numFmtId="0" fontId="60" fillId="0" borderId="32" xfId="0" applyFont="1" applyFill="1" applyBorder="1" applyAlignment="1">
      <alignment horizontal="center" vertical="center"/>
    </xf>
    <xf numFmtId="2" fontId="63" fillId="0" borderId="40" xfId="0" applyNumberFormat="1" applyFont="1" applyFill="1" applyBorder="1" applyAlignment="1">
      <alignment horizontal="center" vertical="center"/>
    </xf>
    <xf numFmtId="164" fontId="63" fillId="0" borderId="37" xfId="0" applyNumberFormat="1" applyFont="1" applyFill="1" applyBorder="1" applyAlignment="1">
      <alignment horizontal="center" vertical="center"/>
    </xf>
    <xf numFmtId="0" fontId="64" fillId="0" borderId="37" xfId="0" applyFont="1" applyFill="1" applyBorder="1" applyAlignment="1">
      <alignment horizontal="center" vertical="center"/>
    </xf>
    <xf numFmtId="10" fontId="64" fillId="0" borderId="38" xfId="0" applyNumberFormat="1" applyFont="1" applyFill="1" applyBorder="1" applyAlignment="1">
      <alignment horizontal="center" vertical="center"/>
    </xf>
    <xf numFmtId="10" fontId="60" fillId="0" borderId="32" xfId="0" applyNumberFormat="1" applyFont="1" applyFill="1" applyBorder="1" applyAlignment="1">
      <alignment horizontal="center" vertical="center"/>
    </xf>
    <xf numFmtId="0" fontId="61" fillId="0" borderId="4" xfId="0" applyFont="1" applyBorder="1" applyAlignment="1">
      <alignment horizontal="left" vertical="center"/>
    </xf>
    <xf numFmtId="2" fontId="41" fillId="0" borderId="4" xfId="0" applyNumberFormat="1" applyFont="1" applyBorder="1" applyAlignment="1">
      <alignment horizontal="center" vertical="center"/>
    </xf>
    <xf numFmtId="2" fontId="41" fillId="3" borderId="4" xfId="0" applyNumberFormat="1" applyFont="1" applyFill="1" applyBorder="1" applyAlignment="1">
      <alignment horizontal="center" vertical="center"/>
    </xf>
    <xf numFmtId="2" fontId="39" fillId="13" borderId="4" xfId="0" applyNumberFormat="1" applyFont="1" applyFill="1" applyBorder="1" applyAlignment="1">
      <alignment horizontal="center" vertical="center"/>
    </xf>
    <xf numFmtId="9" fontId="41" fillId="11" borderId="4" xfId="3" applyFont="1" applyFill="1" applyBorder="1" applyAlignment="1">
      <alignment horizontal="center"/>
    </xf>
    <xf numFmtId="2" fontId="39" fillId="0" borderId="4" xfId="0" applyNumberFormat="1" applyFont="1" applyBorder="1" applyAlignment="1">
      <alignment horizontal="center" vertical="center"/>
    </xf>
    <xf numFmtId="2" fontId="0" fillId="11" borderId="4" xfId="0" applyNumberFormat="1" applyFill="1" applyBorder="1" applyAlignment="1">
      <alignment horizontal="center" vertical="center" wrapText="1"/>
    </xf>
    <xf numFmtId="2" fontId="0" fillId="0" borderId="4" xfId="0" applyNumberFormat="1" applyBorder="1" applyAlignment="1">
      <alignment horizontal="center" vertical="center" wrapText="1"/>
    </xf>
    <xf numFmtId="2" fontId="41" fillId="13" borderId="4" xfId="0" applyNumberFormat="1" applyFont="1" applyFill="1" applyBorder="1" applyAlignment="1">
      <alignment horizontal="center" vertical="center"/>
    </xf>
    <xf numFmtId="2" fontId="41" fillId="7" borderId="17" xfId="0" applyNumberFormat="1" applyFont="1" applyFill="1" applyBorder="1" applyAlignment="1">
      <alignment horizontal="center" vertical="center"/>
    </xf>
    <xf numFmtId="1" fontId="61" fillId="0" borderId="64" xfId="0" applyNumberFormat="1" applyFont="1" applyFill="1" applyBorder="1" applyAlignment="1">
      <alignment horizontal="center" vertical="center"/>
    </xf>
    <xf numFmtId="2" fontId="60" fillId="0" borderId="4" xfId="0" applyNumberFormat="1" applyFont="1" applyFill="1" applyBorder="1" applyAlignment="1">
      <alignment horizontal="center" vertical="center"/>
    </xf>
    <xf numFmtId="1" fontId="60" fillId="0" borderId="4" xfId="0" applyNumberFormat="1" applyFont="1" applyFill="1" applyBorder="1" applyAlignment="1">
      <alignment horizontal="center" vertical="center"/>
    </xf>
    <xf numFmtId="2" fontId="60" fillId="0" borderId="19" xfId="0" applyNumberFormat="1" applyFont="1" applyFill="1" applyBorder="1" applyAlignment="1">
      <alignment horizontal="center" vertical="center"/>
    </xf>
    <xf numFmtId="0" fontId="0" fillId="8" borderId="3" xfId="0" applyFill="1" applyBorder="1"/>
    <xf numFmtId="0" fontId="0" fillId="0" borderId="3" xfId="0" applyFill="1" applyBorder="1"/>
    <xf numFmtId="0" fontId="7" fillId="38" borderId="3" xfId="0" applyFont="1" applyFill="1" applyBorder="1" applyAlignment="1">
      <alignment horizontal="left" vertical="center"/>
    </xf>
    <xf numFmtId="2" fontId="60" fillId="8" borderId="11" xfId="0" applyNumberFormat="1" applyFont="1" applyFill="1" applyBorder="1" applyAlignment="1">
      <alignment horizontal="center" vertical="center"/>
    </xf>
    <xf numFmtId="2" fontId="61" fillId="8" borderId="11" xfId="0" applyNumberFormat="1" applyFont="1" applyFill="1" applyBorder="1" applyAlignment="1">
      <alignment horizontal="center" vertical="center"/>
    </xf>
    <xf numFmtId="1" fontId="60" fillId="8" borderId="3" xfId="3" applyNumberFormat="1" applyFont="1" applyFill="1" applyBorder="1" applyAlignment="1">
      <alignment horizontal="center" vertical="center"/>
    </xf>
    <xf numFmtId="2" fontId="60" fillId="8" borderId="3" xfId="0" applyNumberFormat="1" applyFont="1" applyFill="1" applyBorder="1" applyAlignment="1">
      <alignment horizontal="center" vertical="center" wrapText="1"/>
    </xf>
    <xf numFmtId="2" fontId="60" fillId="8" borderId="4" xfId="0" applyNumberFormat="1" applyFont="1" applyFill="1" applyBorder="1" applyAlignment="1">
      <alignment horizontal="center" vertical="center"/>
    </xf>
    <xf numFmtId="10" fontId="0" fillId="0" borderId="3" xfId="6" applyNumberFormat="1" applyFont="1" applyBorder="1" applyAlignment="1">
      <alignment horizontal="center" vertical="center"/>
    </xf>
    <xf numFmtId="10" fontId="0" fillId="7" borderId="3" xfId="6" applyNumberFormat="1" applyFont="1" applyFill="1" applyBorder="1" applyAlignment="1">
      <alignment horizontal="center" vertical="center"/>
    </xf>
    <xf numFmtId="10" fontId="0" fillId="11" borderId="3" xfId="6" applyNumberFormat="1" applyFont="1" applyFill="1" applyBorder="1" applyAlignment="1">
      <alignment horizontal="center" vertical="center"/>
    </xf>
    <xf numFmtId="10" fontId="58" fillId="6" borderId="3" xfId="0" applyNumberFormat="1" applyFont="1" applyFill="1" applyBorder="1" applyAlignment="1">
      <alignment horizontal="center" vertical="center"/>
    </xf>
    <xf numFmtId="10" fontId="58" fillId="6" borderId="2" xfId="0" applyNumberFormat="1" applyFont="1" applyFill="1" applyBorder="1" applyAlignment="1">
      <alignment horizontal="center" vertical="center"/>
    </xf>
    <xf numFmtId="10" fontId="0" fillId="12" borderId="3" xfId="6" applyNumberFormat="1" applyFont="1" applyFill="1" applyBorder="1" applyAlignment="1">
      <alignment horizontal="center" vertical="center"/>
    </xf>
    <xf numFmtId="2" fontId="7" fillId="3" borderId="20" xfId="0" applyNumberFormat="1" applyFont="1" applyFill="1" applyBorder="1" applyAlignment="1">
      <alignment horizontal="center" vertical="center"/>
    </xf>
    <xf numFmtId="1" fontId="61" fillId="39" borderId="31" xfId="0" applyNumberFormat="1" applyFont="1" applyFill="1" applyBorder="1" applyAlignment="1">
      <alignment horizontal="center" vertical="center"/>
    </xf>
    <xf numFmtId="2" fontId="61" fillId="39" borderId="3" xfId="0" applyNumberFormat="1" applyFont="1" applyFill="1" applyBorder="1" applyAlignment="1">
      <alignment horizontal="center" vertical="center"/>
    </xf>
    <xf numFmtId="1" fontId="61" fillId="39" borderId="3" xfId="0" applyNumberFormat="1" applyFont="1" applyFill="1" applyBorder="1" applyAlignment="1">
      <alignment horizontal="center" vertical="center"/>
    </xf>
    <xf numFmtId="1" fontId="60" fillId="39" borderId="3" xfId="0" applyNumberFormat="1" applyFont="1" applyFill="1" applyBorder="1" applyAlignment="1">
      <alignment horizontal="center" vertical="center"/>
    </xf>
    <xf numFmtId="2" fontId="61" fillId="39" borderId="11" xfId="0" applyNumberFormat="1" applyFont="1" applyFill="1" applyBorder="1" applyAlignment="1">
      <alignment horizontal="center" vertical="center"/>
    </xf>
    <xf numFmtId="0" fontId="0" fillId="0" borderId="18" xfId="0" applyBorder="1"/>
    <xf numFmtId="0" fontId="0" fillId="0" borderId="18" xfId="0" applyFill="1" applyBorder="1"/>
    <xf numFmtId="0" fontId="0" fillId="39" borderId="22" xfId="0" applyFill="1" applyBorder="1"/>
    <xf numFmtId="2" fontId="60" fillId="39" borderId="3" xfId="0" applyNumberFormat="1" applyFont="1" applyFill="1" applyBorder="1" applyAlignment="1">
      <alignment horizontal="center" vertical="center"/>
    </xf>
    <xf numFmtId="2" fontId="60" fillId="39" borderId="11" xfId="0" applyNumberFormat="1" applyFont="1" applyFill="1" applyBorder="1" applyAlignment="1">
      <alignment horizontal="center" vertical="center"/>
    </xf>
    <xf numFmtId="2" fontId="60" fillId="39" borderId="3" xfId="0" applyNumberFormat="1" applyFont="1" applyFill="1" applyBorder="1" applyAlignment="1">
      <alignment horizontal="center" vertical="center" wrapText="1"/>
    </xf>
    <xf numFmtId="1" fontId="60" fillId="39" borderId="3" xfId="0" applyNumberFormat="1" applyFont="1" applyFill="1" applyBorder="1" applyAlignment="1">
      <alignment horizontal="center" vertical="center" wrapText="1"/>
    </xf>
    <xf numFmtId="2" fontId="60" fillId="39" borderId="11" xfId="0" applyNumberFormat="1" applyFont="1" applyFill="1" applyBorder="1" applyAlignment="1">
      <alignment horizontal="center" vertical="center" wrapText="1"/>
    </xf>
    <xf numFmtId="0" fontId="35" fillId="2" borderId="3"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69" fillId="0" borderId="54" xfId="0" applyFont="1" applyBorder="1" applyAlignment="1">
      <alignment horizontal="center" vertical="center" wrapText="1"/>
    </xf>
    <xf numFmtId="0" fontId="69" fillId="0" borderId="0" xfId="0" applyFont="1" applyBorder="1" applyAlignment="1">
      <alignment horizontal="center" vertical="center" wrapText="1"/>
    </xf>
    <xf numFmtId="0" fontId="62" fillId="29" borderId="31" xfId="0" applyFont="1" applyFill="1" applyBorder="1" applyAlignment="1">
      <alignment horizontal="center" vertical="center"/>
    </xf>
    <xf numFmtId="0" fontId="62" fillId="29" borderId="3" xfId="0" applyFont="1" applyFill="1" applyBorder="1" applyAlignment="1">
      <alignment horizontal="center" vertical="center"/>
    </xf>
    <xf numFmtId="0" fontId="62" fillId="29" borderId="11" xfId="0" applyFont="1" applyFill="1" applyBorder="1" applyAlignment="1">
      <alignment horizontal="center" vertical="center"/>
    </xf>
    <xf numFmtId="0" fontId="62" fillId="29" borderId="16" xfId="0" applyFont="1" applyFill="1" applyBorder="1" applyAlignment="1">
      <alignment horizontal="center" vertical="center"/>
    </xf>
    <xf numFmtId="0" fontId="62" fillId="29" borderId="31" xfId="0" applyFont="1" applyFill="1" applyBorder="1" applyAlignment="1">
      <alignment horizontal="center" vertical="center" wrapText="1"/>
    </xf>
    <xf numFmtId="0" fontId="62" fillId="29" borderId="3" xfId="0" applyFont="1" applyFill="1" applyBorder="1" applyAlignment="1">
      <alignment horizontal="center" vertical="center" wrapText="1"/>
    </xf>
    <xf numFmtId="0" fontId="62" fillId="29" borderId="11" xfId="0" applyFont="1" applyFill="1" applyBorder="1" applyAlignment="1">
      <alignment horizontal="center" vertical="center" wrapText="1"/>
    </xf>
    <xf numFmtId="0" fontId="23" fillId="29" borderId="31" xfId="0" applyFont="1" applyFill="1" applyBorder="1" applyAlignment="1">
      <alignment horizontal="center" vertical="center"/>
    </xf>
    <xf numFmtId="0" fontId="23" fillId="29" borderId="3" xfId="0" applyFont="1" applyFill="1" applyBorder="1" applyAlignment="1">
      <alignment horizontal="center" vertical="center"/>
    </xf>
    <xf numFmtId="0" fontId="23" fillId="29" borderId="11" xfId="0" applyFont="1" applyFill="1" applyBorder="1" applyAlignment="1">
      <alignment horizontal="center" vertical="center"/>
    </xf>
    <xf numFmtId="0" fontId="35" fillId="30" borderId="14" xfId="0" applyFont="1" applyFill="1" applyBorder="1" applyAlignment="1">
      <alignment horizontal="center" vertical="center"/>
    </xf>
    <xf numFmtId="0" fontId="18" fillId="10" borderId="14" xfId="0" applyFont="1" applyFill="1" applyBorder="1" applyAlignment="1">
      <alignment horizontal="left" vertical="center"/>
    </xf>
    <xf numFmtId="0" fontId="18" fillId="10" borderId="20" xfId="0" applyFont="1" applyFill="1" applyBorder="1" applyAlignment="1">
      <alignment horizontal="left" vertical="center"/>
    </xf>
    <xf numFmtId="0" fontId="18" fillId="10" borderId="17" xfId="0" applyFont="1" applyFill="1" applyBorder="1" applyAlignment="1">
      <alignment horizontal="left" vertical="justify"/>
    </xf>
    <xf numFmtId="0" fontId="18" fillId="10" borderId="8" xfId="0" applyFont="1" applyFill="1" applyBorder="1" applyAlignment="1">
      <alignment horizontal="left" vertical="justify"/>
    </xf>
    <xf numFmtId="0" fontId="18" fillId="10" borderId="22" xfId="0" applyFont="1" applyFill="1" applyBorder="1" applyAlignment="1">
      <alignment horizontal="left" vertical="justify"/>
    </xf>
    <xf numFmtId="0" fontId="18" fillId="10" borderId="18" xfId="0" applyFont="1" applyFill="1" applyBorder="1" applyAlignment="1">
      <alignment horizontal="left" vertical="justify"/>
    </xf>
    <xf numFmtId="0" fontId="8" fillId="10" borderId="14" xfId="0" applyFont="1" applyFill="1" applyBorder="1" applyAlignment="1">
      <alignment horizontal="center" vertical="center"/>
    </xf>
    <xf numFmtId="0" fontId="8" fillId="10" borderId="20" xfId="0" applyFont="1" applyFill="1" applyBorder="1" applyAlignment="1">
      <alignment horizontal="center" vertical="center"/>
    </xf>
    <xf numFmtId="0" fontId="0" fillId="0" borderId="0" xfId="0" applyAlignment="1">
      <alignment horizontal="center"/>
    </xf>
    <xf numFmtId="0" fontId="23" fillId="29" borderId="16" xfId="0" applyFont="1" applyFill="1" applyBorder="1" applyAlignment="1">
      <alignment horizontal="center" vertical="center"/>
    </xf>
    <xf numFmtId="0" fontId="62" fillId="33" borderId="8" xfId="0" applyFont="1" applyFill="1" applyBorder="1" applyAlignment="1">
      <alignment horizontal="center" vertical="center" wrapText="1"/>
    </xf>
    <xf numFmtId="0" fontId="62" fillId="33" borderId="21" xfId="0" applyFont="1" applyFill="1" applyBorder="1" applyAlignment="1">
      <alignment horizontal="center" vertical="center" wrapText="1"/>
    </xf>
    <xf numFmtId="0" fontId="62" fillId="33" borderId="18" xfId="0" applyFont="1" applyFill="1" applyBorder="1" applyAlignment="1">
      <alignment horizontal="center" vertical="center" wrapText="1"/>
    </xf>
    <xf numFmtId="0" fontId="62" fillId="33" borderId="23" xfId="0" applyFont="1" applyFill="1" applyBorder="1" applyAlignment="1">
      <alignment horizontal="center" vertical="center" wrapText="1"/>
    </xf>
    <xf numFmtId="0" fontId="62" fillId="30" borderId="20" xfId="0" applyFont="1" applyFill="1" applyBorder="1" applyAlignment="1">
      <alignment horizontal="center" vertical="center" wrapText="1"/>
    </xf>
    <xf numFmtId="0" fontId="62" fillId="30" borderId="16" xfId="0" applyFont="1" applyFill="1" applyBorder="1" applyAlignment="1">
      <alignment horizontal="center" vertical="center" wrapText="1"/>
    </xf>
    <xf numFmtId="2" fontId="7" fillId="0" borderId="4" xfId="0" applyNumberFormat="1" applyFont="1" applyBorder="1" applyAlignment="1">
      <alignment horizontal="center" vertical="center" wrapText="1"/>
    </xf>
    <xf numFmtId="2" fontId="7" fillId="0" borderId="15" xfId="0" applyNumberFormat="1" applyFont="1" applyBorder="1" applyAlignment="1">
      <alignment horizontal="center" vertical="center" wrapText="1"/>
    </xf>
    <xf numFmtId="2" fontId="7" fillId="0" borderId="2" xfId="0" applyNumberFormat="1" applyFont="1" applyBorder="1" applyAlignment="1">
      <alignment horizontal="center" vertical="center" wrapText="1"/>
    </xf>
    <xf numFmtId="0" fontId="7" fillId="0" borderId="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 xfId="0" applyFont="1" applyBorder="1" applyAlignment="1">
      <alignment horizontal="center" vertical="center" wrapText="1"/>
    </xf>
    <xf numFmtId="0" fontId="46" fillId="0" borderId="43" xfId="0" applyFont="1" applyBorder="1" applyAlignment="1">
      <alignment horizontal="center" wrapText="1"/>
    </xf>
    <xf numFmtId="0" fontId="46" fillId="0" borderId="24" xfId="0" applyFont="1" applyBorder="1" applyAlignment="1">
      <alignment horizontal="center" wrapText="1"/>
    </xf>
    <xf numFmtId="0" fontId="62" fillId="2" borderId="46" xfId="0" applyFont="1" applyFill="1" applyBorder="1" applyAlignment="1">
      <alignment horizontal="center" vertical="center"/>
    </xf>
    <xf numFmtId="0" fontId="62" fillId="2" borderId="6" xfId="0" applyFont="1" applyFill="1" applyBorder="1" applyAlignment="1">
      <alignment horizontal="center" vertical="center"/>
    </xf>
    <xf numFmtId="0" fontId="62" fillId="2" borderId="23" xfId="0" applyFont="1" applyFill="1" applyBorder="1" applyAlignment="1">
      <alignment horizontal="center" vertical="center"/>
    </xf>
    <xf numFmtId="0" fontId="67" fillId="2" borderId="22" xfId="1" applyFont="1" applyFill="1" applyBorder="1" applyAlignment="1">
      <alignment horizontal="center" vertical="center" wrapText="1"/>
    </xf>
    <xf numFmtId="0" fontId="67" fillId="2" borderId="23" xfId="1" applyFont="1" applyFill="1" applyBorder="1" applyAlignment="1">
      <alignment horizontal="center" vertical="center" wrapText="1"/>
    </xf>
    <xf numFmtId="0" fontId="67" fillId="2" borderId="18" xfId="1" applyFont="1" applyFill="1" applyBorder="1" applyAlignment="1">
      <alignment horizontal="center" vertical="center" wrapText="1"/>
    </xf>
    <xf numFmtId="0" fontId="68" fillId="2" borderId="2" xfId="0" applyFont="1" applyFill="1" applyBorder="1" applyAlignment="1">
      <alignment horizontal="center" vertical="center"/>
    </xf>
    <xf numFmtId="0" fontId="68" fillId="2" borderId="22" xfId="0" applyFont="1" applyFill="1" applyBorder="1" applyAlignment="1">
      <alignment horizontal="center" vertical="center"/>
    </xf>
    <xf numFmtId="0" fontId="62" fillId="33" borderId="47" xfId="0" applyFont="1" applyFill="1" applyBorder="1" applyAlignment="1">
      <alignment horizontal="center" vertical="center" wrapText="1"/>
    </xf>
    <xf numFmtId="0" fontId="62" fillId="33" borderId="9" xfId="0" applyFont="1" applyFill="1" applyBorder="1" applyAlignment="1">
      <alignment horizontal="center" vertical="center" wrapText="1"/>
    </xf>
    <xf numFmtId="0" fontId="62" fillId="33" borderId="50" xfId="0" applyFont="1" applyFill="1" applyBorder="1" applyAlignment="1">
      <alignment horizontal="center" vertical="center" wrapText="1"/>
    </xf>
    <xf numFmtId="0" fontId="62" fillId="33" borderId="27" xfId="0" applyFont="1" applyFill="1" applyBorder="1" applyAlignment="1">
      <alignment horizontal="center" vertical="center" wrapText="1"/>
    </xf>
    <xf numFmtId="0" fontId="62" fillId="33" borderId="51" xfId="0" applyFont="1" applyFill="1" applyBorder="1" applyAlignment="1">
      <alignment horizontal="center" vertical="center" wrapText="1"/>
    </xf>
    <xf numFmtId="0" fontId="62" fillId="2" borderId="14" xfId="0" applyFont="1" applyFill="1" applyBorder="1" applyAlignment="1">
      <alignment horizontal="center" vertical="center" wrapText="1"/>
    </xf>
    <xf numFmtId="0" fontId="62" fillId="2" borderId="16" xfId="0" applyFont="1" applyFill="1" applyBorder="1" applyAlignment="1">
      <alignment horizontal="center" vertical="center" wrapText="1"/>
    </xf>
    <xf numFmtId="0" fontId="62" fillId="13" borderId="14" xfId="0" applyFont="1" applyFill="1" applyBorder="1" applyAlignment="1">
      <alignment horizontal="center" vertical="center" wrapText="1"/>
    </xf>
    <xf numFmtId="0" fontId="62" fillId="13" borderId="20" xfId="0" applyFont="1" applyFill="1" applyBorder="1" applyAlignment="1">
      <alignment horizontal="center" vertical="center" wrapText="1"/>
    </xf>
    <xf numFmtId="0" fontId="62" fillId="13" borderId="16" xfId="0" applyFont="1" applyFill="1" applyBorder="1" applyAlignment="1">
      <alignment horizontal="center" vertical="center" wrapText="1"/>
    </xf>
    <xf numFmtId="0" fontId="62" fillId="29" borderId="28" xfId="0" applyFont="1" applyFill="1" applyBorder="1" applyAlignment="1">
      <alignment horizontal="center" vertical="center" wrapText="1"/>
    </xf>
    <xf numFmtId="0" fontId="62" fillId="29" borderId="20" xfId="0" applyFont="1" applyFill="1" applyBorder="1" applyAlignment="1">
      <alignment horizontal="center" vertical="center" wrapText="1"/>
    </xf>
    <xf numFmtId="0" fontId="62" fillId="29" borderId="52" xfId="0" applyFont="1" applyFill="1" applyBorder="1" applyAlignment="1">
      <alignment horizontal="center" vertical="center" wrapText="1"/>
    </xf>
    <xf numFmtId="0" fontId="69" fillId="0" borderId="43" xfId="0" applyFont="1" applyBorder="1" applyAlignment="1">
      <alignment horizontal="center" wrapText="1"/>
    </xf>
    <xf numFmtId="0" fontId="69" fillId="0" borderId="24" xfId="0" applyFont="1" applyBorder="1" applyAlignment="1">
      <alignment horizontal="center" wrapText="1"/>
    </xf>
    <xf numFmtId="0" fontId="62" fillId="7" borderId="47" xfId="0" applyFont="1" applyFill="1" applyBorder="1" applyAlignment="1">
      <alignment horizontal="center" vertical="center" wrapText="1"/>
    </xf>
    <xf numFmtId="0" fontId="62" fillId="7" borderId="9" xfId="0" applyFont="1" applyFill="1" applyBorder="1" applyAlignment="1">
      <alignment horizontal="center" vertical="center" wrapText="1"/>
    </xf>
    <xf numFmtId="0" fontId="62" fillId="7" borderId="50" xfId="0" applyFont="1" applyFill="1" applyBorder="1" applyAlignment="1">
      <alignment horizontal="center" vertical="center" wrapText="1"/>
    </xf>
    <xf numFmtId="0" fontId="62" fillId="7" borderId="27" xfId="0" applyFont="1" applyFill="1" applyBorder="1" applyAlignment="1">
      <alignment horizontal="center" vertical="center" wrapText="1"/>
    </xf>
    <xf numFmtId="0" fontId="62" fillId="7" borderId="18" xfId="0" applyFont="1" applyFill="1" applyBorder="1" applyAlignment="1">
      <alignment horizontal="center" vertical="center" wrapText="1"/>
    </xf>
    <xf numFmtId="0" fontId="62" fillId="7" borderId="51" xfId="0" applyFont="1" applyFill="1" applyBorder="1" applyAlignment="1">
      <alignment horizontal="center" vertical="center" wrapText="1"/>
    </xf>
    <xf numFmtId="0" fontId="62" fillId="7" borderId="54" xfId="0" applyFont="1" applyFill="1" applyBorder="1" applyAlignment="1">
      <alignment horizontal="center" vertical="center" wrapText="1"/>
    </xf>
    <xf numFmtId="0" fontId="62" fillId="7" borderId="0" xfId="0" applyFont="1" applyFill="1" applyBorder="1" applyAlignment="1">
      <alignment horizontal="center" vertical="center" wrapText="1"/>
    </xf>
    <xf numFmtId="0" fontId="62" fillId="7" borderId="62" xfId="0" applyFont="1" applyFill="1" applyBorder="1" applyAlignment="1">
      <alignment horizontal="center" vertical="center" wrapText="1"/>
    </xf>
    <xf numFmtId="0" fontId="62" fillId="2" borderId="28" xfId="0" applyFont="1" applyFill="1" applyBorder="1" applyAlignment="1">
      <alignment horizontal="center" vertical="center" wrapText="1"/>
    </xf>
    <xf numFmtId="0" fontId="62" fillId="2" borderId="20" xfId="0" applyFont="1" applyFill="1" applyBorder="1" applyAlignment="1">
      <alignment horizontal="center" vertical="center" wrapText="1"/>
    </xf>
    <xf numFmtId="0" fontId="62" fillId="2" borderId="52" xfId="0" applyFont="1" applyFill="1" applyBorder="1" applyAlignment="1">
      <alignment horizontal="center" vertical="center" wrapText="1"/>
    </xf>
    <xf numFmtId="0" fontId="69" fillId="0" borderId="43" xfId="0" applyFont="1" applyBorder="1" applyAlignment="1">
      <alignment horizontal="center"/>
    </xf>
    <xf numFmtId="0" fontId="69" fillId="0" borderId="24" xfId="0" applyFont="1" applyBorder="1" applyAlignment="1">
      <alignment horizontal="center"/>
    </xf>
    <xf numFmtId="0" fontId="69" fillId="0" borderId="44" xfId="0" applyFont="1" applyBorder="1" applyAlignment="1">
      <alignment horizontal="center"/>
    </xf>
    <xf numFmtId="0" fontId="62" fillId="3" borderId="14" xfId="0" applyFont="1" applyFill="1" applyBorder="1" applyAlignment="1">
      <alignment horizontal="left" vertical="center"/>
    </xf>
    <xf numFmtId="0" fontId="62" fillId="3" borderId="20" xfId="0" applyFont="1" applyFill="1" applyBorder="1" applyAlignment="1">
      <alignment horizontal="left" vertical="center"/>
    </xf>
    <xf numFmtId="0" fontId="62" fillId="3" borderId="16" xfId="0" applyFont="1" applyFill="1" applyBorder="1" applyAlignment="1">
      <alignment horizontal="left" vertical="center"/>
    </xf>
    <xf numFmtId="0" fontId="51" fillId="0" borderId="14" xfId="0" applyFont="1" applyFill="1" applyBorder="1" applyAlignment="1">
      <alignment horizontal="left" vertical="center"/>
    </xf>
    <xf numFmtId="0" fontId="51" fillId="0" borderId="20" xfId="0" applyFont="1" applyFill="1" applyBorder="1" applyAlignment="1">
      <alignment horizontal="left" vertical="center"/>
    </xf>
    <xf numFmtId="0" fontId="51" fillId="0" borderId="16" xfId="0" applyFont="1" applyFill="1" applyBorder="1" applyAlignment="1">
      <alignment horizontal="left" vertical="center"/>
    </xf>
    <xf numFmtId="0" fontId="7" fillId="0" borderId="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2" xfId="0" applyFont="1" applyFill="1" applyBorder="1" applyAlignment="1">
      <alignment horizontal="center" vertical="center" wrapText="1"/>
    </xf>
    <xf numFmtId="2" fontId="7" fillId="0" borderId="4" xfId="0" applyNumberFormat="1" applyFont="1" applyFill="1" applyBorder="1" applyAlignment="1">
      <alignment horizontal="center" vertical="center" wrapText="1"/>
    </xf>
    <xf numFmtId="2" fontId="7" fillId="0" borderId="15" xfId="0" applyNumberFormat="1" applyFont="1" applyFill="1" applyBorder="1" applyAlignment="1">
      <alignment horizontal="center" vertical="center" wrapText="1"/>
    </xf>
    <xf numFmtId="2" fontId="7" fillId="0" borderId="2" xfId="0" applyNumberFormat="1" applyFont="1" applyFill="1" applyBorder="1" applyAlignment="1">
      <alignment horizontal="center" vertical="center" wrapText="1"/>
    </xf>
    <xf numFmtId="0" fontId="8" fillId="10" borderId="22" xfId="0" applyFont="1" applyFill="1" applyBorder="1" applyAlignment="1">
      <alignment horizontal="center" vertical="center"/>
    </xf>
    <xf numFmtId="0" fontId="8" fillId="10" borderId="18" xfId="0" applyFont="1" applyFill="1" applyBorder="1" applyAlignment="1">
      <alignment horizontal="center" vertical="center"/>
    </xf>
    <xf numFmtId="0" fontId="62" fillId="3" borderId="14" xfId="0" applyFont="1" applyFill="1" applyBorder="1" applyAlignment="1">
      <alignment horizontal="left" vertical="top"/>
    </xf>
    <xf numFmtId="0" fontId="62" fillId="3" borderId="20" xfId="0" applyFont="1" applyFill="1" applyBorder="1" applyAlignment="1">
      <alignment horizontal="left" vertical="top"/>
    </xf>
    <xf numFmtId="0" fontId="62" fillId="3" borderId="16" xfId="0" applyFont="1" applyFill="1" applyBorder="1" applyAlignment="1">
      <alignment horizontal="left" vertical="top"/>
    </xf>
    <xf numFmtId="0" fontId="62" fillId="32" borderId="47" xfId="0" applyFont="1" applyFill="1" applyBorder="1" applyAlignment="1">
      <alignment horizontal="center" vertical="center" wrapText="1"/>
    </xf>
    <xf numFmtId="0" fontId="62" fillId="32" borderId="9" xfId="0" applyFont="1" applyFill="1" applyBorder="1" applyAlignment="1">
      <alignment horizontal="center" vertical="center" wrapText="1"/>
    </xf>
    <xf numFmtId="0" fontId="62" fillId="32" borderId="50" xfId="0" applyFont="1" applyFill="1" applyBorder="1" applyAlignment="1">
      <alignment horizontal="center" vertical="center" wrapText="1"/>
    </xf>
    <xf numFmtId="0" fontId="62" fillId="32" borderId="27" xfId="0" applyFont="1" applyFill="1" applyBorder="1" applyAlignment="1">
      <alignment horizontal="center" vertical="center" wrapText="1"/>
    </xf>
    <xf numFmtId="0" fontId="62" fillId="32" borderId="18" xfId="0" applyFont="1" applyFill="1" applyBorder="1" applyAlignment="1">
      <alignment horizontal="center" vertical="center" wrapText="1"/>
    </xf>
    <xf numFmtId="0" fontId="62" fillId="32" borderId="51" xfId="0" applyFont="1" applyFill="1" applyBorder="1" applyAlignment="1">
      <alignment horizontal="center" vertical="center" wrapText="1"/>
    </xf>
    <xf numFmtId="0" fontId="69" fillId="0" borderId="61" xfId="0" applyFont="1" applyBorder="1" applyAlignment="1">
      <alignment horizontal="center"/>
    </xf>
    <xf numFmtId="0" fontId="69" fillId="0" borderId="1" xfId="0" applyFont="1" applyBorder="1" applyAlignment="1">
      <alignment horizontal="center"/>
    </xf>
    <xf numFmtId="0" fontId="61" fillId="0" borderId="4" xfId="0" applyFont="1" applyBorder="1" applyAlignment="1">
      <alignment horizontal="center" vertical="center" wrapText="1"/>
    </xf>
    <xf numFmtId="0" fontId="61" fillId="0" borderId="15" xfId="0" applyFont="1" applyBorder="1" applyAlignment="1">
      <alignment horizontal="center" vertical="center" wrapText="1"/>
    </xf>
    <xf numFmtId="0" fontId="61" fillId="0" borderId="2" xfId="0" applyFont="1" applyBorder="1" applyAlignment="1">
      <alignment horizontal="center" vertical="center" wrapText="1"/>
    </xf>
    <xf numFmtId="2" fontId="61" fillId="0" borderId="4" xfId="0" applyNumberFormat="1" applyFont="1" applyBorder="1" applyAlignment="1">
      <alignment horizontal="center" vertical="center" wrapText="1"/>
    </xf>
    <xf numFmtId="2" fontId="61" fillId="0" borderId="15" xfId="0" applyNumberFormat="1" applyFont="1" applyBorder="1" applyAlignment="1">
      <alignment horizontal="center" vertical="center" wrapText="1"/>
    </xf>
    <xf numFmtId="2" fontId="61" fillId="0" borderId="2" xfId="0" applyNumberFormat="1" applyFont="1" applyBorder="1" applyAlignment="1">
      <alignment horizontal="center" vertical="center" wrapText="1"/>
    </xf>
    <xf numFmtId="0" fontId="18" fillId="10" borderId="16" xfId="0" applyFont="1" applyFill="1" applyBorder="1" applyAlignment="1">
      <alignment horizontal="left" vertical="center"/>
    </xf>
    <xf numFmtId="0" fontId="18" fillId="10" borderId="21" xfId="0" applyFont="1" applyFill="1" applyBorder="1" applyAlignment="1">
      <alignment horizontal="left" vertical="justify"/>
    </xf>
    <xf numFmtId="0" fontId="18" fillId="10" borderId="23" xfId="0" applyFont="1" applyFill="1" applyBorder="1" applyAlignment="1">
      <alignment horizontal="left" vertical="justify"/>
    </xf>
    <xf numFmtId="0" fontId="8" fillId="10" borderId="16" xfId="0" applyFont="1" applyFill="1" applyBorder="1" applyAlignment="1">
      <alignment horizontal="center" vertical="center"/>
    </xf>
    <xf numFmtId="0" fontId="69" fillId="0" borderId="44" xfId="0" applyFont="1" applyBorder="1" applyAlignment="1">
      <alignment horizontal="center" wrapText="1"/>
    </xf>
    <xf numFmtId="0" fontId="35" fillId="2" borderId="0" xfId="0" applyFont="1" applyFill="1" applyBorder="1" applyAlignment="1">
      <alignment horizontal="center" vertical="center" wrapText="1"/>
    </xf>
    <xf numFmtId="0" fontId="35" fillId="2" borderId="18" xfId="0" applyFont="1" applyFill="1" applyBorder="1" applyAlignment="1">
      <alignment horizontal="center" vertical="center" wrapText="1"/>
    </xf>
    <xf numFmtId="0" fontId="30" fillId="2" borderId="14" xfId="0" applyFont="1" applyFill="1" applyBorder="1" applyAlignment="1">
      <alignment horizontal="center" vertical="center"/>
    </xf>
    <xf numFmtId="0" fontId="30" fillId="2" borderId="20" xfId="0" applyFont="1" applyFill="1" applyBorder="1" applyAlignment="1">
      <alignment horizontal="center" vertical="center"/>
    </xf>
    <xf numFmtId="0" fontId="30" fillId="2" borderId="16" xfId="0" applyFont="1" applyFill="1" applyBorder="1" applyAlignment="1">
      <alignment horizontal="center" vertical="center"/>
    </xf>
    <xf numFmtId="0" fontId="45" fillId="0" borderId="0" xfId="0" applyFont="1" applyAlignment="1">
      <alignment horizontal="left"/>
    </xf>
    <xf numFmtId="0" fontId="18" fillId="10" borderId="3" xfId="0" applyFont="1" applyFill="1" applyBorder="1" applyAlignment="1">
      <alignment horizontal="left" vertical="justify"/>
    </xf>
    <xf numFmtId="0" fontId="35" fillId="2" borderId="8" xfId="0" applyFont="1" applyFill="1" applyBorder="1" applyAlignment="1">
      <alignment horizontal="center" vertical="center"/>
    </xf>
    <xf numFmtId="0" fontId="35" fillId="2" borderId="18" xfId="0" applyFont="1" applyFill="1" applyBorder="1" applyAlignment="1">
      <alignment horizontal="center" vertical="center"/>
    </xf>
    <xf numFmtId="0" fontId="35" fillId="2" borderId="3" xfId="0" applyFont="1" applyFill="1" applyBorder="1" applyAlignment="1">
      <alignment horizontal="center" vertical="center" wrapText="1"/>
    </xf>
    <xf numFmtId="0" fontId="28" fillId="0" borderId="0" xfId="1" applyFont="1" applyFill="1" applyBorder="1" applyAlignment="1">
      <alignment horizontal="left" vertical="center" wrapText="1"/>
    </xf>
    <xf numFmtId="0" fontId="45" fillId="0" borderId="0" xfId="0" applyFont="1" applyAlignment="1">
      <alignment horizontal="center"/>
    </xf>
    <xf numFmtId="0" fontId="0" fillId="0" borderId="8" xfId="0" applyBorder="1" applyAlignment="1">
      <alignment horizontal="left"/>
    </xf>
    <xf numFmtId="0" fontId="35" fillId="10" borderId="3" xfId="0" applyFont="1" applyFill="1" applyBorder="1" applyAlignment="1">
      <alignment horizontal="center" vertical="center"/>
    </xf>
    <xf numFmtId="0" fontId="18" fillId="10" borderId="3" xfId="0" applyFont="1" applyFill="1" applyBorder="1" applyAlignment="1">
      <alignment horizontal="left" vertical="justify" wrapText="1"/>
    </xf>
    <xf numFmtId="0" fontId="8" fillId="3" borderId="14" xfId="0" applyFont="1" applyFill="1" applyBorder="1" applyAlignment="1">
      <alignment horizontal="center" vertical="center"/>
    </xf>
    <xf numFmtId="0" fontId="8" fillId="3" borderId="20" xfId="0" applyFont="1" applyFill="1" applyBorder="1" applyAlignment="1">
      <alignment horizontal="center" vertical="center"/>
    </xf>
    <xf numFmtId="0" fontId="8" fillId="3" borderId="16" xfId="0" applyFont="1" applyFill="1" applyBorder="1" applyAlignment="1">
      <alignment horizontal="center" vertical="center"/>
    </xf>
    <xf numFmtId="0" fontId="37" fillId="2" borderId="14" xfId="1" applyFont="1" applyFill="1" applyBorder="1" applyAlignment="1">
      <alignment horizontal="center" vertical="center" wrapText="1"/>
    </xf>
    <xf numFmtId="0" fontId="37" fillId="2" borderId="20" xfId="1" applyFont="1" applyFill="1" applyBorder="1" applyAlignment="1">
      <alignment horizontal="center" vertical="center" wrapText="1"/>
    </xf>
    <xf numFmtId="0" fontId="37" fillId="2" borderId="16" xfId="1" applyFont="1" applyFill="1" applyBorder="1" applyAlignment="1">
      <alignment horizontal="center" vertical="center" wrapText="1"/>
    </xf>
    <xf numFmtId="0" fontId="22" fillId="0" borderId="0" xfId="0" applyFont="1" applyAlignment="1">
      <alignment horizontal="center"/>
    </xf>
    <xf numFmtId="0" fontId="36" fillId="0" borderId="0" xfId="1" applyFont="1" applyFill="1" applyBorder="1" applyAlignment="1">
      <alignment horizontal="center" vertical="center" wrapText="1"/>
    </xf>
    <xf numFmtId="0" fontId="37" fillId="0" borderId="0" xfId="1" applyFont="1" applyFill="1" applyBorder="1" applyAlignment="1">
      <alignment horizontal="left" vertical="center" wrapText="1"/>
    </xf>
    <xf numFmtId="0" fontId="35" fillId="2" borderId="17" xfId="0" applyFont="1" applyFill="1" applyBorder="1" applyAlignment="1">
      <alignment horizontal="center" vertical="center" wrapText="1"/>
    </xf>
    <xf numFmtId="0" fontId="35" fillId="2" borderId="22" xfId="0" applyFont="1" applyFill="1" applyBorder="1" applyAlignment="1">
      <alignment horizontal="center" vertical="center" wrapText="1"/>
    </xf>
    <xf numFmtId="0" fontId="35" fillId="2" borderId="21" xfId="0" applyFont="1" applyFill="1" applyBorder="1" applyAlignment="1">
      <alignment horizontal="center" vertical="center"/>
    </xf>
    <xf numFmtId="0" fontId="35" fillId="2" borderId="23" xfId="0" applyFont="1" applyFill="1" applyBorder="1" applyAlignment="1">
      <alignment horizontal="center" vertical="center"/>
    </xf>
    <xf numFmtId="0" fontId="37" fillId="3" borderId="18" xfId="1" applyFont="1" applyFill="1" applyBorder="1" applyAlignment="1">
      <alignment horizontal="left" vertical="center"/>
    </xf>
    <xf numFmtId="2" fontId="18" fillId="3" borderId="4" xfId="0" applyNumberFormat="1" applyFont="1" applyFill="1" applyBorder="1" applyAlignment="1">
      <alignment horizontal="center" vertical="center" wrapText="1"/>
    </xf>
    <xf numFmtId="2" fontId="18" fillId="3" borderId="15" xfId="0" applyNumberFormat="1" applyFont="1" applyFill="1" applyBorder="1" applyAlignment="1">
      <alignment horizontal="center" vertical="center" wrapText="1"/>
    </xf>
    <xf numFmtId="2" fontId="18" fillId="3" borderId="2" xfId="0" applyNumberFormat="1" applyFont="1" applyFill="1" applyBorder="1" applyAlignment="1">
      <alignment horizontal="center" vertical="center" wrapText="1"/>
    </xf>
    <xf numFmtId="0" fontId="45" fillId="0" borderId="0" xfId="0" applyFont="1" applyFill="1" applyAlignment="1">
      <alignment horizontal="left"/>
    </xf>
    <xf numFmtId="0" fontId="37" fillId="0" borderId="18" xfId="1" applyFont="1" applyFill="1" applyBorder="1" applyAlignment="1">
      <alignment horizontal="left" vertical="center" wrapText="1"/>
    </xf>
    <xf numFmtId="0" fontId="24" fillId="0" borderId="0" xfId="1" applyFont="1" applyFill="1" applyBorder="1" applyAlignment="1">
      <alignment horizontal="center" vertical="center" wrapText="1"/>
    </xf>
    <xf numFmtId="0" fontId="49" fillId="2" borderId="14" xfId="1" applyFont="1" applyFill="1" applyBorder="1" applyAlignment="1">
      <alignment horizontal="center" vertical="center" wrapText="1"/>
    </xf>
    <xf numFmtId="0" fontId="49" fillId="2" borderId="16" xfId="1" applyFont="1" applyFill="1" applyBorder="1" applyAlignment="1">
      <alignment horizontal="center" vertical="center" wrapText="1"/>
    </xf>
    <xf numFmtId="0" fontId="49" fillId="2" borderId="20" xfId="1" applyFont="1" applyFill="1" applyBorder="1" applyAlignment="1">
      <alignment horizontal="center" vertical="center" wrapText="1"/>
    </xf>
    <xf numFmtId="0" fontId="35" fillId="2" borderId="14" xfId="0" applyFont="1" applyFill="1" applyBorder="1" applyAlignment="1">
      <alignment horizontal="center" vertical="center"/>
    </xf>
    <xf numFmtId="0" fontId="35" fillId="2" borderId="20" xfId="0" applyFont="1" applyFill="1" applyBorder="1" applyAlignment="1">
      <alignment horizontal="center" vertical="center"/>
    </xf>
    <xf numFmtId="0" fontId="35" fillId="2" borderId="16" xfId="0" applyFont="1" applyFill="1" applyBorder="1" applyAlignment="1">
      <alignment horizontal="center" vertical="center"/>
    </xf>
    <xf numFmtId="0" fontId="22" fillId="0" borderId="0" xfId="0" applyFont="1" applyFill="1" applyAlignment="1">
      <alignment horizontal="center"/>
    </xf>
    <xf numFmtId="2" fontId="22" fillId="2" borderId="0" xfId="0" applyNumberFormat="1" applyFont="1" applyFill="1" applyAlignment="1">
      <alignment horizontal="center"/>
    </xf>
    <xf numFmtId="2" fontId="18" fillId="0" borderId="4" xfId="0" applyNumberFormat="1" applyFont="1" applyFill="1" applyBorder="1" applyAlignment="1">
      <alignment horizontal="center" vertical="center" wrapText="1"/>
    </xf>
    <xf numFmtId="2" fontId="18" fillId="0" borderId="15" xfId="0" applyNumberFormat="1" applyFont="1" applyFill="1" applyBorder="1" applyAlignment="1">
      <alignment horizontal="center" vertical="center"/>
    </xf>
    <xf numFmtId="2" fontId="7" fillId="0" borderId="15" xfId="0" applyNumberFormat="1" applyFont="1" applyFill="1" applyBorder="1" applyAlignment="1">
      <alignment horizontal="center" vertical="center"/>
    </xf>
    <xf numFmtId="2" fontId="7" fillId="0" borderId="2" xfId="0" applyNumberFormat="1" applyFont="1" applyFill="1" applyBorder="1" applyAlignment="1">
      <alignment horizontal="center" vertical="center"/>
    </xf>
    <xf numFmtId="2" fontId="18" fillId="0" borderId="4" xfId="0" applyNumberFormat="1" applyFont="1" applyFill="1" applyBorder="1" applyAlignment="1">
      <alignment horizontal="justify" vertical="center" wrapText="1"/>
    </xf>
    <xf numFmtId="2" fontId="18" fillId="0" borderId="15" xfId="0" applyNumberFormat="1" applyFont="1" applyFill="1" applyBorder="1" applyAlignment="1">
      <alignment horizontal="justify" vertical="center"/>
    </xf>
    <xf numFmtId="2" fontId="7" fillId="0" borderId="4" xfId="0" applyNumberFormat="1" applyFont="1" applyFill="1" applyBorder="1" applyAlignment="1">
      <alignment horizontal="justify" vertical="center" wrapText="1"/>
    </xf>
    <xf numFmtId="2" fontId="7" fillId="0" borderId="15" xfId="0" applyNumberFormat="1" applyFont="1" applyFill="1" applyBorder="1" applyAlignment="1">
      <alignment horizontal="justify" vertical="center"/>
    </xf>
    <xf numFmtId="2" fontId="7" fillId="0" borderId="2" xfId="0" applyNumberFormat="1" applyFont="1" applyFill="1" applyBorder="1" applyAlignment="1">
      <alignment horizontal="justify" vertical="center"/>
    </xf>
    <xf numFmtId="0" fontId="0" fillId="0" borderId="0" xfId="0" applyFont="1" applyAlignment="1">
      <alignment horizontal="center"/>
    </xf>
    <xf numFmtId="0" fontId="10" fillId="0" borderId="0" xfId="1" applyFont="1" applyFill="1" applyBorder="1" applyAlignment="1">
      <alignment horizontal="center" vertical="center" wrapText="1"/>
    </xf>
    <xf numFmtId="0" fontId="38" fillId="0" borderId="0" xfId="1" applyFont="1" applyFill="1" applyBorder="1" applyAlignment="1">
      <alignment horizontal="left" vertical="center" wrapText="1"/>
    </xf>
    <xf numFmtId="0" fontId="35" fillId="13" borderId="3" xfId="0" applyFont="1" applyFill="1" applyBorder="1" applyAlignment="1">
      <alignment horizontal="center" vertical="center" wrapText="1"/>
    </xf>
    <xf numFmtId="0" fontId="29" fillId="0" borderId="0" xfId="0" applyFont="1" applyAlignment="1">
      <alignment horizontal="left" wrapText="1"/>
    </xf>
    <xf numFmtId="0" fontId="2" fillId="0" borderId="0" xfId="0" applyFont="1" applyAlignment="1">
      <alignment horizontal="center" wrapText="1"/>
    </xf>
    <xf numFmtId="0" fontId="35" fillId="2" borderId="3"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16" xfId="0" applyFont="1" applyFill="1" applyBorder="1" applyAlignment="1">
      <alignment horizontal="center" vertical="center"/>
    </xf>
    <xf numFmtId="0" fontId="29" fillId="0" borderId="18" xfId="0" applyFont="1" applyBorder="1" applyAlignment="1">
      <alignment horizontal="left" wrapText="1"/>
    </xf>
    <xf numFmtId="0" fontId="17" fillId="0" borderId="0" xfId="0" applyFont="1" applyAlignment="1">
      <alignment horizontal="center"/>
    </xf>
    <xf numFmtId="0" fontId="1" fillId="0" borderId="0" xfId="0" applyFont="1" applyAlignment="1">
      <alignment horizontal="right"/>
    </xf>
    <xf numFmtId="0" fontId="35" fillId="2" borderId="4" xfId="0" applyFont="1" applyFill="1" applyBorder="1" applyAlignment="1">
      <alignment horizontal="center" vertical="center" wrapText="1"/>
    </xf>
    <xf numFmtId="0" fontId="35" fillId="2" borderId="15" xfId="0" applyFont="1" applyFill="1" applyBorder="1" applyAlignment="1">
      <alignment horizontal="center" vertical="center" wrapText="1"/>
    </xf>
    <xf numFmtId="0" fontId="35" fillId="2" borderId="2" xfId="0" applyFont="1" applyFill="1" applyBorder="1" applyAlignment="1">
      <alignment horizontal="center" vertical="center" wrapText="1"/>
    </xf>
    <xf numFmtId="0" fontId="35" fillId="13" borderId="4" xfId="0" applyFont="1" applyFill="1" applyBorder="1" applyAlignment="1">
      <alignment horizontal="center" vertical="center" wrapText="1"/>
    </xf>
    <xf numFmtId="0" fontId="35" fillId="13" borderId="15" xfId="0" applyFont="1" applyFill="1" applyBorder="1" applyAlignment="1">
      <alignment horizontal="center" vertical="center" wrapText="1"/>
    </xf>
    <xf numFmtId="0" fontId="35" fillId="13" borderId="2" xfId="0" applyFont="1" applyFill="1" applyBorder="1" applyAlignment="1">
      <alignment horizontal="center" vertical="center" wrapText="1"/>
    </xf>
    <xf numFmtId="0" fontId="18" fillId="3" borderId="4" xfId="0" applyNumberFormat="1" applyFont="1" applyFill="1" applyBorder="1" applyAlignment="1">
      <alignment horizontal="left" vertical="center" wrapText="1"/>
    </xf>
    <xf numFmtId="0" fontId="18" fillId="3" borderId="2" xfId="0" applyNumberFormat="1" applyFont="1" applyFill="1" applyBorder="1" applyAlignment="1">
      <alignment horizontal="left" vertical="center" wrapText="1"/>
    </xf>
    <xf numFmtId="0" fontId="35" fillId="2" borderId="21" xfId="0" applyFont="1" applyFill="1" applyBorder="1" applyAlignment="1">
      <alignment horizontal="center" vertical="center" wrapText="1"/>
    </xf>
    <xf numFmtId="0" fontId="35" fillId="2" borderId="23" xfId="0" applyFont="1" applyFill="1" applyBorder="1" applyAlignment="1">
      <alignment horizontal="center" vertical="center" wrapText="1"/>
    </xf>
    <xf numFmtId="0" fontId="41" fillId="0" borderId="3" xfId="0" applyFont="1" applyBorder="1" applyAlignment="1">
      <alignment horizontal="left"/>
    </xf>
    <xf numFmtId="2" fontId="18" fillId="3" borderId="4" xfId="0" applyNumberFormat="1" applyFont="1" applyFill="1" applyBorder="1" applyAlignment="1">
      <alignment horizontal="left" vertical="center" wrapText="1"/>
    </xf>
    <xf numFmtId="2" fontId="18" fillId="3" borderId="15" xfId="0" applyNumberFormat="1" applyFont="1" applyFill="1" applyBorder="1" applyAlignment="1">
      <alignment horizontal="left" vertical="center" wrapText="1"/>
    </xf>
    <xf numFmtId="2" fontId="18" fillId="3" borderId="2" xfId="0" applyNumberFormat="1" applyFont="1" applyFill="1" applyBorder="1" applyAlignment="1">
      <alignment horizontal="left" vertical="center" wrapText="1"/>
    </xf>
    <xf numFmtId="0" fontId="37" fillId="2" borderId="3" xfId="1" applyFont="1" applyFill="1" applyBorder="1" applyAlignment="1">
      <alignment horizontal="center" vertical="center" wrapText="1"/>
    </xf>
    <xf numFmtId="0" fontId="35" fillId="2" borderId="7" xfId="0" applyFont="1" applyFill="1" applyBorder="1" applyAlignment="1">
      <alignment horizontal="center" vertical="center" wrapText="1"/>
    </xf>
    <xf numFmtId="0" fontId="18" fillId="3" borderId="3" xfId="0" applyNumberFormat="1" applyFont="1" applyFill="1" applyBorder="1" applyAlignment="1">
      <alignment horizontal="left" vertical="center" wrapText="1"/>
    </xf>
    <xf numFmtId="0" fontId="35" fillId="2" borderId="0" xfId="0" applyFont="1" applyFill="1" applyBorder="1" applyAlignment="1">
      <alignment horizontal="center" vertical="center"/>
    </xf>
    <xf numFmtId="2" fontId="39" fillId="3" borderId="4" xfId="0" applyNumberFormat="1" applyFont="1" applyFill="1" applyBorder="1" applyAlignment="1">
      <alignment horizontal="center" vertical="center"/>
    </xf>
    <xf numFmtId="2" fontId="39" fillId="3" borderId="15" xfId="0" applyNumberFormat="1" applyFont="1" applyFill="1" applyBorder="1" applyAlignment="1">
      <alignment horizontal="center" vertical="center"/>
    </xf>
    <xf numFmtId="2" fontId="39" fillId="3" borderId="2" xfId="0" applyNumberFormat="1" applyFont="1" applyFill="1" applyBorder="1" applyAlignment="1">
      <alignment horizontal="center" vertical="center"/>
    </xf>
    <xf numFmtId="0" fontId="0" fillId="3" borderId="0" xfId="0" applyFill="1" applyAlignment="1">
      <alignment horizontal="center"/>
    </xf>
    <xf numFmtId="0" fontId="28" fillId="0" borderId="18" xfId="1" applyFont="1" applyFill="1" applyBorder="1" applyAlignment="1">
      <alignment horizontal="left" vertical="center" wrapText="1"/>
    </xf>
    <xf numFmtId="0" fontId="35" fillId="2" borderId="8" xfId="0" applyFont="1" applyFill="1" applyBorder="1" applyAlignment="1">
      <alignment horizontal="center" vertical="center" wrapText="1"/>
    </xf>
    <xf numFmtId="0" fontId="30" fillId="2" borderId="3" xfId="0" applyFont="1" applyFill="1" applyBorder="1" applyAlignment="1">
      <alignment horizontal="center" vertical="center"/>
    </xf>
    <xf numFmtId="0" fontId="8" fillId="10" borderId="3" xfId="0" applyFont="1" applyFill="1" applyBorder="1" applyAlignment="1">
      <alignment horizontal="center" vertical="center"/>
    </xf>
    <xf numFmtId="2" fontId="18" fillId="0" borderId="2" xfId="0" applyNumberFormat="1" applyFont="1" applyFill="1" applyBorder="1" applyAlignment="1">
      <alignment horizontal="center" vertical="center" wrapText="1"/>
    </xf>
    <xf numFmtId="0" fontId="18" fillId="0" borderId="4" xfId="0" applyNumberFormat="1" applyFont="1" applyFill="1" applyBorder="1" applyAlignment="1">
      <alignment horizontal="center" vertical="center" wrapText="1"/>
    </xf>
    <xf numFmtId="0" fontId="18" fillId="0" borderId="15" xfId="0" applyNumberFormat="1" applyFont="1" applyFill="1" applyBorder="1" applyAlignment="1">
      <alignment horizontal="center" vertical="center" wrapText="1"/>
    </xf>
    <xf numFmtId="0" fontId="18" fillId="0" borderId="2" xfId="0" applyNumberFormat="1" applyFont="1" applyFill="1" applyBorder="1" applyAlignment="1">
      <alignment horizontal="center" vertical="center" wrapText="1"/>
    </xf>
    <xf numFmtId="0" fontId="18" fillId="0" borderId="4" xfId="0" applyNumberFormat="1" applyFont="1" applyFill="1" applyBorder="1" applyAlignment="1">
      <alignment horizontal="left" vertical="center" wrapText="1"/>
    </xf>
    <xf numFmtId="0" fontId="18" fillId="0" borderId="2" xfId="0" applyNumberFormat="1" applyFont="1" applyFill="1" applyBorder="1" applyAlignment="1">
      <alignment horizontal="left" vertical="center" wrapText="1"/>
    </xf>
    <xf numFmtId="0" fontId="18" fillId="0" borderId="15" xfId="0" applyNumberFormat="1" applyFont="1" applyFill="1" applyBorder="1" applyAlignment="1">
      <alignment horizontal="left" vertical="center" wrapText="1"/>
    </xf>
    <xf numFmtId="0" fontId="18" fillId="3" borderId="15" xfId="0" applyNumberFormat="1" applyFont="1" applyFill="1" applyBorder="1" applyAlignment="1">
      <alignment horizontal="left" vertical="center" wrapText="1"/>
    </xf>
    <xf numFmtId="2" fontId="7" fillId="0" borderId="4" xfId="0" applyNumberFormat="1" applyFont="1" applyFill="1" applyBorder="1" applyAlignment="1">
      <alignment horizontal="left" vertical="center" wrapText="1"/>
    </xf>
    <xf numFmtId="2" fontId="7" fillId="0" borderId="15" xfId="0" applyNumberFormat="1" applyFont="1" applyFill="1" applyBorder="1" applyAlignment="1">
      <alignment horizontal="left" vertical="center" wrapText="1"/>
    </xf>
    <xf numFmtId="2" fontId="7" fillId="0" borderId="2" xfId="0" applyNumberFormat="1" applyFont="1" applyFill="1" applyBorder="1" applyAlignment="1">
      <alignment horizontal="left" vertical="center" wrapText="1"/>
    </xf>
    <xf numFmtId="0" fontId="7" fillId="0" borderId="4" xfId="0" applyNumberFormat="1" applyFont="1" applyFill="1" applyBorder="1" applyAlignment="1">
      <alignment horizontal="left" vertical="center" wrapText="1"/>
    </xf>
    <xf numFmtId="0" fontId="7" fillId="0" borderId="2" xfId="0" applyNumberFormat="1" applyFont="1" applyFill="1" applyBorder="1" applyAlignment="1">
      <alignment horizontal="left" vertical="center" wrapText="1"/>
    </xf>
    <xf numFmtId="0" fontId="7" fillId="0" borderId="15" xfId="0" applyNumberFormat="1" applyFont="1" applyFill="1" applyBorder="1" applyAlignment="1">
      <alignment horizontal="left" vertical="center" wrapText="1"/>
    </xf>
    <xf numFmtId="0" fontId="11" fillId="0" borderId="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2" xfId="0" applyFont="1" applyBorder="1" applyAlignment="1">
      <alignment horizontal="center" vertical="center" wrapText="1"/>
    </xf>
    <xf numFmtId="0" fontId="7" fillId="0" borderId="4" xfId="0" applyNumberFormat="1" applyFont="1" applyFill="1" applyBorder="1" applyAlignment="1">
      <alignment horizontal="center" vertical="center" wrapText="1"/>
    </xf>
    <xf numFmtId="0" fontId="7" fillId="0" borderId="15"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2" fontId="7" fillId="3" borderId="4" xfId="0" applyNumberFormat="1" applyFont="1" applyFill="1" applyBorder="1" applyAlignment="1">
      <alignment horizontal="center" vertical="center" wrapText="1"/>
    </xf>
    <xf numFmtId="2" fontId="7" fillId="3" borderId="15" xfId="0" applyNumberFormat="1" applyFont="1" applyFill="1" applyBorder="1" applyAlignment="1">
      <alignment horizontal="center" vertical="center" wrapText="1"/>
    </xf>
    <xf numFmtId="2" fontId="7" fillId="3" borderId="2" xfId="0" applyNumberFormat="1" applyFont="1" applyFill="1" applyBorder="1" applyAlignment="1">
      <alignment horizontal="center" vertical="center" wrapText="1"/>
    </xf>
    <xf numFmtId="0" fontId="7" fillId="3" borderId="4" xfId="0" applyNumberFormat="1" applyFont="1" applyFill="1" applyBorder="1" applyAlignment="1">
      <alignment horizontal="center" vertical="center" wrapText="1"/>
    </xf>
    <xf numFmtId="0" fontId="7" fillId="3" borderId="15" xfId="0" applyNumberFormat="1" applyFont="1" applyFill="1" applyBorder="1" applyAlignment="1">
      <alignment horizontal="center" vertical="center" wrapText="1"/>
    </xf>
    <xf numFmtId="0" fontId="7" fillId="3" borderId="2" xfId="0" applyNumberFormat="1"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1" fillId="0" borderId="0" xfId="0" applyFont="1" applyAlignment="1">
      <alignment horizontal="center" wrapText="1"/>
    </xf>
    <xf numFmtId="0" fontId="0" fillId="0" borderId="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 xfId="0" applyFont="1" applyBorder="1" applyAlignment="1">
      <alignment horizontal="center" vertical="center" wrapText="1"/>
    </xf>
    <xf numFmtId="0" fontId="46" fillId="0" borderId="0" xfId="0" applyFont="1" applyAlignment="1">
      <alignment horizontal="left" wrapText="1"/>
    </xf>
    <xf numFmtId="0" fontId="3" fillId="0" borderId="0" xfId="0" applyFont="1" applyBorder="1"/>
    <xf numFmtId="2" fontId="18" fillId="0" borderId="15" xfId="0" applyNumberFormat="1" applyFont="1" applyFill="1" applyBorder="1" applyAlignment="1">
      <alignment horizontal="center" vertical="center" wrapText="1"/>
    </xf>
    <xf numFmtId="0" fontId="0" fillId="0" borderId="19" xfId="0" applyFont="1" applyBorder="1" applyAlignment="1">
      <alignment horizontal="center" vertical="distributed" wrapText="1"/>
    </xf>
    <xf numFmtId="0" fontId="0" fillId="0" borderId="12" xfId="0" applyFont="1" applyBorder="1" applyAlignment="1">
      <alignment horizontal="center" vertical="distributed"/>
    </xf>
    <xf numFmtId="0" fontId="29" fillId="0" borderId="1" xfId="0" applyFont="1" applyBorder="1" applyAlignment="1">
      <alignment horizontal="left" wrapText="1"/>
    </xf>
    <xf numFmtId="0" fontId="29" fillId="0" borderId="0" xfId="0" applyFont="1" applyBorder="1" applyAlignment="1">
      <alignment horizontal="left" wrapText="1"/>
    </xf>
    <xf numFmtId="0" fontId="35" fillId="2" borderId="9" xfId="0" applyFont="1" applyFill="1" applyBorder="1" applyAlignment="1">
      <alignment horizontal="center" vertical="center"/>
    </xf>
    <xf numFmtId="0" fontId="35" fillId="2" borderId="9" xfId="0" applyFont="1" applyFill="1" applyBorder="1" applyAlignment="1">
      <alignment horizontal="center" vertical="center" wrapText="1"/>
    </xf>
    <xf numFmtId="0" fontId="21" fillId="0" borderId="8" xfId="0" applyFont="1" applyFill="1" applyBorder="1" applyAlignment="1">
      <alignment horizontal="left" vertical="top" wrapText="1"/>
    </xf>
    <xf numFmtId="0" fontId="30" fillId="0" borderId="0" xfId="0" applyFont="1" applyAlignment="1">
      <alignment horizontal="center"/>
    </xf>
    <xf numFmtId="0" fontId="47" fillId="13" borderId="14" xfId="0" applyFont="1" applyFill="1" applyBorder="1" applyAlignment="1">
      <alignment horizontal="center" vertical="center"/>
    </xf>
    <xf numFmtId="0" fontId="47" fillId="13" borderId="16" xfId="0" applyFont="1" applyFill="1" applyBorder="1" applyAlignment="1">
      <alignment horizontal="center" vertical="center"/>
    </xf>
    <xf numFmtId="0" fontId="22" fillId="13" borderId="0" xfId="0" applyFont="1" applyFill="1" applyAlignment="1">
      <alignment horizontal="center"/>
    </xf>
    <xf numFmtId="0" fontId="18" fillId="10" borderId="0" xfId="0" applyFont="1" applyFill="1" applyBorder="1" applyAlignment="1">
      <alignment horizontal="left" vertical="justify" wrapText="1"/>
    </xf>
    <xf numFmtId="0" fontId="18" fillId="10" borderId="0" xfId="0" applyFont="1" applyFill="1" applyBorder="1" applyAlignment="1">
      <alignment horizontal="left" vertical="justify"/>
    </xf>
    <xf numFmtId="0" fontId="37" fillId="13" borderId="0" xfId="1" applyFont="1" applyFill="1" applyBorder="1" applyAlignment="1">
      <alignment horizontal="left" vertical="center" wrapText="1"/>
    </xf>
    <xf numFmtId="0" fontId="44" fillId="0" borderId="3" xfId="0" applyFont="1" applyBorder="1" applyAlignment="1">
      <alignment horizontal="left" vertical="center" wrapText="1"/>
    </xf>
    <xf numFmtId="0" fontId="43" fillId="0" borderId="8" xfId="4" applyFont="1" applyFill="1" applyBorder="1" applyAlignment="1">
      <alignment horizontal="left" vertical="center" wrapText="1"/>
    </xf>
    <xf numFmtId="0" fontId="37" fillId="13" borderId="18" xfId="1" applyFont="1" applyFill="1" applyBorder="1" applyAlignment="1">
      <alignment horizontal="left" vertical="center" wrapText="1"/>
    </xf>
    <xf numFmtId="0" fontId="47" fillId="0" borderId="0" xfId="1" applyFont="1" applyFill="1" applyBorder="1" applyAlignment="1">
      <alignment horizontal="left" vertical="center" wrapText="1"/>
    </xf>
    <xf numFmtId="0" fontId="8" fillId="13" borderId="8" xfId="0" applyFont="1" applyFill="1" applyBorder="1" applyAlignment="1">
      <alignment horizontal="center" vertical="center"/>
    </xf>
    <xf numFmtId="0" fontId="8" fillId="13" borderId="18" xfId="0" applyFont="1" applyFill="1" applyBorder="1" applyAlignment="1">
      <alignment horizontal="center" vertical="center"/>
    </xf>
    <xf numFmtId="0" fontId="8" fillId="13" borderId="8" xfId="0" applyFont="1" applyFill="1" applyBorder="1" applyAlignment="1">
      <alignment horizontal="center" vertical="center" wrapText="1"/>
    </xf>
    <xf numFmtId="0" fontId="8" fillId="13" borderId="18" xfId="0" applyFont="1" applyFill="1" applyBorder="1" applyAlignment="1">
      <alignment horizontal="center" vertical="center" wrapText="1"/>
    </xf>
    <xf numFmtId="0" fontId="37" fillId="13" borderId="14" xfId="1" applyFont="1" applyFill="1" applyBorder="1" applyAlignment="1">
      <alignment horizontal="center" vertical="center" wrapText="1"/>
    </xf>
    <xf numFmtId="0" fontId="37" fillId="13" borderId="16" xfId="1" applyFont="1" applyFill="1" applyBorder="1" applyAlignment="1">
      <alignment horizontal="center" vertical="center" wrapText="1"/>
    </xf>
    <xf numFmtId="0" fontId="37" fillId="13" borderId="20" xfId="1" applyFont="1" applyFill="1" applyBorder="1" applyAlignment="1">
      <alignment horizontal="center" vertical="center" wrapText="1"/>
    </xf>
    <xf numFmtId="0" fontId="47" fillId="13" borderId="14" xfId="1" applyFont="1" applyFill="1" applyBorder="1" applyAlignment="1">
      <alignment horizontal="center" vertical="center" wrapText="1"/>
    </xf>
    <xf numFmtId="0" fontId="47" fillId="13" borderId="20" xfId="1" applyFont="1" applyFill="1" applyBorder="1" applyAlignment="1">
      <alignment horizontal="center" vertical="center" wrapText="1"/>
    </xf>
    <xf numFmtId="0" fontId="47" fillId="13" borderId="16" xfId="1" applyFont="1" applyFill="1" applyBorder="1" applyAlignment="1">
      <alignment horizontal="center" vertical="center" wrapText="1"/>
    </xf>
    <xf numFmtId="0" fontId="45" fillId="0" borderId="6" xfId="0" applyFont="1" applyBorder="1" applyAlignment="1">
      <alignment horizontal="center"/>
    </xf>
    <xf numFmtId="0" fontId="1" fillId="0" borderId="17"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2" xfId="0" applyFont="1" applyBorder="1" applyAlignment="1">
      <alignment horizontal="center" vertical="center" wrapText="1"/>
    </xf>
    <xf numFmtId="0" fontId="9" fillId="7" borderId="3" xfId="0" applyFont="1" applyFill="1" applyBorder="1" applyAlignment="1">
      <alignment horizontal="left" vertical="center" wrapText="1"/>
    </xf>
    <xf numFmtId="0" fontId="9" fillId="7" borderId="4" xfId="0" applyFont="1" applyFill="1" applyBorder="1" applyAlignment="1">
      <alignment horizontal="left" vertical="center" wrapText="1"/>
    </xf>
    <xf numFmtId="0" fontId="0" fillId="0" borderId="17" xfId="0" applyBorder="1" applyAlignment="1">
      <alignment horizontal="left" wrapText="1"/>
    </xf>
    <xf numFmtId="0" fontId="0" fillId="0" borderId="8" xfId="0" applyBorder="1" applyAlignment="1">
      <alignment horizontal="left" wrapText="1"/>
    </xf>
    <xf numFmtId="0" fontId="0" fillId="0" borderId="21" xfId="0" applyBorder="1" applyAlignment="1">
      <alignment horizontal="left" wrapText="1"/>
    </xf>
    <xf numFmtId="0" fontId="0" fillId="0" borderId="22" xfId="0" applyBorder="1" applyAlignment="1">
      <alignment horizontal="left" wrapText="1"/>
    </xf>
    <xf numFmtId="0" fontId="0" fillId="0" borderId="18" xfId="0" applyBorder="1" applyAlignment="1">
      <alignment horizontal="left" wrapText="1"/>
    </xf>
    <xf numFmtId="0" fontId="0" fillId="0" borderId="23" xfId="0" applyBorder="1" applyAlignment="1">
      <alignment horizontal="left" wrapText="1"/>
    </xf>
  </cellXfs>
  <cellStyles count="9">
    <cellStyle name="Excel Built-in Normal" xfId="1"/>
    <cellStyle name="Normal" xfId="0" builtinId="0"/>
    <cellStyle name="Normal 2" xfId="2"/>
    <cellStyle name="Normal 2 2" xfId="5"/>
    <cellStyle name="Normal 3" xfId="6"/>
    <cellStyle name="Normal 4" xfId="7"/>
    <cellStyle name="Normal 5" xfId="8"/>
    <cellStyle name="Normal_Ind 14" xfId="4"/>
    <cellStyle name="Porcentagem" xfId="3" builtinId="5"/>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63500</xdr:colOff>
      <xdr:row>0</xdr:row>
      <xdr:rowOff>95251</xdr:rowOff>
    </xdr:from>
    <xdr:to>
      <xdr:col>10</xdr:col>
      <xdr:colOff>940250</xdr:colOff>
      <xdr:row>0</xdr:row>
      <xdr:rowOff>1183005</xdr:rowOff>
    </xdr:to>
    <xdr:pic>
      <xdr:nvPicPr>
        <xdr:cNvPr id="2" name="Imagem 1">
          <a:extLst>
            <a:ext uri="{FF2B5EF4-FFF2-40B4-BE49-F238E27FC236}">
              <a16:creationId xmlns:a16="http://schemas.microsoft.com/office/drawing/2014/main" id="{00000000-0008-0000-1600-000002000000}"/>
            </a:ext>
          </a:extLst>
        </xdr:cNvPr>
        <xdr:cNvPicPr/>
      </xdr:nvPicPr>
      <xdr:blipFill rotWithShape="1">
        <a:blip xmlns:r="http://schemas.openxmlformats.org/officeDocument/2006/relationships" r:embed="rId1"/>
        <a:srcRect l="26004" t="30303" r="22552" b="34642"/>
        <a:stretch/>
      </xdr:blipFill>
      <xdr:spPr bwMode="auto">
        <a:xfrm>
          <a:off x="5235575" y="95251"/>
          <a:ext cx="3836644" cy="1087754"/>
        </a:xfrm>
        <a:prstGeom prst="rect">
          <a:avLst/>
        </a:prstGeom>
        <a:ln>
          <a:noFill/>
        </a:ln>
        <a:extLst>
          <a:ext uri="{53640926-AAD7-44D8-BBD7-CCE9431645EC}">
            <a14:shadowObscured xmlns:a14="http://schemas.microsoft.com/office/drawing/2010/main"/>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10583</xdr:colOff>
      <xdr:row>0</xdr:row>
      <xdr:rowOff>31749</xdr:rowOff>
    </xdr:from>
    <xdr:to>
      <xdr:col>8</xdr:col>
      <xdr:colOff>625792</xdr:colOff>
      <xdr:row>0</xdr:row>
      <xdr:rowOff>1119503</xdr:rowOff>
    </xdr:to>
    <xdr:pic>
      <xdr:nvPicPr>
        <xdr:cNvPr id="2" name="Imagem 1">
          <a:extLst>
            <a:ext uri="{FF2B5EF4-FFF2-40B4-BE49-F238E27FC236}">
              <a16:creationId xmlns:a16="http://schemas.microsoft.com/office/drawing/2014/main" id="{00000000-0008-0000-0500-000002000000}"/>
            </a:ext>
          </a:extLst>
        </xdr:cNvPr>
        <xdr:cNvPicPr/>
      </xdr:nvPicPr>
      <xdr:blipFill rotWithShape="1">
        <a:blip xmlns:r="http://schemas.openxmlformats.org/officeDocument/2006/relationships" r:embed="rId1"/>
        <a:srcRect l="26004" t="30303" r="22552" b="34642"/>
        <a:stretch/>
      </xdr:blipFill>
      <xdr:spPr bwMode="auto">
        <a:xfrm>
          <a:off x="4328583" y="31749"/>
          <a:ext cx="3831167" cy="1087754"/>
        </a:xfrm>
        <a:prstGeom prst="rect">
          <a:avLst/>
        </a:prstGeom>
        <a:ln>
          <a:noFill/>
        </a:ln>
        <a:extLst>
          <a:ext uri="{53640926-AAD7-44D8-BBD7-CCE9431645EC}">
            <a14:shadowObscured xmlns:a14="http://schemas.microsoft.com/office/drawing/2010/main"/>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31750</xdr:colOff>
      <xdr:row>0</xdr:row>
      <xdr:rowOff>105833</xdr:rowOff>
    </xdr:from>
    <xdr:to>
      <xdr:col>8</xdr:col>
      <xdr:colOff>488718</xdr:colOff>
      <xdr:row>1</xdr:row>
      <xdr:rowOff>8254</xdr:rowOff>
    </xdr:to>
    <xdr:pic>
      <xdr:nvPicPr>
        <xdr:cNvPr id="2" name="Imagem 1">
          <a:extLst>
            <a:ext uri="{FF2B5EF4-FFF2-40B4-BE49-F238E27FC236}">
              <a16:creationId xmlns:a16="http://schemas.microsoft.com/office/drawing/2014/main" id="{00000000-0008-0000-0600-000002000000}"/>
            </a:ext>
          </a:extLst>
        </xdr:cNvPr>
        <xdr:cNvPicPr/>
      </xdr:nvPicPr>
      <xdr:blipFill rotWithShape="1">
        <a:blip xmlns:r="http://schemas.openxmlformats.org/officeDocument/2006/relationships" r:embed="rId1"/>
        <a:srcRect l="26004" t="30303" r="22552" b="34642"/>
        <a:stretch/>
      </xdr:blipFill>
      <xdr:spPr bwMode="auto">
        <a:xfrm>
          <a:off x="4381500" y="105833"/>
          <a:ext cx="3831167" cy="1087754"/>
        </a:xfrm>
        <a:prstGeom prst="rect">
          <a:avLst/>
        </a:prstGeom>
        <a:ln>
          <a:noFill/>
        </a:ln>
        <a:extLst>
          <a:ext uri="{53640926-AAD7-44D8-BBD7-CCE9431645EC}">
            <a14:shadowObscured xmlns:a14="http://schemas.microsoft.com/office/drawing/2010/main"/>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xdr:col>
      <xdr:colOff>10583</xdr:colOff>
      <xdr:row>0</xdr:row>
      <xdr:rowOff>52917</xdr:rowOff>
    </xdr:from>
    <xdr:to>
      <xdr:col>8</xdr:col>
      <xdr:colOff>677592</xdr:colOff>
      <xdr:row>0</xdr:row>
      <xdr:rowOff>1140671</xdr:rowOff>
    </xdr:to>
    <xdr:pic>
      <xdr:nvPicPr>
        <xdr:cNvPr id="2" name="Imagem 1">
          <a:extLst>
            <a:ext uri="{FF2B5EF4-FFF2-40B4-BE49-F238E27FC236}">
              <a16:creationId xmlns:a16="http://schemas.microsoft.com/office/drawing/2014/main" id="{00000000-0008-0000-0700-000002000000}"/>
            </a:ext>
          </a:extLst>
        </xdr:cNvPr>
        <xdr:cNvPicPr/>
      </xdr:nvPicPr>
      <xdr:blipFill rotWithShape="1">
        <a:blip xmlns:r="http://schemas.openxmlformats.org/officeDocument/2006/relationships" r:embed="rId1"/>
        <a:srcRect l="26004" t="30303" r="22552" b="34642"/>
        <a:stretch/>
      </xdr:blipFill>
      <xdr:spPr bwMode="auto">
        <a:xfrm>
          <a:off x="3989916" y="52917"/>
          <a:ext cx="3831167" cy="1087754"/>
        </a:xfrm>
        <a:prstGeom prst="rect">
          <a:avLst/>
        </a:prstGeom>
        <a:ln>
          <a:noFill/>
        </a:ln>
        <a:extLst>
          <a:ext uri="{53640926-AAD7-44D8-BBD7-CCE9431645EC}">
            <a14:shadowObscured xmlns:a14="http://schemas.microsoft.com/office/drawing/2010/main"/>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5</xdr:col>
      <xdr:colOff>21165</xdr:colOff>
      <xdr:row>0</xdr:row>
      <xdr:rowOff>74083</xdr:rowOff>
    </xdr:from>
    <xdr:to>
      <xdr:col>8</xdr:col>
      <xdr:colOff>804332</xdr:colOff>
      <xdr:row>0</xdr:row>
      <xdr:rowOff>1161837</xdr:rowOff>
    </xdr:to>
    <xdr:pic>
      <xdr:nvPicPr>
        <xdr:cNvPr id="2" name="Imagem 1">
          <a:extLst>
            <a:ext uri="{FF2B5EF4-FFF2-40B4-BE49-F238E27FC236}">
              <a16:creationId xmlns:a16="http://schemas.microsoft.com/office/drawing/2014/main" id="{00000000-0008-0000-0800-000002000000}"/>
            </a:ext>
          </a:extLst>
        </xdr:cNvPr>
        <xdr:cNvPicPr/>
      </xdr:nvPicPr>
      <xdr:blipFill rotWithShape="1">
        <a:blip xmlns:r="http://schemas.openxmlformats.org/officeDocument/2006/relationships" r:embed="rId1"/>
        <a:srcRect l="26004" t="30303" r="22552" b="34642"/>
        <a:stretch/>
      </xdr:blipFill>
      <xdr:spPr bwMode="auto">
        <a:xfrm>
          <a:off x="4360332" y="74083"/>
          <a:ext cx="3831167" cy="1087754"/>
        </a:xfrm>
        <a:prstGeom prst="rect">
          <a:avLst/>
        </a:prstGeom>
        <a:ln>
          <a:noFill/>
        </a:ln>
        <a:extLst>
          <a:ext uri="{53640926-AAD7-44D8-BBD7-CCE9431645EC}">
            <a14:shadowObscured xmlns:a14="http://schemas.microsoft.com/office/drawing/2010/main"/>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5</xdr:col>
      <xdr:colOff>10584</xdr:colOff>
      <xdr:row>0</xdr:row>
      <xdr:rowOff>63500</xdr:rowOff>
    </xdr:from>
    <xdr:to>
      <xdr:col>9</xdr:col>
      <xdr:colOff>613834</xdr:colOff>
      <xdr:row>0</xdr:row>
      <xdr:rowOff>1151254</xdr:rowOff>
    </xdr:to>
    <xdr:pic>
      <xdr:nvPicPr>
        <xdr:cNvPr id="4" name="Imagem 3">
          <a:extLst>
            <a:ext uri="{FF2B5EF4-FFF2-40B4-BE49-F238E27FC236}">
              <a16:creationId xmlns:a16="http://schemas.microsoft.com/office/drawing/2014/main" id="{00000000-0008-0000-0900-000004000000}"/>
            </a:ext>
          </a:extLst>
        </xdr:cNvPr>
        <xdr:cNvPicPr/>
      </xdr:nvPicPr>
      <xdr:blipFill rotWithShape="1">
        <a:blip xmlns:r="http://schemas.openxmlformats.org/officeDocument/2006/relationships" r:embed="rId1"/>
        <a:srcRect l="26004" t="30303" r="22552" b="34642"/>
        <a:stretch/>
      </xdr:blipFill>
      <xdr:spPr bwMode="auto">
        <a:xfrm>
          <a:off x="4593167" y="63500"/>
          <a:ext cx="3831167" cy="1087754"/>
        </a:xfrm>
        <a:prstGeom prst="rect">
          <a:avLst/>
        </a:prstGeom>
        <a:ln>
          <a:noFill/>
        </a:ln>
        <a:extLst>
          <a:ext uri="{53640926-AAD7-44D8-BBD7-CCE9431645EC}">
            <a14:shadowObscured xmlns:a14="http://schemas.microsoft.com/office/drawing/2010/main"/>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5</xdr:col>
      <xdr:colOff>21166</xdr:colOff>
      <xdr:row>0</xdr:row>
      <xdr:rowOff>74083</xdr:rowOff>
    </xdr:from>
    <xdr:to>
      <xdr:col>8</xdr:col>
      <xdr:colOff>624416</xdr:colOff>
      <xdr:row>0</xdr:row>
      <xdr:rowOff>1161837</xdr:rowOff>
    </xdr:to>
    <xdr:pic>
      <xdr:nvPicPr>
        <xdr:cNvPr id="2" name="Imagem 1">
          <a:extLst>
            <a:ext uri="{FF2B5EF4-FFF2-40B4-BE49-F238E27FC236}">
              <a16:creationId xmlns:a16="http://schemas.microsoft.com/office/drawing/2014/main" id="{00000000-0008-0000-0A00-000002000000}"/>
            </a:ext>
          </a:extLst>
        </xdr:cNvPr>
        <xdr:cNvPicPr/>
      </xdr:nvPicPr>
      <xdr:blipFill rotWithShape="1">
        <a:blip xmlns:r="http://schemas.openxmlformats.org/officeDocument/2006/relationships" r:embed="rId1"/>
        <a:srcRect l="26004" t="30303" r="22552" b="34642"/>
        <a:stretch/>
      </xdr:blipFill>
      <xdr:spPr bwMode="auto">
        <a:xfrm>
          <a:off x="4508499" y="74083"/>
          <a:ext cx="3831167" cy="1087754"/>
        </a:xfrm>
        <a:prstGeom prst="rect">
          <a:avLst/>
        </a:prstGeom>
        <a:ln>
          <a:noFill/>
        </a:ln>
        <a:extLst>
          <a:ext uri="{53640926-AAD7-44D8-BBD7-CCE9431645EC}">
            <a14:shadowObscured xmlns:a14="http://schemas.microsoft.com/office/drawing/2010/main"/>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5</xdr:col>
      <xdr:colOff>31750</xdr:colOff>
      <xdr:row>0</xdr:row>
      <xdr:rowOff>52917</xdr:rowOff>
    </xdr:from>
    <xdr:to>
      <xdr:col>8</xdr:col>
      <xdr:colOff>693596</xdr:colOff>
      <xdr:row>0</xdr:row>
      <xdr:rowOff>1140671</xdr:rowOff>
    </xdr:to>
    <xdr:pic>
      <xdr:nvPicPr>
        <xdr:cNvPr id="2" name="Imagem 1">
          <a:extLst>
            <a:ext uri="{FF2B5EF4-FFF2-40B4-BE49-F238E27FC236}">
              <a16:creationId xmlns:a16="http://schemas.microsoft.com/office/drawing/2014/main" id="{00000000-0008-0000-0B00-000002000000}"/>
            </a:ext>
          </a:extLst>
        </xdr:cNvPr>
        <xdr:cNvPicPr/>
      </xdr:nvPicPr>
      <xdr:blipFill rotWithShape="1">
        <a:blip xmlns:r="http://schemas.openxmlformats.org/officeDocument/2006/relationships" r:embed="rId1"/>
        <a:srcRect l="26004" t="30303" r="22552" b="34642"/>
        <a:stretch/>
      </xdr:blipFill>
      <xdr:spPr bwMode="auto">
        <a:xfrm>
          <a:off x="4275667" y="52917"/>
          <a:ext cx="3831167" cy="1087754"/>
        </a:xfrm>
        <a:prstGeom prst="rect">
          <a:avLst/>
        </a:prstGeom>
        <a:ln>
          <a:noFill/>
        </a:ln>
        <a:extLst>
          <a:ext uri="{53640926-AAD7-44D8-BBD7-CCE9431645EC}">
            <a14:shadowObscured xmlns:a14="http://schemas.microsoft.com/office/drawing/2010/main"/>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5</xdr:col>
      <xdr:colOff>31750</xdr:colOff>
      <xdr:row>0</xdr:row>
      <xdr:rowOff>127000</xdr:rowOff>
    </xdr:from>
    <xdr:to>
      <xdr:col>8</xdr:col>
      <xdr:colOff>613836</xdr:colOff>
      <xdr:row>0</xdr:row>
      <xdr:rowOff>1214754</xdr:rowOff>
    </xdr:to>
    <xdr:pic>
      <xdr:nvPicPr>
        <xdr:cNvPr id="2" name="Imagem 1">
          <a:extLst>
            <a:ext uri="{FF2B5EF4-FFF2-40B4-BE49-F238E27FC236}">
              <a16:creationId xmlns:a16="http://schemas.microsoft.com/office/drawing/2014/main" id="{00000000-0008-0000-0C00-000002000000}"/>
            </a:ext>
          </a:extLst>
        </xdr:cNvPr>
        <xdr:cNvPicPr/>
      </xdr:nvPicPr>
      <xdr:blipFill rotWithShape="1">
        <a:blip xmlns:r="http://schemas.openxmlformats.org/officeDocument/2006/relationships" r:embed="rId1"/>
        <a:srcRect l="26004" t="30303" r="22552" b="34642"/>
        <a:stretch/>
      </xdr:blipFill>
      <xdr:spPr bwMode="auto">
        <a:xfrm>
          <a:off x="4857750" y="127000"/>
          <a:ext cx="3831167" cy="1087754"/>
        </a:xfrm>
        <a:prstGeom prst="rect">
          <a:avLst/>
        </a:prstGeom>
        <a:ln>
          <a:noFill/>
        </a:ln>
        <a:extLst>
          <a:ext uri="{53640926-AAD7-44D8-BBD7-CCE9431645EC}">
            <a14:shadowObscured xmlns:a14="http://schemas.microsoft.com/office/drawing/2010/main"/>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5</xdr:col>
      <xdr:colOff>42335</xdr:colOff>
      <xdr:row>0</xdr:row>
      <xdr:rowOff>116417</xdr:rowOff>
    </xdr:from>
    <xdr:to>
      <xdr:col>8</xdr:col>
      <xdr:colOff>422922</xdr:colOff>
      <xdr:row>0</xdr:row>
      <xdr:rowOff>1204171</xdr:rowOff>
    </xdr:to>
    <xdr:pic>
      <xdr:nvPicPr>
        <xdr:cNvPr id="2" name="Imagem 1">
          <a:extLst>
            <a:ext uri="{FF2B5EF4-FFF2-40B4-BE49-F238E27FC236}">
              <a16:creationId xmlns:a16="http://schemas.microsoft.com/office/drawing/2014/main" id="{00000000-0008-0000-0D00-000002000000}"/>
            </a:ext>
          </a:extLst>
        </xdr:cNvPr>
        <xdr:cNvPicPr/>
      </xdr:nvPicPr>
      <xdr:blipFill rotWithShape="1">
        <a:blip xmlns:r="http://schemas.openxmlformats.org/officeDocument/2006/relationships" r:embed="rId1"/>
        <a:srcRect l="26004" t="30303" r="22552" b="34642"/>
        <a:stretch/>
      </xdr:blipFill>
      <xdr:spPr bwMode="auto">
        <a:xfrm>
          <a:off x="4751918" y="116417"/>
          <a:ext cx="3831167" cy="1087754"/>
        </a:xfrm>
        <a:prstGeom prst="rect">
          <a:avLst/>
        </a:prstGeom>
        <a:ln>
          <a:noFill/>
        </a:ln>
        <a:extLst>
          <a:ext uri="{53640926-AAD7-44D8-BBD7-CCE9431645EC}">
            <a14:shadowObscured xmlns:a14="http://schemas.microsoft.com/office/drawing/2010/main"/>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5</xdr:col>
      <xdr:colOff>42334</xdr:colOff>
      <xdr:row>0</xdr:row>
      <xdr:rowOff>137583</xdr:rowOff>
    </xdr:from>
    <xdr:to>
      <xdr:col>8</xdr:col>
      <xdr:colOff>585863</xdr:colOff>
      <xdr:row>0</xdr:row>
      <xdr:rowOff>1225337</xdr:rowOff>
    </xdr:to>
    <xdr:pic>
      <xdr:nvPicPr>
        <xdr:cNvPr id="3" name="Imagem 2">
          <a:extLst>
            <a:ext uri="{FF2B5EF4-FFF2-40B4-BE49-F238E27FC236}">
              <a16:creationId xmlns:a16="http://schemas.microsoft.com/office/drawing/2014/main" id="{00000000-0008-0000-0E00-000003000000}"/>
            </a:ext>
          </a:extLst>
        </xdr:cNvPr>
        <xdr:cNvPicPr/>
      </xdr:nvPicPr>
      <xdr:blipFill rotWithShape="1">
        <a:blip xmlns:r="http://schemas.openxmlformats.org/officeDocument/2006/relationships" r:embed="rId1"/>
        <a:srcRect l="26004" t="30303" r="22552" b="34642"/>
        <a:stretch/>
      </xdr:blipFill>
      <xdr:spPr bwMode="auto">
        <a:xfrm>
          <a:off x="5005917" y="137583"/>
          <a:ext cx="3831167" cy="1087754"/>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63500</xdr:colOff>
      <xdr:row>0</xdr:row>
      <xdr:rowOff>95251</xdr:rowOff>
    </xdr:from>
    <xdr:to>
      <xdr:col>25</xdr:col>
      <xdr:colOff>118719</xdr:colOff>
      <xdr:row>0</xdr:row>
      <xdr:rowOff>1183005</xdr:rowOff>
    </xdr:to>
    <xdr:pic>
      <xdr:nvPicPr>
        <xdr:cNvPr id="2" name="Imagem 1">
          <a:extLst>
            <a:ext uri="{FF2B5EF4-FFF2-40B4-BE49-F238E27FC236}">
              <a16:creationId xmlns:a16="http://schemas.microsoft.com/office/drawing/2014/main" id="{00000000-0008-0000-1600-000002000000}"/>
            </a:ext>
          </a:extLst>
        </xdr:cNvPr>
        <xdr:cNvPicPr/>
      </xdr:nvPicPr>
      <xdr:blipFill rotWithShape="1">
        <a:blip xmlns:r="http://schemas.openxmlformats.org/officeDocument/2006/relationships" r:embed="rId1"/>
        <a:srcRect l="26004" t="30303" r="22552" b="34642"/>
        <a:stretch/>
      </xdr:blipFill>
      <xdr:spPr bwMode="auto">
        <a:xfrm>
          <a:off x="5511800" y="95251"/>
          <a:ext cx="3836645" cy="1087754"/>
        </a:xfrm>
        <a:prstGeom prst="rect">
          <a:avLst/>
        </a:prstGeom>
        <a:ln>
          <a:noFill/>
        </a:ln>
        <a:extLst>
          <a:ext uri="{53640926-AAD7-44D8-BBD7-CCE9431645EC}">
            <a14:shadowObscured xmlns:a14="http://schemas.microsoft.com/office/drawing/2010/main"/>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5</xdr:col>
      <xdr:colOff>10583</xdr:colOff>
      <xdr:row>0</xdr:row>
      <xdr:rowOff>95251</xdr:rowOff>
    </xdr:from>
    <xdr:to>
      <xdr:col>8</xdr:col>
      <xdr:colOff>548972</xdr:colOff>
      <xdr:row>0</xdr:row>
      <xdr:rowOff>1183005</xdr:rowOff>
    </xdr:to>
    <xdr:pic>
      <xdr:nvPicPr>
        <xdr:cNvPr id="2" name="Imagem 1">
          <a:extLst>
            <a:ext uri="{FF2B5EF4-FFF2-40B4-BE49-F238E27FC236}">
              <a16:creationId xmlns:a16="http://schemas.microsoft.com/office/drawing/2014/main" id="{00000000-0008-0000-0F00-000002000000}"/>
            </a:ext>
          </a:extLst>
        </xdr:cNvPr>
        <xdr:cNvPicPr/>
      </xdr:nvPicPr>
      <xdr:blipFill rotWithShape="1">
        <a:blip xmlns:r="http://schemas.openxmlformats.org/officeDocument/2006/relationships" r:embed="rId1"/>
        <a:srcRect l="26004" t="30303" r="22552" b="34642"/>
        <a:stretch/>
      </xdr:blipFill>
      <xdr:spPr bwMode="auto">
        <a:xfrm>
          <a:off x="5069416" y="95251"/>
          <a:ext cx="3831167" cy="1087754"/>
        </a:xfrm>
        <a:prstGeom prst="rect">
          <a:avLst/>
        </a:prstGeom>
        <a:ln>
          <a:noFill/>
        </a:ln>
        <a:extLst>
          <a:ext uri="{53640926-AAD7-44D8-BBD7-CCE9431645EC}">
            <a14:shadowObscured xmlns:a14="http://schemas.microsoft.com/office/drawing/2010/main"/>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5</xdr:col>
      <xdr:colOff>52916</xdr:colOff>
      <xdr:row>0</xdr:row>
      <xdr:rowOff>84667</xdr:rowOff>
    </xdr:from>
    <xdr:to>
      <xdr:col>8</xdr:col>
      <xdr:colOff>677332</xdr:colOff>
      <xdr:row>0</xdr:row>
      <xdr:rowOff>1172421</xdr:rowOff>
    </xdr:to>
    <xdr:pic>
      <xdr:nvPicPr>
        <xdr:cNvPr id="2" name="Imagem 1">
          <a:extLst>
            <a:ext uri="{FF2B5EF4-FFF2-40B4-BE49-F238E27FC236}">
              <a16:creationId xmlns:a16="http://schemas.microsoft.com/office/drawing/2014/main" id="{00000000-0008-0000-1000-000002000000}"/>
            </a:ext>
          </a:extLst>
        </xdr:cNvPr>
        <xdr:cNvPicPr/>
      </xdr:nvPicPr>
      <xdr:blipFill rotWithShape="1">
        <a:blip xmlns:r="http://schemas.openxmlformats.org/officeDocument/2006/relationships" r:embed="rId1"/>
        <a:srcRect l="26004" t="30303" r="22552" b="34642"/>
        <a:stretch/>
      </xdr:blipFill>
      <xdr:spPr bwMode="auto">
        <a:xfrm>
          <a:off x="4709583" y="84667"/>
          <a:ext cx="3831167" cy="1087754"/>
        </a:xfrm>
        <a:prstGeom prst="rect">
          <a:avLst/>
        </a:prstGeom>
        <a:ln>
          <a:noFill/>
        </a:ln>
        <a:extLst>
          <a:ext uri="{53640926-AAD7-44D8-BBD7-CCE9431645EC}">
            <a14:shadowObscured xmlns:a14="http://schemas.microsoft.com/office/drawing/2010/main"/>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5</xdr:col>
      <xdr:colOff>21167</xdr:colOff>
      <xdr:row>0</xdr:row>
      <xdr:rowOff>148167</xdr:rowOff>
    </xdr:from>
    <xdr:to>
      <xdr:col>8</xdr:col>
      <xdr:colOff>855739</xdr:colOff>
      <xdr:row>0</xdr:row>
      <xdr:rowOff>1235921</xdr:rowOff>
    </xdr:to>
    <xdr:pic>
      <xdr:nvPicPr>
        <xdr:cNvPr id="2" name="Imagem 1">
          <a:extLst>
            <a:ext uri="{FF2B5EF4-FFF2-40B4-BE49-F238E27FC236}">
              <a16:creationId xmlns:a16="http://schemas.microsoft.com/office/drawing/2014/main" id="{00000000-0008-0000-1100-000002000000}"/>
            </a:ext>
          </a:extLst>
        </xdr:cNvPr>
        <xdr:cNvPicPr/>
      </xdr:nvPicPr>
      <xdr:blipFill rotWithShape="1">
        <a:blip xmlns:r="http://schemas.openxmlformats.org/officeDocument/2006/relationships" r:embed="rId1"/>
        <a:srcRect l="26004" t="30303" r="22552" b="34642"/>
        <a:stretch/>
      </xdr:blipFill>
      <xdr:spPr bwMode="auto">
        <a:xfrm>
          <a:off x="4699000" y="148167"/>
          <a:ext cx="3831167" cy="1087754"/>
        </a:xfrm>
        <a:prstGeom prst="rect">
          <a:avLst/>
        </a:prstGeom>
        <a:ln>
          <a:noFill/>
        </a:ln>
        <a:extLst>
          <a:ext uri="{53640926-AAD7-44D8-BBD7-CCE9431645EC}">
            <a14:shadowObscured xmlns:a14="http://schemas.microsoft.com/office/drawing/2010/main"/>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5</xdr:col>
      <xdr:colOff>0</xdr:colOff>
      <xdr:row>0</xdr:row>
      <xdr:rowOff>74083</xdr:rowOff>
    </xdr:from>
    <xdr:to>
      <xdr:col>8</xdr:col>
      <xdr:colOff>703792</xdr:colOff>
      <xdr:row>0</xdr:row>
      <xdr:rowOff>1161837</xdr:rowOff>
    </xdr:to>
    <xdr:pic>
      <xdr:nvPicPr>
        <xdr:cNvPr id="3" name="Imagem 2">
          <a:extLst>
            <a:ext uri="{FF2B5EF4-FFF2-40B4-BE49-F238E27FC236}">
              <a16:creationId xmlns:a16="http://schemas.microsoft.com/office/drawing/2014/main" id="{00000000-0008-0000-1200-000003000000}"/>
            </a:ext>
          </a:extLst>
        </xdr:cNvPr>
        <xdr:cNvPicPr/>
      </xdr:nvPicPr>
      <xdr:blipFill rotWithShape="1">
        <a:blip xmlns:r="http://schemas.openxmlformats.org/officeDocument/2006/relationships" r:embed="rId1"/>
        <a:srcRect l="26004" t="30303" r="22552" b="34642"/>
        <a:stretch/>
      </xdr:blipFill>
      <xdr:spPr bwMode="auto">
        <a:xfrm>
          <a:off x="5027083" y="74083"/>
          <a:ext cx="3831167" cy="1087754"/>
        </a:xfrm>
        <a:prstGeom prst="rect">
          <a:avLst/>
        </a:prstGeom>
        <a:ln>
          <a:noFill/>
        </a:ln>
        <a:extLst>
          <a:ext uri="{53640926-AAD7-44D8-BBD7-CCE9431645EC}">
            <a14:shadowObscured xmlns:a14="http://schemas.microsoft.com/office/drawing/2010/main"/>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5</xdr:col>
      <xdr:colOff>42333</xdr:colOff>
      <xdr:row>0</xdr:row>
      <xdr:rowOff>116417</xdr:rowOff>
    </xdr:from>
    <xdr:to>
      <xdr:col>8</xdr:col>
      <xdr:colOff>639885</xdr:colOff>
      <xdr:row>0</xdr:row>
      <xdr:rowOff>1204171</xdr:rowOff>
    </xdr:to>
    <xdr:pic>
      <xdr:nvPicPr>
        <xdr:cNvPr id="2" name="Imagem 1">
          <a:extLst>
            <a:ext uri="{FF2B5EF4-FFF2-40B4-BE49-F238E27FC236}">
              <a16:creationId xmlns:a16="http://schemas.microsoft.com/office/drawing/2014/main" id="{00000000-0008-0000-1400-000002000000}"/>
            </a:ext>
          </a:extLst>
        </xdr:cNvPr>
        <xdr:cNvPicPr/>
      </xdr:nvPicPr>
      <xdr:blipFill rotWithShape="1">
        <a:blip xmlns:r="http://schemas.openxmlformats.org/officeDocument/2006/relationships" r:embed="rId1"/>
        <a:srcRect l="26004" t="30303" r="22552" b="34642"/>
        <a:stretch/>
      </xdr:blipFill>
      <xdr:spPr bwMode="auto">
        <a:xfrm>
          <a:off x="4455583" y="116417"/>
          <a:ext cx="3831167" cy="1087754"/>
        </a:xfrm>
        <a:prstGeom prst="rect">
          <a:avLst/>
        </a:prstGeom>
        <a:ln>
          <a:noFill/>
        </a:ln>
        <a:extLst>
          <a:ext uri="{53640926-AAD7-44D8-BBD7-CCE9431645EC}">
            <a14:shadowObscured xmlns:a14="http://schemas.microsoft.com/office/drawing/2010/main"/>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5</xdr:col>
      <xdr:colOff>0</xdr:colOff>
      <xdr:row>0</xdr:row>
      <xdr:rowOff>84667</xdr:rowOff>
    </xdr:from>
    <xdr:to>
      <xdr:col>8</xdr:col>
      <xdr:colOff>652198</xdr:colOff>
      <xdr:row>0</xdr:row>
      <xdr:rowOff>1172421</xdr:rowOff>
    </xdr:to>
    <xdr:pic>
      <xdr:nvPicPr>
        <xdr:cNvPr id="2" name="Imagem 1">
          <a:extLst>
            <a:ext uri="{FF2B5EF4-FFF2-40B4-BE49-F238E27FC236}">
              <a16:creationId xmlns:a16="http://schemas.microsoft.com/office/drawing/2014/main" id="{00000000-0008-0000-1500-000002000000}"/>
            </a:ext>
          </a:extLst>
        </xdr:cNvPr>
        <xdr:cNvPicPr/>
      </xdr:nvPicPr>
      <xdr:blipFill rotWithShape="1">
        <a:blip xmlns:r="http://schemas.openxmlformats.org/officeDocument/2006/relationships" r:embed="rId1"/>
        <a:srcRect l="26004" t="30303" r="22552" b="34642"/>
        <a:stretch/>
      </xdr:blipFill>
      <xdr:spPr bwMode="auto">
        <a:xfrm>
          <a:off x="4667250" y="84667"/>
          <a:ext cx="3831167" cy="1087754"/>
        </a:xfrm>
        <a:prstGeom prst="rect">
          <a:avLst/>
        </a:prstGeom>
        <a:ln>
          <a:noFill/>
        </a:ln>
        <a:extLst>
          <a:ext uri="{53640926-AAD7-44D8-BBD7-CCE9431645EC}">
            <a14:shadowObscured xmlns:a14="http://schemas.microsoft.com/office/drawing/2010/main"/>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5</xdr:col>
      <xdr:colOff>116417</xdr:colOff>
      <xdr:row>0</xdr:row>
      <xdr:rowOff>137584</xdr:rowOff>
    </xdr:from>
    <xdr:to>
      <xdr:col>8</xdr:col>
      <xdr:colOff>653177</xdr:colOff>
      <xdr:row>0</xdr:row>
      <xdr:rowOff>1225338</xdr:rowOff>
    </xdr:to>
    <xdr:pic>
      <xdr:nvPicPr>
        <xdr:cNvPr id="2" name="Imagem 1">
          <a:extLst>
            <a:ext uri="{FF2B5EF4-FFF2-40B4-BE49-F238E27FC236}">
              <a16:creationId xmlns:a16="http://schemas.microsoft.com/office/drawing/2014/main" id="{00000000-0008-0000-1600-000002000000}"/>
            </a:ext>
          </a:extLst>
        </xdr:cNvPr>
        <xdr:cNvPicPr/>
      </xdr:nvPicPr>
      <xdr:blipFill rotWithShape="1">
        <a:blip xmlns:r="http://schemas.openxmlformats.org/officeDocument/2006/relationships" r:embed="rId1"/>
        <a:srcRect l="26004" t="30303" r="22552" b="34642"/>
        <a:stretch/>
      </xdr:blipFill>
      <xdr:spPr bwMode="auto">
        <a:xfrm>
          <a:off x="4720167" y="137584"/>
          <a:ext cx="3828522" cy="1087754"/>
        </a:xfrm>
        <a:prstGeom prst="rect">
          <a:avLst/>
        </a:prstGeom>
        <a:ln>
          <a:noFill/>
        </a:ln>
        <a:extLst>
          <a:ext uri="{53640926-AAD7-44D8-BBD7-CCE9431645EC}">
            <a14:shadowObscured xmlns:a14="http://schemas.microsoft.com/office/drawing/2010/main"/>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5</xdr:col>
      <xdr:colOff>10584</xdr:colOff>
      <xdr:row>0</xdr:row>
      <xdr:rowOff>74083</xdr:rowOff>
    </xdr:from>
    <xdr:to>
      <xdr:col>8</xdr:col>
      <xdr:colOff>762001</xdr:colOff>
      <xdr:row>0</xdr:row>
      <xdr:rowOff>1161837</xdr:rowOff>
    </xdr:to>
    <xdr:pic>
      <xdr:nvPicPr>
        <xdr:cNvPr id="2" name="Imagem 1">
          <a:extLst>
            <a:ext uri="{FF2B5EF4-FFF2-40B4-BE49-F238E27FC236}">
              <a16:creationId xmlns:a16="http://schemas.microsoft.com/office/drawing/2014/main" id="{00000000-0008-0000-1300-000002000000}"/>
            </a:ext>
          </a:extLst>
        </xdr:cNvPr>
        <xdr:cNvPicPr/>
      </xdr:nvPicPr>
      <xdr:blipFill rotWithShape="1">
        <a:blip xmlns:r="http://schemas.openxmlformats.org/officeDocument/2006/relationships" r:embed="rId1"/>
        <a:srcRect l="26004" t="30303" r="22552" b="34642"/>
        <a:stretch/>
      </xdr:blipFill>
      <xdr:spPr bwMode="auto">
        <a:xfrm>
          <a:off x="4688417" y="74083"/>
          <a:ext cx="3831167" cy="1087754"/>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63500</xdr:colOff>
      <xdr:row>0</xdr:row>
      <xdr:rowOff>95251</xdr:rowOff>
    </xdr:from>
    <xdr:to>
      <xdr:col>25</xdr:col>
      <xdr:colOff>47282</xdr:colOff>
      <xdr:row>0</xdr:row>
      <xdr:rowOff>1183005</xdr:rowOff>
    </xdr:to>
    <xdr:pic>
      <xdr:nvPicPr>
        <xdr:cNvPr id="2" name="Imagem 1">
          <a:extLst>
            <a:ext uri="{FF2B5EF4-FFF2-40B4-BE49-F238E27FC236}">
              <a16:creationId xmlns:a16="http://schemas.microsoft.com/office/drawing/2014/main" id="{00000000-0008-0000-1600-000002000000}"/>
            </a:ext>
          </a:extLst>
        </xdr:cNvPr>
        <xdr:cNvPicPr/>
      </xdr:nvPicPr>
      <xdr:blipFill rotWithShape="1">
        <a:blip xmlns:r="http://schemas.openxmlformats.org/officeDocument/2006/relationships" r:embed="rId1"/>
        <a:srcRect l="26004" t="30303" r="22552" b="34642"/>
        <a:stretch/>
      </xdr:blipFill>
      <xdr:spPr bwMode="auto">
        <a:xfrm>
          <a:off x="4445000" y="95251"/>
          <a:ext cx="3844052" cy="1087754"/>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18</xdr:col>
      <xdr:colOff>63500</xdr:colOff>
      <xdr:row>0</xdr:row>
      <xdr:rowOff>95251</xdr:rowOff>
    </xdr:from>
    <xdr:to>
      <xdr:col>25</xdr:col>
      <xdr:colOff>150469</xdr:colOff>
      <xdr:row>0</xdr:row>
      <xdr:rowOff>1183005</xdr:rowOff>
    </xdr:to>
    <xdr:pic>
      <xdr:nvPicPr>
        <xdr:cNvPr id="2" name="Imagem 1">
          <a:extLst>
            <a:ext uri="{FF2B5EF4-FFF2-40B4-BE49-F238E27FC236}">
              <a16:creationId xmlns:a16="http://schemas.microsoft.com/office/drawing/2014/main" id="{00000000-0008-0000-1600-000002000000}"/>
            </a:ext>
          </a:extLst>
        </xdr:cNvPr>
        <xdr:cNvPicPr/>
      </xdr:nvPicPr>
      <xdr:blipFill rotWithShape="1">
        <a:blip xmlns:r="http://schemas.openxmlformats.org/officeDocument/2006/relationships" r:embed="rId1"/>
        <a:srcRect l="26004" t="30303" r="22552" b="34642"/>
        <a:stretch/>
      </xdr:blipFill>
      <xdr:spPr bwMode="auto">
        <a:xfrm>
          <a:off x="5235575" y="95251"/>
          <a:ext cx="3836644" cy="1087754"/>
        </a:xfrm>
        <a:prstGeom prst="rect">
          <a:avLst/>
        </a:prstGeom>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52918</xdr:colOff>
      <xdr:row>0</xdr:row>
      <xdr:rowOff>52917</xdr:rowOff>
    </xdr:from>
    <xdr:to>
      <xdr:col>9</xdr:col>
      <xdr:colOff>427273</xdr:colOff>
      <xdr:row>0</xdr:row>
      <xdr:rowOff>1183005</xdr:rowOff>
    </xdr:to>
    <xdr:pic>
      <xdr:nvPicPr>
        <xdr:cNvPr id="8" name="Imagem 7">
          <a:extLst>
            <a:ext uri="{FF2B5EF4-FFF2-40B4-BE49-F238E27FC236}">
              <a16:creationId xmlns:a16="http://schemas.microsoft.com/office/drawing/2014/main" id="{00000000-0008-0000-0000-000008000000}"/>
            </a:ext>
          </a:extLst>
        </xdr:cNvPr>
        <xdr:cNvPicPr/>
      </xdr:nvPicPr>
      <xdr:blipFill rotWithShape="1">
        <a:blip xmlns:r="http://schemas.openxmlformats.org/officeDocument/2006/relationships" r:embed="rId1"/>
        <a:srcRect l="26004" t="30303" r="22552" b="34642"/>
        <a:stretch/>
      </xdr:blipFill>
      <xdr:spPr bwMode="auto">
        <a:xfrm>
          <a:off x="4222751" y="52917"/>
          <a:ext cx="3778250" cy="1130088"/>
        </a:xfrm>
        <a:prstGeom prst="rect">
          <a:avLst/>
        </a:prstGeom>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0</xdr:colOff>
      <xdr:row>0</xdr:row>
      <xdr:rowOff>42334</xdr:rowOff>
    </xdr:from>
    <xdr:to>
      <xdr:col>9</xdr:col>
      <xdr:colOff>624417</xdr:colOff>
      <xdr:row>0</xdr:row>
      <xdr:rowOff>1130088</xdr:rowOff>
    </xdr:to>
    <xdr:pic>
      <xdr:nvPicPr>
        <xdr:cNvPr id="3" name="Imagem 2">
          <a:extLst>
            <a:ext uri="{FF2B5EF4-FFF2-40B4-BE49-F238E27FC236}">
              <a16:creationId xmlns:a16="http://schemas.microsoft.com/office/drawing/2014/main" id="{00000000-0008-0000-0100-000003000000}"/>
            </a:ext>
          </a:extLst>
        </xdr:cNvPr>
        <xdr:cNvPicPr/>
      </xdr:nvPicPr>
      <xdr:blipFill rotWithShape="1">
        <a:blip xmlns:r="http://schemas.openxmlformats.org/officeDocument/2006/relationships" r:embed="rId1"/>
        <a:srcRect l="26004" t="30303" r="22552" b="34642"/>
        <a:stretch/>
      </xdr:blipFill>
      <xdr:spPr bwMode="auto">
        <a:xfrm>
          <a:off x="4085167" y="42334"/>
          <a:ext cx="3831167" cy="1087754"/>
        </a:xfrm>
        <a:prstGeom prst="rect">
          <a:avLst/>
        </a:prstGeom>
        <a:ln>
          <a:noFill/>
        </a:ln>
        <a:extLst>
          <a:ext uri="{53640926-AAD7-44D8-BBD7-CCE9431645EC}">
            <a14:shadowObscured xmlns:a14="http://schemas.microsoft.com/office/drawing/2010/main"/>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21167</xdr:colOff>
      <xdr:row>0</xdr:row>
      <xdr:rowOff>42333</xdr:rowOff>
    </xdr:from>
    <xdr:to>
      <xdr:col>9</xdr:col>
      <xdr:colOff>681291</xdr:colOff>
      <xdr:row>0</xdr:row>
      <xdr:rowOff>1130087</xdr:rowOff>
    </xdr:to>
    <xdr:pic>
      <xdr:nvPicPr>
        <xdr:cNvPr id="3" name="Imagem 2">
          <a:extLst>
            <a:ext uri="{FF2B5EF4-FFF2-40B4-BE49-F238E27FC236}">
              <a16:creationId xmlns:a16="http://schemas.microsoft.com/office/drawing/2014/main" id="{00000000-0008-0000-0200-000003000000}"/>
            </a:ext>
          </a:extLst>
        </xdr:cNvPr>
        <xdr:cNvPicPr/>
      </xdr:nvPicPr>
      <xdr:blipFill rotWithShape="1">
        <a:blip xmlns:r="http://schemas.openxmlformats.org/officeDocument/2006/relationships" r:embed="rId1"/>
        <a:srcRect l="26004" t="30303" r="22552" b="34642"/>
        <a:stretch/>
      </xdr:blipFill>
      <xdr:spPr bwMode="auto">
        <a:xfrm>
          <a:off x="4243917" y="42333"/>
          <a:ext cx="3926416" cy="1087754"/>
        </a:xfrm>
        <a:prstGeom prst="rect">
          <a:avLst/>
        </a:prstGeom>
        <a:ln>
          <a:noFill/>
        </a:ln>
        <a:extLst>
          <a:ext uri="{53640926-AAD7-44D8-BBD7-CCE9431645EC}">
            <a14:shadowObscured xmlns:a14="http://schemas.microsoft.com/office/drawing/2010/main"/>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1354665</xdr:colOff>
      <xdr:row>0</xdr:row>
      <xdr:rowOff>63500</xdr:rowOff>
    </xdr:from>
    <xdr:to>
      <xdr:col>9</xdr:col>
      <xdr:colOff>586317</xdr:colOff>
      <xdr:row>0</xdr:row>
      <xdr:rowOff>1151254</xdr:rowOff>
    </xdr:to>
    <xdr:pic>
      <xdr:nvPicPr>
        <xdr:cNvPr id="2" name="Imagem 1">
          <a:extLst>
            <a:ext uri="{FF2B5EF4-FFF2-40B4-BE49-F238E27FC236}">
              <a16:creationId xmlns:a16="http://schemas.microsoft.com/office/drawing/2014/main" id="{00000000-0008-0000-0300-000002000000}"/>
            </a:ext>
          </a:extLst>
        </xdr:cNvPr>
        <xdr:cNvPicPr/>
      </xdr:nvPicPr>
      <xdr:blipFill rotWithShape="1">
        <a:blip xmlns:r="http://schemas.openxmlformats.org/officeDocument/2006/relationships" r:embed="rId1"/>
        <a:srcRect l="26004" t="30303" r="22552" b="34642"/>
        <a:stretch/>
      </xdr:blipFill>
      <xdr:spPr bwMode="auto">
        <a:xfrm>
          <a:off x="4233332" y="63500"/>
          <a:ext cx="3778252" cy="1087754"/>
        </a:xfrm>
        <a:prstGeom prst="rect">
          <a:avLst/>
        </a:prstGeom>
        <a:ln>
          <a:noFill/>
        </a:ln>
        <a:extLst>
          <a:ext uri="{53640926-AAD7-44D8-BBD7-CCE9431645EC}">
            <a14:shadowObscured xmlns:a14="http://schemas.microsoft.com/office/drawing/2010/main"/>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10583</xdr:colOff>
      <xdr:row>0</xdr:row>
      <xdr:rowOff>74084</xdr:rowOff>
    </xdr:from>
    <xdr:to>
      <xdr:col>8</xdr:col>
      <xdr:colOff>793750</xdr:colOff>
      <xdr:row>0</xdr:row>
      <xdr:rowOff>1161838</xdr:rowOff>
    </xdr:to>
    <xdr:pic>
      <xdr:nvPicPr>
        <xdr:cNvPr id="2" name="Imagem 1">
          <a:extLst>
            <a:ext uri="{FF2B5EF4-FFF2-40B4-BE49-F238E27FC236}">
              <a16:creationId xmlns:a16="http://schemas.microsoft.com/office/drawing/2014/main" id="{00000000-0008-0000-0400-000002000000}"/>
            </a:ext>
          </a:extLst>
        </xdr:cNvPr>
        <xdr:cNvPicPr/>
      </xdr:nvPicPr>
      <xdr:blipFill rotWithShape="1">
        <a:blip xmlns:r="http://schemas.openxmlformats.org/officeDocument/2006/relationships" r:embed="rId1"/>
        <a:srcRect l="26004" t="30303" r="22552" b="34642"/>
        <a:stretch/>
      </xdr:blipFill>
      <xdr:spPr bwMode="auto">
        <a:xfrm>
          <a:off x="4074583" y="74084"/>
          <a:ext cx="3831167" cy="1087754"/>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BE-Consolidado%20%20por%20munic&#237;pio%202020%20&#224;%202021%20-%20quadrimestral%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CRIÇÃO INDICADORES"/>
      <sheetName val="CONSOLIDAÇÃO DOS MUNICIPIOS"/>
    </sheetNames>
    <sheetDataSet>
      <sheetData sheetId="0"/>
      <sheetData sheetId="1">
        <row r="5">
          <cell r="GE5">
            <v>1</v>
          </cell>
        </row>
        <row r="6">
          <cell r="GE6">
            <v>0.51949999999999996</v>
          </cell>
        </row>
        <row r="7">
          <cell r="GE7">
            <v>0.61060000000000003</v>
          </cell>
        </row>
        <row r="8">
          <cell r="GE8">
            <v>1</v>
          </cell>
        </row>
        <row r="9">
          <cell r="GE9">
            <v>1</v>
          </cell>
        </row>
        <row r="10">
          <cell r="GE10">
            <v>1</v>
          </cell>
        </row>
        <row r="11">
          <cell r="GE11">
            <v>0.61450000000000005</v>
          </cell>
        </row>
        <row r="12">
          <cell r="GE12">
            <v>0.68110000000000004</v>
          </cell>
        </row>
        <row r="13">
          <cell r="GE13">
            <v>1</v>
          </cell>
        </row>
        <row r="14">
          <cell r="GE14"/>
        </row>
        <row r="15">
          <cell r="GE15">
            <v>1</v>
          </cell>
        </row>
        <row r="16">
          <cell r="GE16">
            <v>1</v>
          </cell>
        </row>
        <row r="17">
          <cell r="GE17">
            <v>0.64480000000000004</v>
          </cell>
        </row>
        <row r="18">
          <cell r="GE18">
            <v>0.94650000000000001</v>
          </cell>
        </row>
        <row r="19">
          <cell r="GE19">
            <v>1</v>
          </cell>
        </row>
        <row r="20">
          <cell r="GE20">
            <v>0.9859</v>
          </cell>
        </row>
        <row r="21">
          <cell r="GE21"/>
        </row>
        <row r="22">
          <cell r="GE22">
            <v>1</v>
          </cell>
        </row>
        <row r="23">
          <cell r="GE23">
            <v>1</v>
          </cell>
        </row>
        <row r="24">
          <cell r="GE24">
            <v>0.52590000000000003</v>
          </cell>
        </row>
        <row r="25">
          <cell r="GE25">
            <v>1</v>
          </cell>
        </row>
        <row r="26">
          <cell r="GE26">
            <v>0.55700000000000005</v>
          </cell>
        </row>
        <row r="27">
          <cell r="GE27">
            <v>0.9637</v>
          </cell>
        </row>
        <row r="28">
          <cell r="GE28">
            <v>0.62839999999999996</v>
          </cell>
        </row>
        <row r="29">
          <cell r="GE29">
            <v>1</v>
          </cell>
        </row>
        <row r="30">
          <cell r="GE30"/>
        </row>
        <row r="31">
          <cell r="GE31">
            <v>1</v>
          </cell>
        </row>
        <row r="32">
          <cell r="GE32">
            <v>0.50170000000000003</v>
          </cell>
        </row>
        <row r="33">
          <cell r="GE33">
            <v>0.91100000000000003</v>
          </cell>
        </row>
        <row r="34">
          <cell r="GE34">
            <v>1</v>
          </cell>
        </row>
        <row r="35">
          <cell r="GE35">
            <v>1</v>
          </cell>
        </row>
        <row r="36">
          <cell r="GE36">
            <v>0.50919999999999999</v>
          </cell>
        </row>
        <row r="37">
          <cell r="GE37">
            <v>0.27060000000000001</v>
          </cell>
        </row>
        <row r="38">
          <cell r="GE38">
            <v>0.87680000000000002</v>
          </cell>
        </row>
        <row r="39">
          <cell r="GE39">
            <v>1</v>
          </cell>
        </row>
        <row r="40">
          <cell r="GE40">
            <v>1</v>
          </cell>
        </row>
        <row r="41">
          <cell r="GE41">
            <v>0.75419999999999998</v>
          </cell>
        </row>
        <row r="42">
          <cell r="GE42">
            <v>0.79330000000000001</v>
          </cell>
        </row>
        <row r="43">
          <cell r="GE43"/>
        </row>
        <row r="44">
          <cell r="GE44">
            <v>0.86509999999999998</v>
          </cell>
        </row>
        <row r="45">
          <cell r="GE45">
            <v>1</v>
          </cell>
        </row>
        <row r="46">
          <cell r="GE46">
            <v>1</v>
          </cell>
        </row>
        <row r="47">
          <cell r="GE47">
            <v>1</v>
          </cell>
        </row>
        <row r="48">
          <cell r="GE48">
            <v>1</v>
          </cell>
        </row>
        <row r="49">
          <cell r="GE49">
            <v>1</v>
          </cell>
        </row>
        <row r="50">
          <cell r="GE50"/>
        </row>
        <row r="51">
          <cell r="GE51">
            <v>1</v>
          </cell>
        </row>
        <row r="52">
          <cell r="GE52">
            <v>0.71840000000000004</v>
          </cell>
        </row>
        <row r="53">
          <cell r="GE53">
            <v>0.64780000000000004</v>
          </cell>
        </row>
        <row r="54">
          <cell r="GE54">
            <v>1</v>
          </cell>
        </row>
        <row r="55">
          <cell r="GE55">
            <v>0.63400000000000001</v>
          </cell>
        </row>
        <row r="56">
          <cell r="GE56"/>
        </row>
        <row r="57">
          <cell r="GE57">
            <v>0.48770000000000002</v>
          </cell>
        </row>
        <row r="58">
          <cell r="GE58">
            <v>0.78239999999999998</v>
          </cell>
        </row>
        <row r="59">
          <cell r="GE59">
            <v>1</v>
          </cell>
        </row>
        <row r="60">
          <cell r="GE60">
            <v>1</v>
          </cell>
        </row>
        <row r="61">
          <cell r="GE61">
            <v>0.58860000000000001</v>
          </cell>
        </row>
        <row r="62">
          <cell r="GE62">
            <v>1</v>
          </cell>
        </row>
        <row r="63">
          <cell r="GE63"/>
        </row>
        <row r="64">
          <cell r="GE64">
            <v>0.70389999999999997</v>
          </cell>
        </row>
        <row r="65">
          <cell r="GE65">
            <v>0.44140000000000001</v>
          </cell>
        </row>
        <row r="66">
          <cell r="GE66">
            <v>0.59909999999999997</v>
          </cell>
        </row>
        <row r="67">
          <cell r="GE67">
            <v>0.53269999999999995</v>
          </cell>
        </row>
        <row r="68">
          <cell r="GE68">
            <v>1</v>
          </cell>
        </row>
        <row r="69">
          <cell r="GE69"/>
        </row>
        <row r="70">
          <cell r="GE70">
            <v>1</v>
          </cell>
        </row>
        <row r="71">
          <cell r="GE71">
            <v>0.91100000000000003</v>
          </cell>
        </row>
        <row r="72">
          <cell r="GE72">
            <v>0.87690000000000001</v>
          </cell>
        </row>
        <row r="73">
          <cell r="GE73">
            <v>0.74250000000000005</v>
          </cell>
        </row>
        <row r="74">
          <cell r="GE74">
            <v>0.53810000000000002</v>
          </cell>
        </row>
      </sheetData>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2.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BO84"/>
  <sheetViews>
    <sheetView tabSelected="1" view="pageBreakPreview" topLeftCell="A2" zoomScale="80" zoomScaleNormal="80" zoomScaleSheetLayoutView="80" workbookViewId="0">
      <pane xSplit="1" ySplit="4" topLeftCell="B6" activePane="bottomRight" state="frozen"/>
      <selection activeCell="A2" sqref="A2"/>
      <selection pane="topRight" activeCell="B2" sqref="B2"/>
      <selection pane="bottomLeft" activeCell="A6" sqref="A6"/>
      <selection pane="bottomRight" activeCell="BP2" sqref="BP1:ED1048576"/>
    </sheetView>
  </sheetViews>
  <sheetFormatPr defaultColWidth="30.85546875" defaultRowHeight="15"/>
  <cols>
    <col min="1" max="1" width="35.85546875" style="21" customWidth="1"/>
    <col min="2" max="2" width="18" style="271" customWidth="1"/>
    <col min="3" max="3" width="16.28515625" style="271" customWidth="1"/>
    <col min="4" max="4" width="15.7109375" style="271" customWidth="1"/>
    <col min="5" max="5" width="16.28515625" style="271" customWidth="1"/>
    <col min="6" max="6" width="12.5703125" style="271" customWidth="1"/>
    <col min="7" max="7" width="16.85546875" style="271" customWidth="1"/>
    <col min="8" max="8" width="16.28515625" style="271" customWidth="1"/>
    <col min="9" max="9" width="12.28515625" style="271" customWidth="1"/>
    <col min="10" max="10" width="16.140625" style="271" customWidth="1"/>
    <col min="11" max="11" width="15.140625" style="271" customWidth="1"/>
    <col min="12" max="12" width="11.85546875" style="271" customWidth="1"/>
    <col min="13" max="13" width="16.28515625" style="271" customWidth="1"/>
    <col min="14" max="14" width="15" style="271" customWidth="1"/>
    <col min="15" max="15" width="12.5703125" style="271" customWidth="1"/>
    <col min="16" max="16" width="16" style="271" customWidth="1"/>
    <col min="17" max="17" width="15.28515625" style="271" customWidth="1"/>
    <col min="18" max="18" width="12.5703125" style="271" customWidth="1"/>
    <col min="19" max="19" width="17.5703125" style="271" customWidth="1"/>
    <col min="20" max="20" width="15.42578125" style="271" customWidth="1"/>
    <col min="21" max="21" width="12.5703125" style="271" customWidth="1"/>
    <col min="22" max="22" width="15.7109375" style="271" customWidth="1"/>
    <col min="23" max="23" width="18.5703125" style="271" customWidth="1"/>
    <col min="24" max="24" width="12.5703125" style="271" customWidth="1"/>
    <col min="25" max="25" width="17" style="21" customWidth="1"/>
    <col min="26" max="26" width="18.7109375" style="21" customWidth="1"/>
    <col min="27" max="27" width="12.5703125" style="21" customWidth="1"/>
    <col min="28" max="28" width="17.7109375" style="21" customWidth="1"/>
    <col min="29" max="29" width="15" style="21" customWidth="1"/>
    <col min="30" max="30" width="12.5703125" style="21" customWidth="1"/>
    <col min="31" max="31" width="18" style="21" customWidth="1"/>
    <col min="32" max="32" width="15" style="21" customWidth="1"/>
    <col min="33" max="33" width="12.5703125" style="21" customWidth="1"/>
    <col min="34" max="34" width="16.42578125" style="21" customWidth="1"/>
    <col min="35" max="35" width="15.5703125" style="21" customWidth="1"/>
    <col min="36" max="36" width="12.5703125" style="21" customWidth="1"/>
    <col min="37" max="37" width="16.85546875" style="21" customWidth="1"/>
    <col min="38" max="38" width="16" style="21" customWidth="1"/>
    <col min="39" max="39" width="12.5703125" style="21" customWidth="1"/>
    <col min="40" max="40" width="16.85546875" style="21" customWidth="1"/>
    <col min="41" max="41" width="15.5703125" style="21" customWidth="1"/>
    <col min="42" max="42" width="12.5703125" style="21" customWidth="1"/>
    <col min="43" max="43" width="16.7109375" style="21" customWidth="1"/>
    <col min="44" max="44" width="15.28515625" style="21" customWidth="1"/>
    <col min="45" max="45" width="12.5703125" style="21" customWidth="1"/>
    <col min="46" max="46" width="18.42578125" style="21" customWidth="1"/>
    <col min="47" max="47" width="15" style="21" customWidth="1"/>
    <col min="48" max="48" width="12.5703125" style="21" customWidth="1"/>
    <col min="49" max="49" width="17.140625" style="21" customWidth="1"/>
    <col min="50" max="50" width="15.5703125" style="21" customWidth="1"/>
    <col min="51" max="51" width="12.5703125" style="21" customWidth="1"/>
    <col min="52" max="52" width="15.5703125" style="21" customWidth="1"/>
    <col min="53" max="53" width="15.28515625" style="21" customWidth="1"/>
    <col min="54" max="54" width="12.5703125" style="21" customWidth="1"/>
    <col min="55" max="55" width="16.28515625" style="21" customWidth="1"/>
    <col min="56" max="56" width="15.7109375" style="21" customWidth="1"/>
    <col min="57" max="57" width="12.5703125" style="21" customWidth="1"/>
    <col min="58" max="58" width="16.140625" style="21" customWidth="1"/>
    <col min="59" max="59" width="17.5703125" style="21" customWidth="1"/>
    <col min="60" max="60" width="13.42578125" style="21" customWidth="1"/>
    <col min="61" max="61" width="16" style="21" customWidth="1"/>
    <col min="62" max="62" width="15.42578125" style="21" customWidth="1"/>
    <col min="63" max="63" width="13.42578125" style="21" customWidth="1"/>
    <col min="64" max="64" width="16.85546875" style="21" customWidth="1"/>
    <col min="65" max="65" width="15.85546875" style="21" customWidth="1"/>
    <col min="66" max="66" width="13.42578125" style="21" customWidth="1"/>
    <col min="67" max="67" width="19" style="21" customWidth="1"/>
    <col min="68" max="16384" width="30.85546875" style="21"/>
  </cols>
  <sheetData>
    <row r="1" spans="1:67" ht="100.5" customHeight="1">
      <c r="A1" s="1294"/>
      <c r="B1" s="1294"/>
      <c r="C1" s="1294"/>
      <c r="D1" s="1294"/>
      <c r="E1" s="1294"/>
      <c r="F1" s="1294"/>
      <c r="G1" s="1294"/>
      <c r="H1" s="1294"/>
      <c r="I1" s="1294"/>
      <c r="J1" s="1294"/>
      <c r="K1" s="1294"/>
      <c r="L1" s="1294"/>
      <c r="M1" s="1294"/>
      <c r="N1" s="1294"/>
      <c r="O1" s="1294"/>
      <c r="P1" s="1294"/>
      <c r="Q1" s="1294"/>
      <c r="R1" s="1294"/>
      <c r="S1" s="1294"/>
      <c r="T1" s="1294"/>
      <c r="U1" s="1294"/>
      <c r="V1" s="1294"/>
      <c r="W1" s="1294"/>
      <c r="X1" s="1294"/>
    </row>
    <row r="2" spans="1:67" ht="21" customHeight="1" thickBot="1">
      <c r="A2" s="1273" t="s">
        <v>743</v>
      </c>
      <c r="B2" s="1274"/>
      <c r="C2" s="1274"/>
      <c r="D2" s="1274"/>
      <c r="E2" s="1274"/>
      <c r="F2" s="1274"/>
      <c r="G2" s="1274"/>
      <c r="H2" s="1274"/>
      <c r="I2" s="1274"/>
      <c r="J2" s="1274"/>
      <c r="K2" s="1274"/>
      <c r="L2" s="1274"/>
      <c r="M2" s="1274"/>
      <c r="N2" s="1274"/>
      <c r="O2" s="1274"/>
      <c r="P2" s="1274"/>
      <c r="Q2" s="1274"/>
      <c r="R2" s="1274"/>
      <c r="S2" s="1274"/>
      <c r="T2" s="1274"/>
      <c r="U2" s="1274"/>
      <c r="V2" s="1274"/>
      <c r="W2" s="1274"/>
      <c r="X2" s="1274"/>
      <c r="Y2" s="1274"/>
    </row>
    <row r="3" spans="1:67" ht="93.75" customHeight="1">
      <c r="A3" s="1285" t="s">
        <v>70</v>
      </c>
      <c r="B3" s="1207" t="s">
        <v>639</v>
      </c>
      <c r="C3" s="943" t="s">
        <v>655</v>
      </c>
      <c r="D3" s="945" t="s">
        <v>776</v>
      </c>
      <c r="E3" s="942" t="s">
        <v>642</v>
      </c>
      <c r="F3" s="943" t="s">
        <v>655</v>
      </c>
      <c r="G3" s="945" t="s">
        <v>777</v>
      </c>
      <c r="H3" s="942" t="s">
        <v>642</v>
      </c>
      <c r="I3" s="943" t="s">
        <v>655</v>
      </c>
      <c r="J3" s="945" t="s">
        <v>777</v>
      </c>
      <c r="K3" s="942" t="s">
        <v>642</v>
      </c>
      <c r="L3" s="943" t="s">
        <v>655</v>
      </c>
      <c r="M3" s="945" t="s">
        <v>777</v>
      </c>
      <c r="N3" s="942" t="s">
        <v>642</v>
      </c>
      <c r="O3" s="943" t="s">
        <v>655</v>
      </c>
      <c r="P3" s="945" t="s">
        <v>777</v>
      </c>
      <c r="Q3" s="942" t="s">
        <v>745</v>
      </c>
      <c r="R3" s="943" t="s">
        <v>655</v>
      </c>
      <c r="S3" s="945" t="s">
        <v>777</v>
      </c>
      <c r="T3" s="942" t="s">
        <v>642</v>
      </c>
      <c r="U3" s="943" t="s">
        <v>655</v>
      </c>
      <c r="V3" s="945" t="s">
        <v>777</v>
      </c>
      <c r="W3" s="942" t="s">
        <v>746</v>
      </c>
      <c r="X3" s="943" t="s">
        <v>655</v>
      </c>
      <c r="Y3" s="945" t="s">
        <v>777</v>
      </c>
      <c r="Z3" s="942" t="s">
        <v>746</v>
      </c>
      <c r="AA3" s="943" t="s">
        <v>655</v>
      </c>
      <c r="AB3" s="945" t="s">
        <v>777</v>
      </c>
      <c r="AC3" s="942" t="s">
        <v>747</v>
      </c>
      <c r="AD3" s="943" t="s">
        <v>655</v>
      </c>
      <c r="AE3" s="945" t="s">
        <v>777</v>
      </c>
      <c r="AF3" s="942" t="s">
        <v>748</v>
      </c>
      <c r="AG3" s="943" t="s">
        <v>655</v>
      </c>
      <c r="AH3" s="945" t="s">
        <v>777</v>
      </c>
      <c r="AI3" s="942" t="s">
        <v>748</v>
      </c>
      <c r="AJ3" s="943" t="s">
        <v>655</v>
      </c>
      <c r="AK3" s="945" t="s">
        <v>777</v>
      </c>
      <c r="AL3" s="942" t="s">
        <v>749</v>
      </c>
      <c r="AM3" s="943" t="s">
        <v>655</v>
      </c>
      <c r="AN3" s="945" t="s">
        <v>777</v>
      </c>
      <c r="AO3" s="942" t="s">
        <v>750</v>
      </c>
      <c r="AP3" s="943" t="s">
        <v>655</v>
      </c>
      <c r="AQ3" s="945" t="s">
        <v>777</v>
      </c>
      <c r="AR3" s="942" t="s">
        <v>749</v>
      </c>
      <c r="AS3" s="943" t="s">
        <v>655</v>
      </c>
      <c r="AT3" s="945" t="s">
        <v>777</v>
      </c>
      <c r="AU3" s="942" t="s">
        <v>749</v>
      </c>
      <c r="AV3" s="943" t="s">
        <v>655</v>
      </c>
      <c r="AW3" s="945" t="s">
        <v>777</v>
      </c>
      <c r="AX3" s="942" t="s">
        <v>750</v>
      </c>
      <c r="AY3" s="943" t="s">
        <v>655</v>
      </c>
      <c r="AZ3" s="945" t="s">
        <v>776</v>
      </c>
      <c r="BA3" s="942" t="s">
        <v>750</v>
      </c>
      <c r="BB3" s="943" t="s">
        <v>655</v>
      </c>
      <c r="BC3" s="945" t="s">
        <v>777</v>
      </c>
      <c r="BD3" s="942" t="s">
        <v>750</v>
      </c>
      <c r="BE3" s="943" t="s">
        <v>655</v>
      </c>
      <c r="BF3" s="945" t="s">
        <v>777</v>
      </c>
      <c r="BG3" s="942" t="s">
        <v>751</v>
      </c>
      <c r="BH3" s="943" t="s">
        <v>655</v>
      </c>
      <c r="BI3" s="945" t="s">
        <v>776</v>
      </c>
      <c r="BJ3" s="942" t="s">
        <v>747</v>
      </c>
      <c r="BK3" s="943" t="s">
        <v>655</v>
      </c>
      <c r="BL3" s="945" t="s">
        <v>777</v>
      </c>
      <c r="BM3" s="942" t="s">
        <v>747</v>
      </c>
      <c r="BN3" s="943" t="s">
        <v>655</v>
      </c>
      <c r="BO3" s="945" t="s">
        <v>777</v>
      </c>
    </row>
    <row r="4" spans="1:67" s="944" customFormat="1" ht="17.25" customHeight="1">
      <c r="A4" s="1285"/>
      <c r="B4" s="1278" t="s">
        <v>741</v>
      </c>
      <c r="C4" s="1276"/>
      <c r="D4" s="1277"/>
      <c r="E4" s="1279" t="s">
        <v>741</v>
      </c>
      <c r="F4" s="1280"/>
      <c r="G4" s="1281"/>
      <c r="H4" s="1279" t="s">
        <v>741</v>
      </c>
      <c r="I4" s="1280"/>
      <c r="J4" s="1281"/>
      <c r="K4" s="1279" t="s">
        <v>741</v>
      </c>
      <c r="L4" s="1280"/>
      <c r="M4" s="1281"/>
      <c r="N4" s="1279" t="s">
        <v>741</v>
      </c>
      <c r="O4" s="1280"/>
      <c r="P4" s="1281"/>
      <c r="Q4" s="1279" t="s">
        <v>741</v>
      </c>
      <c r="R4" s="1280"/>
      <c r="S4" s="1281"/>
      <c r="T4" s="1279" t="s">
        <v>741</v>
      </c>
      <c r="U4" s="1280"/>
      <c r="V4" s="1281"/>
      <c r="W4" s="1279" t="s">
        <v>741</v>
      </c>
      <c r="X4" s="1280"/>
      <c r="Y4" s="1281"/>
      <c r="Z4" s="1279" t="s">
        <v>741</v>
      </c>
      <c r="AA4" s="1280"/>
      <c r="AB4" s="1281"/>
      <c r="AC4" s="1279" t="s">
        <v>741</v>
      </c>
      <c r="AD4" s="1280"/>
      <c r="AE4" s="1281"/>
      <c r="AF4" s="1279" t="s">
        <v>741</v>
      </c>
      <c r="AG4" s="1280"/>
      <c r="AH4" s="1281"/>
      <c r="AI4" s="1279" t="s">
        <v>741</v>
      </c>
      <c r="AJ4" s="1280"/>
      <c r="AK4" s="1281"/>
      <c r="AL4" s="1279" t="s">
        <v>741</v>
      </c>
      <c r="AM4" s="1280"/>
      <c r="AN4" s="1281"/>
      <c r="AO4" s="1279" t="s">
        <v>741</v>
      </c>
      <c r="AP4" s="1280"/>
      <c r="AQ4" s="1281"/>
      <c r="AR4" s="1279" t="s">
        <v>741</v>
      </c>
      <c r="AS4" s="1280"/>
      <c r="AT4" s="1281"/>
      <c r="AU4" s="1279" t="s">
        <v>741</v>
      </c>
      <c r="AV4" s="1280"/>
      <c r="AW4" s="1281"/>
      <c r="AX4" s="1279" t="s">
        <v>741</v>
      </c>
      <c r="AY4" s="1280"/>
      <c r="AZ4" s="1281"/>
      <c r="BA4" s="1279" t="s">
        <v>741</v>
      </c>
      <c r="BB4" s="1280"/>
      <c r="BC4" s="1281"/>
      <c r="BD4" s="1279" t="s">
        <v>741</v>
      </c>
      <c r="BE4" s="1280"/>
      <c r="BF4" s="1281"/>
      <c r="BG4" s="1279" t="s">
        <v>741</v>
      </c>
      <c r="BH4" s="1280"/>
      <c r="BI4" s="1281"/>
      <c r="BJ4" s="1279" t="s">
        <v>741</v>
      </c>
      <c r="BK4" s="1280"/>
      <c r="BL4" s="1281"/>
      <c r="BM4" s="1279" t="s">
        <v>741</v>
      </c>
      <c r="BN4" s="1280"/>
      <c r="BO4" s="1281"/>
    </row>
    <row r="5" spans="1:67" s="27" customFormat="1" ht="17.25" customHeight="1">
      <c r="A5" s="1285"/>
      <c r="B5" s="1278">
        <v>1</v>
      </c>
      <c r="C5" s="1276"/>
      <c r="D5" s="1277"/>
      <c r="E5" s="1275">
        <v>2</v>
      </c>
      <c r="F5" s="1276"/>
      <c r="G5" s="1277"/>
      <c r="H5" s="1275">
        <v>3</v>
      </c>
      <c r="I5" s="1276"/>
      <c r="J5" s="1277"/>
      <c r="K5" s="1275">
        <v>4</v>
      </c>
      <c r="L5" s="1276"/>
      <c r="M5" s="1277"/>
      <c r="N5" s="1275">
        <v>5</v>
      </c>
      <c r="O5" s="1276"/>
      <c r="P5" s="1277"/>
      <c r="Q5" s="1275">
        <v>6</v>
      </c>
      <c r="R5" s="1276"/>
      <c r="S5" s="1277"/>
      <c r="T5" s="1275">
        <v>7</v>
      </c>
      <c r="U5" s="1276"/>
      <c r="V5" s="1277"/>
      <c r="W5" s="1275">
        <v>8</v>
      </c>
      <c r="X5" s="1276"/>
      <c r="Y5" s="1277"/>
      <c r="Z5" s="1275">
        <v>9</v>
      </c>
      <c r="AA5" s="1276"/>
      <c r="AB5" s="1277"/>
      <c r="AC5" s="1275">
        <v>10</v>
      </c>
      <c r="AD5" s="1276"/>
      <c r="AE5" s="1277"/>
      <c r="AF5" s="1275">
        <v>11</v>
      </c>
      <c r="AG5" s="1276"/>
      <c r="AH5" s="1277"/>
      <c r="AI5" s="1275">
        <v>12</v>
      </c>
      <c r="AJ5" s="1276"/>
      <c r="AK5" s="1277"/>
      <c r="AL5" s="1275">
        <v>13</v>
      </c>
      <c r="AM5" s="1276"/>
      <c r="AN5" s="1277"/>
      <c r="AO5" s="1275">
        <v>14</v>
      </c>
      <c r="AP5" s="1276"/>
      <c r="AQ5" s="1277"/>
      <c r="AR5" s="1275">
        <v>15</v>
      </c>
      <c r="AS5" s="1276"/>
      <c r="AT5" s="1277"/>
      <c r="AU5" s="1275">
        <v>16</v>
      </c>
      <c r="AV5" s="1276"/>
      <c r="AW5" s="1277"/>
      <c r="AX5" s="1275">
        <v>17</v>
      </c>
      <c r="AY5" s="1276"/>
      <c r="AZ5" s="1277"/>
      <c r="BA5" s="1275">
        <v>18</v>
      </c>
      <c r="BB5" s="1276"/>
      <c r="BC5" s="1277"/>
      <c r="BD5" s="1275">
        <v>19</v>
      </c>
      <c r="BE5" s="1276"/>
      <c r="BF5" s="1277"/>
      <c r="BG5" s="1275">
        <v>21</v>
      </c>
      <c r="BH5" s="1276"/>
      <c r="BI5" s="1277"/>
      <c r="BJ5" s="1275">
        <v>22</v>
      </c>
      <c r="BK5" s="1276"/>
      <c r="BL5" s="1277"/>
      <c r="BM5" s="1275">
        <v>23</v>
      </c>
      <c r="BN5" s="1276"/>
      <c r="BO5" s="1277"/>
    </row>
    <row r="6" spans="1:67" ht="17.25" customHeight="1">
      <c r="A6" s="938" t="s">
        <v>737</v>
      </c>
      <c r="B6" s="1295" t="s">
        <v>742</v>
      </c>
      <c r="C6" s="1283"/>
      <c r="D6" s="1284"/>
      <c r="E6" s="1282" t="s">
        <v>744</v>
      </c>
      <c r="F6" s="1283"/>
      <c r="G6" s="1284"/>
      <c r="H6" s="1282" t="s">
        <v>744</v>
      </c>
      <c r="I6" s="1283"/>
      <c r="J6" s="1284"/>
      <c r="K6" s="1282" t="s">
        <v>744</v>
      </c>
      <c r="L6" s="1283"/>
      <c r="M6" s="1284"/>
      <c r="N6" s="1282" t="s">
        <v>744</v>
      </c>
      <c r="O6" s="1283"/>
      <c r="P6" s="1284"/>
      <c r="Q6" s="1282" t="s">
        <v>744</v>
      </c>
      <c r="R6" s="1283"/>
      <c r="S6" s="1284"/>
      <c r="T6" s="1282" t="s">
        <v>742</v>
      </c>
      <c r="U6" s="1283"/>
      <c r="V6" s="1284"/>
      <c r="W6" s="1282" t="s">
        <v>742</v>
      </c>
      <c r="X6" s="1283"/>
      <c r="Y6" s="1284"/>
      <c r="Z6" s="1282" t="s">
        <v>742</v>
      </c>
      <c r="AA6" s="1283"/>
      <c r="AB6" s="1284"/>
      <c r="AC6" s="1282" t="s">
        <v>744</v>
      </c>
      <c r="AD6" s="1283"/>
      <c r="AE6" s="1284"/>
      <c r="AF6" s="1282" t="s">
        <v>75</v>
      </c>
      <c r="AG6" s="1283"/>
      <c r="AH6" s="1284"/>
      <c r="AI6" s="1282" t="s">
        <v>75</v>
      </c>
      <c r="AJ6" s="1283"/>
      <c r="AK6" s="1284"/>
      <c r="AL6" s="1282" t="s">
        <v>744</v>
      </c>
      <c r="AM6" s="1283"/>
      <c r="AN6" s="1284"/>
      <c r="AO6" s="1282" t="s">
        <v>744</v>
      </c>
      <c r="AP6" s="1283"/>
      <c r="AQ6" s="1284"/>
      <c r="AR6" s="1282" t="s">
        <v>742</v>
      </c>
      <c r="AS6" s="1283"/>
      <c r="AT6" s="1284"/>
      <c r="AU6" s="1282" t="s">
        <v>742</v>
      </c>
      <c r="AV6" s="1283"/>
      <c r="AW6" s="1284"/>
      <c r="AX6" s="1282" t="s">
        <v>744</v>
      </c>
      <c r="AY6" s="1283"/>
      <c r="AZ6" s="1284"/>
      <c r="BA6" s="1282" t="s">
        <v>744</v>
      </c>
      <c r="BB6" s="1283"/>
      <c r="BC6" s="1284"/>
      <c r="BD6" s="1282" t="s">
        <v>744</v>
      </c>
      <c r="BE6" s="1283"/>
      <c r="BF6" s="1284"/>
      <c r="BG6" s="1282" t="s">
        <v>744</v>
      </c>
      <c r="BH6" s="1283"/>
      <c r="BI6" s="1284"/>
      <c r="BJ6" s="1282" t="s">
        <v>742</v>
      </c>
      <c r="BK6" s="1283"/>
      <c r="BL6" s="1284"/>
      <c r="BM6" s="1282" t="s">
        <v>744</v>
      </c>
      <c r="BN6" s="1283"/>
      <c r="BO6" s="1284"/>
    </row>
    <row r="7" spans="1:67" s="902" customFormat="1" ht="17.25" customHeight="1">
      <c r="A7" s="939" t="s">
        <v>0</v>
      </c>
      <c r="B7" s="1278" t="s">
        <v>637</v>
      </c>
      <c r="C7" s="1276"/>
      <c r="D7" s="1276"/>
      <c r="E7" s="1278" t="s">
        <v>637</v>
      </c>
      <c r="F7" s="1276"/>
      <c r="G7" s="1277"/>
      <c r="H7" s="1275" t="s">
        <v>637</v>
      </c>
      <c r="I7" s="1276"/>
      <c r="J7" s="1277"/>
      <c r="K7" s="1275" t="s">
        <v>637</v>
      </c>
      <c r="L7" s="1276"/>
      <c r="M7" s="1277"/>
      <c r="N7" s="1275" t="s">
        <v>637</v>
      </c>
      <c r="O7" s="1276"/>
      <c r="P7" s="1277"/>
      <c r="Q7" s="1275" t="s">
        <v>637</v>
      </c>
      <c r="R7" s="1276"/>
      <c r="S7" s="1277"/>
      <c r="T7" s="1275" t="s">
        <v>637</v>
      </c>
      <c r="U7" s="1276"/>
      <c r="V7" s="1277"/>
      <c r="W7" s="1275" t="s">
        <v>637</v>
      </c>
      <c r="X7" s="1276"/>
      <c r="Y7" s="1277"/>
      <c r="Z7" s="1275" t="s">
        <v>637</v>
      </c>
      <c r="AA7" s="1276"/>
      <c r="AB7" s="1277"/>
      <c r="AC7" s="1275" t="s">
        <v>637</v>
      </c>
      <c r="AD7" s="1276"/>
      <c r="AE7" s="1277"/>
      <c r="AF7" s="1275" t="s">
        <v>637</v>
      </c>
      <c r="AG7" s="1276"/>
      <c r="AH7" s="1277"/>
      <c r="AI7" s="1275" t="s">
        <v>637</v>
      </c>
      <c r="AJ7" s="1276"/>
      <c r="AK7" s="1277"/>
      <c r="AL7" s="1275" t="s">
        <v>637</v>
      </c>
      <c r="AM7" s="1276"/>
      <c r="AN7" s="1277"/>
      <c r="AO7" s="1275" t="s">
        <v>637</v>
      </c>
      <c r="AP7" s="1276"/>
      <c r="AQ7" s="1277"/>
      <c r="AR7" s="1275" t="s">
        <v>637</v>
      </c>
      <c r="AS7" s="1276"/>
      <c r="AT7" s="1277"/>
      <c r="AU7" s="1275" t="s">
        <v>637</v>
      </c>
      <c r="AV7" s="1276"/>
      <c r="AW7" s="1277"/>
      <c r="AX7" s="1275" t="s">
        <v>637</v>
      </c>
      <c r="AY7" s="1276"/>
      <c r="AZ7" s="1277"/>
      <c r="BA7" s="1275" t="s">
        <v>637</v>
      </c>
      <c r="BB7" s="1276"/>
      <c r="BC7" s="1277"/>
      <c r="BD7" s="1275" t="s">
        <v>637</v>
      </c>
      <c r="BE7" s="1276"/>
      <c r="BF7" s="1277"/>
      <c r="BG7" s="1275" t="s">
        <v>637</v>
      </c>
      <c r="BH7" s="1276"/>
      <c r="BI7" s="1277"/>
      <c r="BJ7" s="1275" t="s">
        <v>637</v>
      </c>
      <c r="BK7" s="1276"/>
      <c r="BL7" s="1277"/>
      <c r="BM7" s="1275" t="s">
        <v>637</v>
      </c>
      <c r="BN7" s="1276"/>
      <c r="BO7" s="1277"/>
    </row>
    <row r="8" spans="1:67" s="285" customFormat="1" ht="30.75" customHeight="1">
      <c r="A8" s="941" t="s">
        <v>1</v>
      </c>
      <c r="B8" s="1211">
        <f>'Indicador 1- Óbitos Prematuros'!N10</f>
        <v>1</v>
      </c>
      <c r="C8" s="971">
        <f>'Indicador 1- Óbitos Prematuros'!O10</f>
        <v>0</v>
      </c>
      <c r="D8" s="972">
        <f>'Indicador 1- Óbitos Prematuros'!P10</f>
        <v>0</v>
      </c>
      <c r="E8" s="973">
        <f>'Indicador 2-MIF investigad (2'!N10</f>
        <v>90</v>
      </c>
      <c r="F8" s="974">
        <f>'Indicador 2-MIF investigad (2'!O10</f>
        <v>100</v>
      </c>
      <c r="G8" s="975">
        <f>'Indicador 2-MIF investigad (2'!P10</f>
        <v>50</v>
      </c>
      <c r="H8" s="973">
        <f>'Indicador 3-Obitcom causa bas'!N10</f>
        <v>90</v>
      </c>
      <c r="I8" s="974">
        <f>'Indicador 3-Obitcom causa bas'!O10</f>
        <v>90</v>
      </c>
      <c r="J8" s="975">
        <f>'Indicador 3-Obitcom causa bas'!P10</f>
        <v>92.307692307692307</v>
      </c>
      <c r="K8" s="973">
        <f>'Indicador 4-Calendario de vaci'!N10</f>
        <v>100</v>
      </c>
      <c r="L8" s="974">
        <f>'Indicador 4-Calendario de vaci'!O10</f>
        <v>0</v>
      </c>
      <c r="M8" s="975">
        <f>'Indicador 4-Calendario de vaci'!P10</f>
        <v>0</v>
      </c>
      <c r="N8" s="973">
        <f>'Indicador-5 DCNI'!M10</f>
        <v>80</v>
      </c>
      <c r="O8" s="974">
        <f>'Indicador-5 DCNI'!N10</f>
        <v>0</v>
      </c>
      <c r="P8" s="975" t="str">
        <f>'Indicador-5 DCNI'!O10</f>
        <v>S/N</v>
      </c>
      <c r="Q8" s="973">
        <f>'Indicador-6 Cura de MH'!M10</f>
        <v>90</v>
      </c>
      <c r="R8" s="974">
        <f>'Indicador-6 Cura de MH'!N10</f>
        <v>0</v>
      </c>
      <c r="S8" s="975" t="str">
        <f>'Indicador-6 Cura de MH'!O10</f>
        <v>-</v>
      </c>
      <c r="T8" s="970">
        <f>'Indicador - 7 Casos de Malaria '!M10</f>
        <v>1</v>
      </c>
      <c r="U8" s="971">
        <f>'Indicador - 7 Casos de Malaria '!N10</f>
        <v>1</v>
      </c>
      <c r="V8" s="972">
        <f>'Indicador - 7 Casos de Malaria '!O10</f>
        <v>3</v>
      </c>
      <c r="W8" s="970">
        <f>'Indicador 8-Sífilis Congen'!M11</f>
        <v>0</v>
      </c>
      <c r="X8" s="971">
        <f>'Indicador 8-Sífilis Congen'!N11</f>
        <v>0</v>
      </c>
      <c r="Y8" s="972">
        <f>'Indicador 8-Sífilis Congen'!O11</f>
        <v>0</v>
      </c>
      <c r="Z8" s="970">
        <f>'Indicador-9 Aids em &gt; 5 an (2'!M10</f>
        <v>0</v>
      </c>
      <c r="AA8" s="971">
        <f>'Indicador-9 Aids em &gt; 5 an (2'!N10</f>
        <v>0</v>
      </c>
      <c r="AB8" s="972">
        <f>'Indicador-9 Aids em &gt; 5 an (2'!O10</f>
        <v>0</v>
      </c>
      <c r="AC8" s="973">
        <f>'Indicador-10 Amostra de agu (2'!Q13</f>
        <v>0</v>
      </c>
      <c r="AD8" s="974">
        <f>'Indicador-10 Amostra de agu (2'!R13</f>
        <v>0</v>
      </c>
      <c r="AE8" s="975">
        <f>'Indicador-10 Amostra de agu (2'!S13</f>
        <v>0</v>
      </c>
      <c r="AF8" s="976">
        <f>'Indicador 11-Exames citopato (2'!M11</f>
        <v>0.5</v>
      </c>
      <c r="AG8" s="977">
        <f>'Indicador 11-Exames citopato (2'!N11</f>
        <v>0.01</v>
      </c>
      <c r="AH8" s="978">
        <f>'Indicador 11-Exames citopato (2'!O11</f>
        <v>9.6930533117932146E-3</v>
      </c>
      <c r="AI8" s="976">
        <f>'Indicador12-Mamagrafia'!M10</f>
        <v>0.1</v>
      </c>
      <c r="AJ8" s="977">
        <f>'Indicador12-Mamagrafia'!N10</f>
        <v>0.01</v>
      </c>
      <c r="AK8" s="978">
        <f>'Indicador12-Mamagrafia'!O10</f>
        <v>0</v>
      </c>
      <c r="AL8" s="973">
        <f>'Indicador 13-Parto Normal'!M10</f>
        <v>90</v>
      </c>
      <c r="AM8" s="974">
        <f>'Indicador 13-Parto Normal'!N10</f>
        <v>88</v>
      </c>
      <c r="AN8" s="975">
        <f>'Indicador 13-Parto Normal'!O10</f>
        <v>75.247524752475243</v>
      </c>
      <c r="AO8" s="973">
        <f>'Indicador 14- gravidez na adole'!M10</f>
        <v>22</v>
      </c>
      <c r="AP8" s="974">
        <f>'Indicador 14- gravidez na adole'!N10</f>
        <v>30</v>
      </c>
      <c r="AQ8" s="975">
        <f>'Indicador 14- gravidez na adole'!O10</f>
        <v>30.693069306930692</v>
      </c>
      <c r="AR8" s="970">
        <f>'Indicador 15-Mortalidade Inf (2'!M10</f>
        <v>4</v>
      </c>
      <c r="AS8" s="971">
        <f>'Indicador 15-Mortalidade Inf (2'!N10</f>
        <v>1</v>
      </c>
      <c r="AT8" s="972">
        <f>'Indicador 15-Mortalidade Inf (2'!O10</f>
        <v>2</v>
      </c>
      <c r="AU8" s="970">
        <f>'Indicador 16-óbitos maternos'!M10</f>
        <v>0</v>
      </c>
      <c r="AV8" s="971">
        <f>'Indicador 16-óbitos maternos'!N10</f>
        <v>1</v>
      </c>
      <c r="AW8" s="972">
        <f>'Indicador 16-óbitos maternos'!O10</f>
        <v>0</v>
      </c>
      <c r="AX8" s="979">
        <f>'Indicador 17- Cob.pop. Atb'!M10</f>
        <v>0.8</v>
      </c>
      <c r="AY8" s="977">
        <f>'Indicador 17- Cob.pop. Atb'!N10</f>
        <v>68</v>
      </c>
      <c r="AZ8" s="978">
        <f>'Indicador 17- Cob.pop. Atb'!O10</f>
        <v>0</v>
      </c>
      <c r="BA8" s="979">
        <f>'Indicador 18-Bolsa Familia '!M10</f>
        <v>0.8</v>
      </c>
      <c r="BB8" s="977">
        <f>'Indicador 18-Bolsa Familia '!N10</f>
        <v>2.9</v>
      </c>
      <c r="BC8" s="978">
        <f>'Indicador 18-Bolsa Familia '!O10</f>
        <v>0.85409999999999997</v>
      </c>
      <c r="BD8" s="979">
        <f>'Indicador19- Saude bucal'!M10</f>
        <v>1</v>
      </c>
      <c r="BE8" s="977">
        <f>'Indicador19- Saude bucal'!N10</f>
        <v>0.2</v>
      </c>
      <c r="BF8" s="978">
        <f>'Indicador19- Saude bucal'!O10</f>
        <v>1</v>
      </c>
      <c r="BG8" s="976" t="str">
        <f>'Indicador 21- CAPS'!M11</f>
        <v>N/A</v>
      </c>
      <c r="BH8" s="977" t="str">
        <f>'Indicador 21- CAPS'!N11</f>
        <v>N/A</v>
      </c>
      <c r="BI8" s="978">
        <f>'Indicador 21- CAPS'!O11</f>
        <v>0</v>
      </c>
      <c r="BJ8" s="982">
        <f>'Indicador-22 imóveis visitados'!M10</f>
        <v>0</v>
      </c>
      <c r="BK8" s="981">
        <f>'Indicador-22 imóveis visitados'!N10</f>
        <v>2</v>
      </c>
      <c r="BL8" s="980">
        <f>'Indicador-22 imóveis visitados'!O10</f>
        <v>0</v>
      </c>
      <c r="BM8" s="973">
        <f>'Indicador-23 Agra ao trab not'!M10</f>
        <v>100</v>
      </c>
      <c r="BN8" s="974">
        <f>'Indicador-23 Agra ao trab not'!N10</f>
        <v>0</v>
      </c>
      <c r="BO8" s="975" t="str">
        <f>'Indicador-23 Agra ao trab not'!O10</f>
        <v>-</v>
      </c>
    </row>
    <row r="9" spans="1:67" ht="22.5" customHeight="1">
      <c r="A9" s="941" t="s">
        <v>2</v>
      </c>
      <c r="B9" s="1211">
        <f>'Indicador 1- Óbitos Prematuros'!N11</f>
        <v>2</v>
      </c>
      <c r="C9" s="971">
        <f>'Indicador 1- Óbitos Prematuros'!O11</f>
        <v>2</v>
      </c>
      <c r="D9" s="972">
        <f>'Indicador 1- Óbitos Prematuros'!P11</f>
        <v>0</v>
      </c>
      <c r="E9" s="973">
        <f>'Indicador 2-MIF investigad (2'!N11</f>
        <v>90</v>
      </c>
      <c r="F9" s="974">
        <f>'Indicador 2-MIF investigad (2'!O11</f>
        <v>90</v>
      </c>
      <c r="G9" s="975">
        <f>'Indicador 2-MIF investigad (2'!P11</f>
        <v>50</v>
      </c>
      <c r="H9" s="973">
        <f>'Indicador 3-Obitcom causa bas'!N11</f>
        <v>90</v>
      </c>
      <c r="I9" s="974">
        <f>'Indicador 3-Obitcom causa bas'!O11</f>
        <v>90</v>
      </c>
      <c r="J9" s="975">
        <f>'Indicador 3-Obitcom causa bas'!P11</f>
        <v>100</v>
      </c>
      <c r="K9" s="973">
        <f>'Indicador 4-Calendario de vaci'!N11</f>
        <v>100</v>
      </c>
      <c r="L9" s="974">
        <f>'Indicador 4-Calendario de vaci'!O11</f>
        <v>100</v>
      </c>
      <c r="M9" s="975">
        <f>'Indicador 4-Calendario de vaci'!P11</f>
        <v>0</v>
      </c>
      <c r="N9" s="973">
        <f>'Indicador-5 DCNI'!M11</f>
        <v>80</v>
      </c>
      <c r="O9" s="974">
        <f>'Indicador-5 DCNI'!N11</f>
        <v>80</v>
      </c>
      <c r="P9" s="975" t="str">
        <f>'Indicador-5 DCNI'!O11</f>
        <v>S/N</v>
      </c>
      <c r="Q9" s="973">
        <f>'Indicador-6 Cura de MH'!M11</f>
        <v>90</v>
      </c>
      <c r="R9" s="974">
        <f>'Indicador-6 Cura de MH'!N11</f>
        <v>90</v>
      </c>
      <c r="S9" s="975" t="str">
        <f>'Indicador-6 Cura de MH'!O11</f>
        <v>-</v>
      </c>
      <c r="T9" s="970">
        <f>'Indicador - 7 Casos de Malaria '!M11</f>
        <v>1284</v>
      </c>
      <c r="U9" s="971">
        <f>'Indicador - 7 Casos de Malaria '!N11</f>
        <v>1284</v>
      </c>
      <c r="V9" s="972">
        <f>'Indicador - 7 Casos de Malaria '!O11</f>
        <v>508</v>
      </c>
      <c r="W9" s="970">
        <f>'Indicador 8-Sífilis Congen'!M12</f>
        <v>1</v>
      </c>
      <c r="X9" s="971">
        <f>'Indicador 8-Sífilis Congen'!N12</f>
        <v>1</v>
      </c>
      <c r="Y9" s="972">
        <f>'Indicador 8-Sífilis Congen'!O12</f>
        <v>0</v>
      </c>
      <c r="Z9" s="970">
        <f>'Indicador-9 Aids em &gt; 5 an (2'!M11</f>
        <v>0</v>
      </c>
      <c r="AA9" s="971">
        <f>'Indicador-9 Aids em &gt; 5 an (2'!N11</f>
        <v>0</v>
      </c>
      <c r="AB9" s="972">
        <f>'Indicador-9 Aids em &gt; 5 an (2'!O11</f>
        <v>0</v>
      </c>
      <c r="AC9" s="973">
        <f>'Indicador-10 Amostra de agu (2'!Q14</f>
        <v>100</v>
      </c>
      <c r="AD9" s="974">
        <f>'Indicador-10 Amostra de agu (2'!R14</f>
        <v>100</v>
      </c>
      <c r="AE9" s="975">
        <f>'Indicador-10 Amostra de agu (2'!S14</f>
        <v>0</v>
      </c>
      <c r="AF9" s="976">
        <f>'Indicador 11-Exames citopato (2'!M12</f>
        <v>0.35</v>
      </c>
      <c r="AG9" s="977">
        <f>'Indicador 11-Exames citopato (2'!N12</f>
        <v>0.35</v>
      </c>
      <c r="AH9" s="978">
        <f>'Indicador 11-Exames citopato (2'!O12</f>
        <v>2.3498694516971279E-2</v>
      </c>
      <c r="AI9" s="976">
        <f>'Indicador12-Mamagrafia'!M11</f>
        <v>0.1</v>
      </c>
      <c r="AJ9" s="977">
        <f>'Indicador12-Mamagrafia'!N11</f>
        <v>0.1</v>
      </c>
      <c r="AK9" s="978">
        <f>'Indicador12-Mamagrafia'!O11</f>
        <v>0</v>
      </c>
      <c r="AL9" s="973">
        <f>'Indicador 13-Parto Normal'!M11</f>
        <v>85</v>
      </c>
      <c r="AM9" s="974">
        <f>'Indicador 13-Parto Normal'!N11</f>
        <v>85</v>
      </c>
      <c r="AN9" s="975">
        <f>'Indicador 13-Parto Normal'!O11</f>
        <v>83.07692307692308</v>
      </c>
      <c r="AO9" s="973">
        <f>'Indicador 14- gravidez na adole'!M11</f>
        <v>22</v>
      </c>
      <c r="AP9" s="974">
        <f>'Indicador 14- gravidez na adole'!N11</f>
        <v>22</v>
      </c>
      <c r="AQ9" s="975">
        <f>'Indicador 14- gravidez na adole'!O11</f>
        <v>21.53846153846154</v>
      </c>
      <c r="AR9" s="970">
        <f>'Indicador 15-Mortalidade Inf (2'!M11</f>
        <v>5</v>
      </c>
      <c r="AS9" s="971">
        <f>'Indicador 15-Mortalidade Inf (2'!N11</f>
        <v>5</v>
      </c>
      <c r="AT9" s="972">
        <f>'Indicador 15-Mortalidade Inf (2'!O11</f>
        <v>4</v>
      </c>
      <c r="AU9" s="970">
        <f>'Indicador 16-óbitos maternos'!M11</f>
        <v>0</v>
      </c>
      <c r="AV9" s="971">
        <f>'Indicador 16-óbitos maternos'!N11</f>
        <v>0</v>
      </c>
      <c r="AW9" s="972">
        <f>'Indicador 16-óbitos maternos'!O11</f>
        <v>0</v>
      </c>
      <c r="AX9" s="979">
        <f>'Indicador 17- Cob.pop. Atb'!M11</f>
        <v>0.8</v>
      </c>
      <c r="AY9" s="977">
        <f>'Indicador 17- Cob.pop. Atb'!N11</f>
        <v>80</v>
      </c>
      <c r="AZ9" s="978">
        <f>'Indicador 17- Cob.pop. Atb'!O11</f>
        <v>0</v>
      </c>
      <c r="BA9" s="979">
        <f>'Indicador 18-Bolsa Familia '!M11</f>
        <v>0.8</v>
      </c>
      <c r="BB9" s="977">
        <f>'Indicador 18-Bolsa Familia '!N11</f>
        <v>80</v>
      </c>
      <c r="BC9" s="978">
        <f>'Indicador 18-Bolsa Familia '!O11</f>
        <v>0.6542</v>
      </c>
      <c r="BD9" s="979">
        <f>'Indicador19- Saude bucal'!M11</f>
        <v>0.72499999999999998</v>
      </c>
      <c r="BE9" s="977">
        <f>'Indicador19- Saude bucal'!N11</f>
        <v>72.5</v>
      </c>
      <c r="BF9" s="978">
        <f>'Indicador19- Saude bucal'!O11</f>
        <v>0.50739999999999996</v>
      </c>
      <c r="BG9" s="976" t="str">
        <f>'Indicador 21- CAPS'!M12</f>
        <v>N/A</v>
      </c>
      <c r="BH9" s="977" t="str">
        <f>'Indicador 21- CAPS'!N12</f>
        <v>N/A</v>
      </c>
      <c r="BI9" s="978">
        <f>'Indicador 21- CAPS'!O12</f>
        <v>0</v>
      </c>
      <c r="BJ9" s="982">
        <f>'Indicador-22 imóveis visitados'!M11</f>
        <v>0</v>
      </c>
      <c r="BK9" s="981">
        <f>'Indicador-22 imóveis visitados'!N11</f>
        <v>0</v>
      </c>
      <c r="BL9" s="980">
        <f>'Indicador-22 imóveis visitados'!O11</f>
        <v>0</v>
      </c>
      <c r="BM9" s="973">
        <f>'Indicador-23 Agra ao trab not'!M11</f>
        <v>100</v>
      </c>
      <c r="BN9" s="974">
        <f>'Indicador-23 Agra ao trab not'!N11</f>
        <v>100</v>
      </c>
      <c r="BO9" s="975">
        <f>'Indicador-23 Agra ao trab not'!O11</f>
        <v>100</v>
      </c>
    </row>
    <row r="10" spans="1:67" ht="21.75" customHeight="1">
      <c r="A10" s="941" t="s">
        <v>3</v>
      </c>
      <c r="B10" s="1211">
        <f>'Indicador 1- Óbitos Prematuros'!N12</f>
        <v>12</v>
      </c>
      <c r="C10" s="971">
        <f>'Indicador 1- Óbitos Prematuros'!O12</f>
        <v>12</v>
      </c>
      <c r="D10" s="972">
        <f>'Indicador 1- Óbitos Prematuros'!P12</f>
        <v>0</v>
      </c>
      <c r="E10" s="973">
        <f>'Indicador 2-MIF investigad (2'!N12</f>
        <v>90</v>
      </c>
      <c r="F10" s="974">
        <f>'Indicador 2-MIF investigad (2'!O12</f>
        <v>90</v>
      </c>
      <c r="G10" s="975">
        <f>'Indicador 2-MIF investigad (2'!P12</f>
        <v>75</v>
      </c>
      <c r="H10" s="973">
        <f>'Indicador 3-Obitcom causa bas'!N12</f>
        <v>90</v>
      </c>
      <c r="I10" s="974">
        <f>'Indicador 3-Obitcom causa bas'!O12</f>
        <v>90</v>
      </c>
      <c r="J10" s="975">
        <f>'Indicador 3-Obitcom causa bas'!P12</f>
        <v>88.311688311688314</v>
      </c>
      <c r="K10" s="973">
        <f>'Indicador 4-Calendario de vaci'!N12</f>
        <v>100</v>
      </c>
      <c r="L10" s="974">
        <f>'Indicador 4-Calendario de vaci'!O12</f>
        <v>100</v>
      </c>
      <c r="M10" s="975">
        <f>'Indicador 4-Calendario de vaci'!P12</f>
        <v>0</v>
      </c>
      <c r="N10" s="973">
        <f>'Indicador-5 DCNI'!M12</f>
        <v>80</v>
      </c>
      <c r="O10" s="974">
        <f>'Indicador-5 DCNI'!N12</f>
        <v>80</v>
      </c>
      <c r="P10" s="975" t="str">
        <f>'Indicador-5 DCNI'!O12</f>
        <v>S/N</v>
      </c>
      <c r="Q10" s="973">
        <f>'Indicador-6 Cura de MH'!M12</f>
        <v>100</v>
      </c>
      <c r="R10" s="974">
        <f>'Indicador-6 Cura de MH'!N12</f>
        <v>100</v>
      </c>
      <c r="S10" s="975">
        <f>'Indicador-6 Cura de MH'!O12</f>
        <v>0</v>
      </c>
      <c r="T10" s="970">
        <f>'Indicador - 7 Casos de Malaria '!M12</f>
        <v>5</v>
      </c>
      <c r="U10" s="971">
        <f>'Indicador - 7 Casos de Malaria '!N12</f>
        <v>5</v>
      </c>
      <c r="V10" s="972">
        <f>'Indicador - 7 Casos de Malaria '!O12</f>
        <v>1</v>
      </c>
      <c r="W10" s="970">
        <f>'Indicador 8-Sífilis Congen'!M13</f>
        <v>1</v>
      </c>
      <c r="X10" s="971">
        <f>'Indicador 8-Sífilis Congen'!N13</f>
        <v>1</v>
      </c>
      <c r="Y10" s="972">
        <f>'Indicador 8-Sífilis Congen'!O13</f>
        <v>0</v>
      </c>
      <c r="Z10" s="970">
        <f>'Indicador-9 Aids em &gt; 5 an (2'!M12</f>
        <v>0</v>
      </c>
      <c r="AA10" s="971">
        <f>'Indicador-9 Aids em &gt; 5 an (2'!N12</f>
        <v>0</v>
      </c>
      <c r="AB10" s="972">
        <f>'Indicador-9 Aids em &gt; 5 an (2'!O12</f>
        <v>0</v>
      </c>
      <c r="AC10" s="973">
        <f>'Indicador-10 Amostra de agu (2'!Q15</f>
        <v>100</v>
      </c>
      <c r="AD10" s="974">
        <f>'Indicador-10 Amostra de agu (2'!R15</f>
        <v>100</v>
      </c>
      <c r="AE10" s="975">
        <f>'Indicador-10 Amostra de agu (2'!S15</f>
        <v>0</v>
      </c>
      <c r="AF10" s="976">
        <f>'Indicador 11-Exames citopato (2'!M13</f>
        <v>0.35</v>
      </c>
      <c r="AG10" s="977">
        <f>'Indicador 11-Exames citopato (2'!N13</f>
        <v>0.35</v>
      </c>
      <c r="AH10" s="978">
        <f>'Indicador 11-Exames citopato (2'!O13</f>
        <v>5.0863131935881632E-3</v>
      </c>
      <c r="AI10" s="976">
        <f>'Indicador12-Mamagrafia'!M12</f>
        <v>0.1</v>
      </c>
      <c r="AJ10" s="977">
        <f>'Indicador12-Mamagrafia'!N12</f>
        <v>0.1</v>
      </c>
      <c r="AK10" s="978">
        <f>'Indicador12-Mamagrafia'!O12</f>
        <v>1.3850415512465374E-3</v>
      </c>
      <c r="AL10" s="973">
        <f>'Indicador 13-Parto Normal'!M12</f>
        <v>80</v>
      </c>
      <c r="AM10" s="974">
        <f>'Indicador 13-Parto Normal'!N12</f>
        <v>80</v>
      </c>
      <c r="AN10" s="975">
        <f>'Indicador 13-Parto Normal'!O12</f>
        <v>73.101265822784811</v>
      </c>
      <c r="AO10" s="973">
        <f>'Indicador 14- gravidez na adole'!M12</f>
        <v>24</v>
      </c>
      <c r="AP10" s="974">
        <f>'Indicador 14- gravidez na adole'!N12</f>
        <v>24</v>
      </c>
      <c r="AQ10" s="975">
        <f>'Indicador 14- gravidez na adole'!O12</f>
        <v>19.936708860759495</v>
      </c>
      <c r="AR10" s="970">
        <f>'Indicador 15-Mortalidade Inf (2'!M12</f>
        <v>13</v>
      </c>
      <c r="AS10" s="971">
        <f>'Indicador 15-Mortalidade Inf (2'!N12</f>
        <v>13</v>
      </c>
      <c r="AT10" s="972">
        <f>'Indicador 15-Mortalidade Inf (2'!O12</f>
        <v>4</v>
      </c>
      <c r="AU10" s="970">
        <f>'Indicador 16-óbitos maternos'!M12</f>
        <v>1</v>
      </c>
      <c r="AV10" s="971">
        <f>'Indicador 16-óbitos maternos'!N12</f>
        <v>1</v>
      </c>
      <c r="AW10" s="972">
        <f>'Indicador 16-óbitos maternos'!O12</f>
        <v>0</v>
      </c>
      <c r="AX10" s="979">
        <f>'Indicador 17- Cob.pop. Atb'!M12</f>
        <v>1</v>
      </c>
      <c r="AY10" s="977">
        <f>'Indicador 17- Cob.pop. Atb'!N12</f>
        <v>87.24</v>
      </c>
      <c r="AZ10" s="978">
        <f>'Indicador 17- Cob.pop. Atb'!O12</f>
        <v>0</v>
      </c>
      <c r="BA10" s="979">
        <f>'Indicador 18-Bolsa Familia '!M12</f>
        <v>1</v>
      </c>
      <c r="BB10" s="977">
        <f>'Indicador 18-Bolsa Familia '!N12</f>
        <v>100</v>
      </c>
      <c r="BC10" s="978">
        <f>'Indicador 18-Bolsa Familia '!O12</f>
        <v>0.79400000000000004</v>
      </c>
      <c r="BD10" s="979">
        <f>'Indicador19- Saude bucal'!M12</f>
        <v>0.72499999999999998</v>
      </c>
      <c r="BE10" s="977">
        <f>'Indicador19- Saude bucal'!N12</f>
        <v>72.5</v>
      </c>
      <c r="BF10" s="978">
        <f>'Indicador19- Saude bucal'!O12</f>
        <v>0.59740000000000004</v>
      </c>
      <c r="BG10" s="976" t="str">
        <f>'Indicador 21- CAPS'!M13</f>
        <v>N/A</v>
      </c>
      <c r="BH10" s="977" t="str">
        <f>'Indicador 21- CAPS'!N13</f>
        <v>N/A</v>
      </c>
      <c r="BI10" s="978">
        <f>'Indicador 21- CAPS'!O13</f>
        <v>0</v>
      </c>
      <c r="BJ10" s="982">
        <f>'Indicador-22 imóveis visitados'!M12</f>
        <v>4</v>
      </c>
      <c r="BK10" s="981">
        <f>'Indicador-22 imóveis visitados'!N12</f>
        <v>4</v>
      </c>
      <c r="BL10" s="980">
        <f>'Indicador-22 imóveis visitados'!O12</f>
        <v>0</v>
      </c>
      <c r="BM10" s="973">
        <f>'Indicador-23 Agra ao trab not'!M12</f>
        <v>95</v>
      </c>
      <c r="BN10" s="974">
        <f>'Indicador-23 Agra ao trab not'!N12</f>
        <v>95</v>
      </c>
      <c r="BO10" s="975">
        <f>'Indicador-23 Agra ao trab not'!O12</f>
        <v>100</v>
      </c>
    </row>
    <row r="11" spans="1:67" s="285" customFormat="1" ht="28.5" customHeight="1">
      <c r="A11" s="941" t="s">
        <v>4</v>
      </c>
      <c r="B11" s="1211">
        <f>'Indicador 1- Óbitos Prematuros'!N13</f>
        <v>11</v>
      </c>
      <c r="C11" s="971">
        <f>'Indicador 1- Óbitos Prematuros'!O13</f>
        <v>0</v>
      </c>
      <c r="D11" s="972">
        <f>'Indicador 1- Óbitos Prematuros'!P13</f>
        <v>0</v>
      </c>
      <c r="E11" s="973">
        <f>'Indicador 2-MIF investigad (2'!N13</f>
        <v>90</v>
      </c>
      <c r="F11" s="974">
        <f>'Indicador 2-MIF investigad (2'!O13</f>
        <v>0</v>
      </c>
      <c r="G11" s="975">
        <f>'Indicador 2-MIF investigad (2'!P13</f>
        <v>0</v>
      </c>
      <c r="H11" s="973">
        <f>'Indicador 3-Obitcom causa bas'!N13</f>
        <v>90</v>
      </c>
      <c r="I11" s="974">
        <f>'Indicador 3-Obitcom causa bas'!O13</f>
        <v>0</v>
      </c>
      <c r="J11" s="975">
        <f>'Indicador 3-Obitcom causa bas'!P13</f>
        <v>94.594594594594597</v>
      </c>
      <c r="K11" s="973">
        <f>'Indicador 4-Calendario de vaci'!N13</f>
        <v>100</v>
      </c>
      <c r="L11" s="974">
        <f>'Indicador 4-Calendario de vaci'!O13</f>
        <v>0</v>
      </c>
      <c r="M11" s="975">
        <f>'Indicador 4-Calendario de vaci'!P13</f>
        <v>25</v>
      </c>
      <c r="N11" s="973">
        <f>'Indicador-5 DCNI'!M13</f>
        <v>80</v>
      </c>
      <c r="O11" s="974">
        <f>'Indicador-5 DCNI'!N13</f>
        <v>0</v>
      </c>
      <c r="P11" s="975" t="str">
        <f>'Indicador-5 DCNI'!O13</f>
        <v>S/N</v>
      </c>
      <c r="Q11" s="973">
        <f>'Indicador-6 Cura de MH'!M13</f>
        <v>100</v>
      </c>
      <c r="R11" s="974">
        <f>'Indicador-6 Cura de MH'!N13</f>
        <v>0</v>
      </c>
      <c r="S11" s="975">
        <f>'Indicador-6 Cura de MH'!O13</f>
        <v>0</v>
      </c>
      <c r="T11" s="970">
        <f>'Indicador - 7 Casos de Malaria '!M13</f>
        <v>2</v>
      </c>
      <c r="U11" s="971">
        <f>'Indicador - 7 Casos de Malaria '!N13</f>
        <v>0</v>
      </c>
      <c r="V11" s="972">
        <f>'Indicador - 7 Casos de Malaria '!O13</f>
        <v>4</v>
      </c>
      <c r="W11" s="970">
        <f>'Indicador 8-Sífilis Congen'!M14</f>
        <v>0</v>
      </c>
      <c r="X11" s="971">
        <f>'Indicador 8-Sífilis Congen'!N14</f>
        <v>0</v>
      </c>
      <c r="Y11" s="972">
        <f>'Indicador 8-Sífilis Congen'!O14</f>
        <v>0</v>
      </c>
      <c r="Z11" s="970">
        <f>'Indicador-9 Aids em &gt; 5 an (2'!M13</f>
        <v>0</v>
      </c>
      <c r="AA11" s="971">
        <f>'Indicador-9 Aids em &gt; 5 an (2'!N13</f>
        <v>0</v>
      </c>
      <c r="AB11" s="972">
        <f>'Indicador-9 Aids em &gt; 5 an (2'!O13</f>
        <v>0</v>
      </c>
      <c r="AC11" s="973">
        <f>'Indicador-10 Amostra de agu (2'!Q16</f>
        <v>0</v>
      </c>
      <c r="AD11" s="974">
        <f>'Indicador-10 Amostra de agu (2'!R16</f>
        <v>0</v>
      </c>
      <c r="AE11" s="975">
        <f>'Indicador-10 Amostra de agu (2'!S16</f>
        <v>0</v>
      </c>
      <c r="AF11" s="976">
        <f>'Indicador 11-Exames citopato (2'!M14</f>
        <v>0.35</v>
      </c>
      <c r="AG11" s="977">
        <f>'Indicador 11-Exames citopato (2'!N14</f>
        <v>0</v>
      </c>
      <c r="AH11" s="978">
        <f>'Indicador 11-Exames citopato (2'!O14</f>
        <v>2.1660649819494584E-2</v>
      </c>
      <c r="AI11" s="976">
        <f>'Indicador12-Mamagrafia'!M13</f>
        <v>0.1</v>
      </c>
      <c r="AJ11" s="977">
        <f>'Indicador12-Mamagrafia'!N13</f>
        <v>0</v>
      </c>
      <c r="AK11" s="978">
        <f>'Indicador12-Mamagrafia'!O13</f>
        <v>4.9261083743842365E-3</v>
      </c>
      <c r="AL11" s="973">
        <f>'Indicador 13-Parto Normal'!M13</f>
        <v>85</v>
      </c>
      <c r="AM11" s="974">
        <f>'Indicador 13-Parto Normal'!N13</f>
        <v>0</v>
      </c>
      <c r="AN11" s="975">
        <f>'Indicador 13-Parto Normal'!O13</f>
        <v>65.909090909090907</v>
      </c>
      <c r="AO11" s="973">
        <f>'Indicador 14- gravidez na adole'!M13</f>
        <v>30</v>
      </c>
      <c r="AP11" s="974">
        <f>'Indicador 14- gravidez na adole'!N13</f>
        <v>0</v>
      </c>
      <c r="AQ11" s="975">
        <f>'Indicador 14- gravidez na adole'!O13</f>
        <v>31.818181818181817</v>
      </c>
      <c r="AR11" s="970">
        <f>'Indicador 15-Mortalidade Inf (2'!M13</f>
        <v>8</v>
      </c>
      <c r="AS11" s="971">
        <f>'Indicador 15-Mortalidade Inf (2'!N13</f>
        <v>0</v>
      </c>
      <c r="AT11" s="972">
        <f>'Indicador 15-Mortalidade Inf (2'!O13</f>
        <v>3</v>
      </c>
      <c r="AU11" s="970">
        <f>'Indicador 16-óbitos maternos'!M13</f>
        <v>0</v>
      </c>
      <c r="AV11" s="971">
        <f>'Indicador 16-óbitos maternos'!N13</f>
        <v>0</v>
      </c>
      <c r="AW11" s="972">
        <f>'Indicador 16-óbitos maternos'!O13</f>
        <v>0</v>
      </c>
      <c r="AX11" s="979">
        <f>'Indicador 17- Cob.pop. Atb'!M13</f>
        <v>0.9</v>
      </c>
      <c r="AY11" s="977">
        <f>'Indicador 17- Cob.pop. Atb'!N13</f>
        <v>0</v>
      </c>
      <c r="AZ11" s="978">
        <f>'Indicador 17- Cob.pop. Atb'!O13</f>
        <v>0</v>
      </c>
      <c r="BA11" s="979">
        <f>'Indicador 18-Bolsa Familia '!M13</f>
        <v>0.9</v>
      </c>
      <c r="BB11" s="977">
        <f>'Indicador 18-Bolsa Familia '!N13</f>
        <v>0</v>
      </c>
      <c r="BC11" s="978">
        <f>'Indicador 18-Bolsa Familia '!O13</f>
        <v>0.35899999999999999</v>
      </c>
      <c r="BD11" s="979">
        <f>'Indicador19- Saude bucal'!M13</f>
        <v>1</v>
      </c>
      <c r="BE11" s="977">
        <f>'Indicador19- Saude bucal'!N13</f>
        <v>0</v>
      </c>
      <c r="BF11" s="978">
        <f>'Indicador19- Saude bucal'!O13</f>
        <v>1</v>
      </c>
      <c r="BG11" s="976" t="str">
        <f>'Indicador 21- CAPS'!M14</f>
        <v>N/A</v>
      </c>
      <c r="BH11" s="977">
        <f>'Indicador 21- CAPS'!N14</f>
        <v>0</v>
      </c>
      <c r="BI11" s="978">
        <f>'Indicador 21- CAPS'!O14</f>
        <v>0</v>
      </c>
      <c r="BJ11" s="982">
        <f>'Indicador-22 imóveis visitados'!M13</f>
        <v>4</v>
      </c>
      <c r="BK11" s="981">
        <f>'Indicador-22 imóveis visitados'!N13</f>
        <v>0</v>
      </c>
      <c r="BL11" s="980">
        <f>'Indicador-22 imóveis visitados'!O13</f>
        <v>1</v>
      </c>
      <c r="BM11" s="973">
        <f>'Indicador-23 Agra ao trab not'!M13</f>
        <v>85</v>
      </c>
      <c r="BN11" s="974">
        <f>'Indicador-23 Agra ao trab not'!N13</f>
        <v>0</v>
      </c>
      <c r="BO11" s="975" t="str">
        <f>'Indicador-23 Agra ao trab not'!O13</f>
        <v>-</v>
      </c>
    </row>
    <row r="12" spans="1:67" ht="24" customHeight="1">
      <c r="A12" s="941" t="s">
        <v>5</v>
      </c>
      <c r="B12" s="1211">
        <f>'Indicador 1- Óbitos Prematuros'!N14</f>
        <v>10</v>
      </c>
      <c r="C12" s="971">
        <f>'Indicador 1- Óbitos Prematuros'!O14</f>
        <v>7</v>
      </c>
      <c r="D12" s="972">
        <f>'Indicador 1- Óbitos Prematuros'!P14</f>
        <v>0</v>
      </c>
      <c r="E12" s="973">
        <f>'Indicador 2-MIF investigad (2'!N14</f>
        <v>90</v>
      </c>
      <c r="F12" s="974">
        <f>'Indicador 2-MIF investigad (2'!O14</f>
        <v>100</v>
      </c>
      <c r="G12" s="975">
        <f>'Indicador 2-MIF investigad (2'!P14</f>
        <v>100</v>
      </c>
      <c r="H12" s="973">
        <f>'Indicador 3-Obitcom causa bas'!N14</f>
        <v>90</v>
      </c>
      <c r="I12" s="974">
        <f>'Indicador 3-Obitcom causa bas'!O14</f>
        <v>90</v>
      </c>
      <c r="J12" s="975">
        <f>'Indicador 3-Obitcom causa bas'!P14</f>
        <v>97.435897435897431</v>
      </c>
      <c r="K12" s="973">
        <f>'Indicador 4-Calendario de vaci'!N14</f>
        <v>100</v>
      </c>
      <c r="L12" s="974">
        <f>'Indicador 4-Calendario de vaci'!O14</f>
        <v>100</v>
      </c>
      <c r="M12" s="975">
        <f>'Indicador 4-Calendario de vaci'!P14</f>
        <v>0</v>
      </c>
      <c r="N12" s="973">
        <f>'Indicador-5 DCNI'!M14</f>
        <v>80</v>
      </c>
      <c r="O12" s="974">
        <f>'Indicador-5 DCNI'!N14</f>
        <v>80</v>
      </c>
      <c r="P12" s="975" t="str">
        <f>'Indicador-5 DCNI'!O14</f>
        <v>S/N</v>
      </c>
      <c r="Q12" s="973">
        <f>'Indicador-6 Cura de MH'!M14</f>
        <v>100</v>
      </c>
      <c r="R12" s="974">
        <f>'Indicador-6 Cura de MH'!N14</f>
        <v>100</v>
      </c>
      <c r="S12" s="975">
        <f>'Indicador-6 Cura de MH'!O14</f>
        <v>33.299999999999997</v>
      </c>
      <c r="T12" s="970">
        <f>'Indicador - 7 Casos de Malaria '!M14</f>
        <v>1086</v>
      </c>
      <c r="U12" s="971">
        <f>'Indicador - 7 Casos de Malaria '!N14</f>
        <v>1086</v>
      </c>
      <c r="V12" s="972">
        <f>'Indicador - 7 Casos de Malaria '!O14</f>
        <v>357</v>
      </c>
      <c r="W12" s="970">
        <f>'Indicador 8-Sífilis Congen'!M15</f>
        <v>1</v>
      </c>
      <c r="X12" s="971">
        <f>'Indicador 8-Sífilis Congen'!N15</f>
        <v>1</v>
      </c>
      <c r="Y12" s="972">
        <f>'Indicador 8-Sífilis Congen'!O15</f>
        <v>1</v>
      </c>
      <c r="Z12" s="970">
        <f>'Indicador-9 Aids em &gt; 5 an (2'!M14</f>
        <v>0</v>
      </c>
      <c r="AA12" s="971">
        <f>'Indicador-9 Aids em &gt; 5 an (2'!N14</f>
        <v>0</v>
      </c>
      <c r="AB12" s="972">
        <f>'Indicador-9 Aids em &gt; 5 an (2'!O14</f>
        <v>0</v>
      </c>
      <c r="AC12" s="973">
        <f>'Indicador-10 Amostra de agu (2'!Q17</f>
        <v>0</v>
      </c>
      <c r="AD12" s="974">
        <f>'Indicador-10 Amostra de agu (2'!R17</f>
        <v>0</v>
      </c>
      <c r="AE12" s="975">
        <f>'Indicador-10 Amostra de agu (2'!S17</f>
        <v>0</v>
      </c>
      <c r="AF12" s="976">
        <f>'Indicador 11-Exames citopato (2'!M15</f>
        <v>0.35</v>
      </c>
      <c r="AG12" s="977">
        <f>'Indicador 11-Exames citopato (2'!N15</f>
        <v>0.35</v>
      </c>
      <c r="AH12" s="978">
        <f>'Indicador 11-Exames citopato (2'!O15</f>
        <v>5.9760956175298804E-3</v>
      </c>
      <c r="AI12" s="976">
        <f>'Indicador12-Mamagrafia'!M14</f>
        <v>0.1</v>
      </c>
      <c r="AJ12" s="977">
        <f>'Indicador12-Mamagrafia'!N14</f>
        <v>0.1</v>
      </c>
      <c r="AK12" s="978">
        <f>'Indicador12-Mamagrafia'!O14</f>
        <v>3.6764705882352941E-3</v>
      </c>
      <c r="AL12" s="973">
        <f>'Indicador 13-Parto Normal'!M14</f>
        <v>90</v>
      </c>
      <c r="AM12" s="974">
        <f>'Indicador 13-Parto Normal'!N14</f>
        <v>90</v>
      </c>
      <c r="AN12" s="975">
        <f>'Indicador 13-Parto Normal'!O14</f>
        <v>76.26262626262627</v>
      </c>
      <c r="AO12" s="973">
        <f>'Indicador 14- gravidez na adole'!M14</f>
        <v>30</v>
      </c>
      <c r="AP12" s="974">
        <f>'Indicador 14- gravidez na adole'!N14</f>
        <v>30</v>
      </c>
      <c r="AQ12" s="975">
        <f>'Indicador 14- gravidez na adole'!O14</f>
        <v>24.747474747474747</v>
      </c>
      <c r="AR12" s="970">
        <f>'Indicador 15-Mortalidade Inf (2'!M14</f>
        <v>9</v>
      </c>
      <c r="AS12" s="971">
        <f>'Indicador 15-Mortalidade Inf (2'!N14</f>
        <v>7</v>
      </c>
      <c r="AT12" s="972">
        <f>'Indicador 15-Mortalidade Inf (2'!O14</f>
        <v>5</v>
      </c>
      <c r="AU12" s="970">
        <f>'Indicador 16-óbitos maternos'!M14</f>
        <v>0</v>
      </c>
      <c r="AV12" s="971">
        <f>'Indicador 16-óbitos maternos'!N14</f>
        <v>0</v>
      </c>
      <c r="AW12" s="972">
        <f>'Indicador 16-óbitos maternos'!O14</f>
        <v>0</v>
      </c>
      <c r="AX12" s="979">
        <f>'Indicador 17- Cob.pop. Atb'!M14</f>
        <v>0.9</v>
      </c>
      <c r="AY12" s="977">
        <f>'Indicador 17- Cob.pop. Atb'!N14</f>
        <v>100</v>
      </c>
      <c r="AZ12" s="978">
        <f>'Indicador 17- Cob.pop. Atb'!O14</f>
        <v>0</v>
      </c>
      <c r="BA12" s="979">
        <f>'Indicador 18-Bolsa Familia '!M14</f>
        <v>0.9</v>
      </c>
      <c r="BB12" s="977">
        <f>'Indicador 18-Bolsa Familia '!N14</f>
        <v>90</v>
      </c>
      <c r="BC12" s="978">
        <f>'Indicador 18-Bolsa Familia '!O14</f>
        <v>0.45219999999999999</v>
      </c>
      <c r="BD12" s="979">
        <f>'Indicador19- Saude bucal'!M14</f>
        <v>1</v>
      </c>
      <c r="BE12" s="977">
        <f>'Indicador19- Saude bucal'!N14</f>
        <v>100</v>
      </c>
      <c r="BF12" s="978">
        <f>'Indicador19- Saude bucal'!O14</f>
        <v>1</v>
      </c>
      <c r="BG12" s="976" t="str">
        <f>'Indicador 21- CAPS'!M15</f>
        <v>N/A</v>
      </c>
      <c r="BH12" s="977" t="str">
        <f>'Indicador 21- CAPS'!N15</f>
        <v>N/A</v>
      </c>
      <c r="BI12" s="978">
        <f>'Indicador 21- CAPS'!O15</f>
        <v>0</v>
      </c>
      <c r="BJ12" s="982">
        <f>'Indicador-22 imóveis visitados'!M14</f>
        <v>4</v>
      </c>
      <c r="BK12" s="981">
        <f>'Indicador-22 imóveis visitados'!N14</f>
        <v>4</v>
      </c>
      <c r="BL12" s="980">
        <f>'Indicador-22 imóveis visitados'!O14</f>
        <v>0</v>
      </c>
      <c r="BM12" s="973">
        <f>'Indicador-23 Agra ao trab not'!M14</f>
        <v>95</v>
      </c>
      <c r="BN12" s="974">
        <f>'Indicador-23 Agra ao trab not'!N14</f>
        <v>95</v>
      </c>
      <c r="BO12" s="975">
        <f>'Indicador-23 Agra ao trab not'!O14</f>
        <v>100</v>
      </c>
    </row>
    <row r="13" spans="1:67" s="285" customFormat="1" ht="24" customHeight="1">
      <c r="A13" s="941" t="s">
        <v>6</v>
      </c>
      <c r="B13" s="1211">
        <f>'Indicador 1- Óbitos Prematuros'!N15</f>
        <v>13</v>
      </c>
      <c r="C13" s="971">
        <f>'Indicador 1- Óbitos Prematuros'!O15</f>
        <v>11</v>
      </c>
      <c r="D13" s="972">
        <f>'Indicador 1- Óbitos Prematuros'!P15</f>
        <v>0</v>
      </c>
      <c r="E13" s="973">
        <f>'Indicador 2-MIF investigad (2'!N15</f>
        <v>90</v>
      </c>
      <c r="F13" s="974">
        <f>'Indicador 2-MIF investigad (2'!O15</f>
        <v>90</v>
      </c>
      <c r="G13" s="975">
        <f>'Indicador 2-MIF investigad (2'!P15</f>
        <v>100</v>
      </c>
      <c r="H13" s="973">
        <f>'Indicador 3-Obitcom causa bas'!N15</f>
        <v>90</v>
      </c>
      <c r="I13" s="974">
        <f>'Indicador 3-Obitcom causa bas'!O15</f>
        <v>90</v>
      </c>
      <c r="J13" s="975">
        <f>'Indicador 3-Obitcom causa bas'!P15</f>
        <v>81.25</v>
      </c>
      <c r="K13" s="973">
        <f>'Indicador 4-Calendario de vaci'!N15</f>
        <v>100</v>
      </c>
      <c r="L13" s="974">
        <f>'Indicador 4-Calendario de vaci'!O15</f>
        <v>95</v>
      </c>
      <c r="M13" s="975">
        <f>'Indicador 4-Calendario de vaci'!P15</f>
        <v>0</v>
      </c>
      <c r="N13" s="973">
        <f>'Indicador-5 DCNI'!M15</f>
        <v>80</v>
      </c>
      <c r="O13" s="974">
        <f>'Indicador-5 DCNI'!N15</f>
        <v>80</v>
      </c>
      <c r="P13" s="975" t="str">
        <f>'Indicador-5 DCNI'!O15</f>
        <v>S/N</v>
      </c>
      <c r="Q13" s="973">
        <f>'Indicador-6 Cura de MH'!M15</f>
        <v>100</v>
      </c>
      <c r="R13" s="974">
        <f>'Indicador-6 Cura de MH'!N15</f>
        <v>90</v>
      </c>
      <c r="S13" s="975">
        <f>'Indicador-6 Cura de MH'!O15</f>
        <v>0</v>
      </c>
      <c r="T13" s="970">
        <f>'Indicador - 7 Casos de Malaria '!M15</f>
        <v>252</v>
      </c>
      <c r="U13" s="971">
        <f>'Indicador - 7 Casos de Malaria '!N15</f>
        <v>812</v>
      </c>
      <c r="V13" s="972">
        <f>'Indicador - 7 Casos de Malaria '!O15</f>
        <v>46</v>
      </c>
      <c r="W13" s="970">
        <f>'Indicador 8-Sífilis Congen'!M16</f>
        <v>0</v>
      </c>
      <c r="X13" s="971">
        <f>'Indicador 8-Sífilis Congen'!N16</f>
        <v>0</v>
      </c>
      <c r="Y13" s="972">
        <f>'Indicador 8-Sífilis Congen'!O16</f>
        <v>0</v>
      </c>
      <c r="Z13" s="970">
        <f>'Indicador-9 Aids em &gt; 5 an (2'!M15</f>
        <v>0</v>
      </c>
      <c r="AA13" s="971">
        <f>'Indicador-9 Aids em &gt; 5 an (2'!N15</f>
        <v>0</v>
      </c>
      <c r="AB13" s="972">
        <f>'Indicador-9 Aids em &gt; 5 an (2'!O15</f>
        <v>0</v>
      </c>
      <c r="AC13" s="973">
        <f>'Indicador-10 Amostra de agu (2'!Q18</f>
        <v>0</v>
      </c>
      <c r="AD13" s="974">
        <f>'Indicador-10 Amostra de agu (2'!R18</f>
        <v>0</v>
      </c>
      <c r="AE13" s="975">
        <f>'Indicador-10 Amostra de agu (2'!S18</f>
        <v>0</v>
      </c>
      <c r="AF13" s="976">
        <f>'Indicador 11-Exames citopato (2'!M16</f>
        <v>0.35</v>
      </c>
      <c r="AG13" s="977">
        <f>'Indicador 11-Exames citopato (2'!N16</f>
        <v>0.35</v>
      </c>
      <c r="AH13" s="978">
        <f>'Indicador 11-Exames citopato (2'!O16</f>
        <v>7.5597840061712523E-2</v>
      </c>
      <c r="AI13" s="976">
        <f>'Indicador12-Mamagrafia'!M15</f>
        <v>0.1</v>
      </c>
      <c r="AJ13" s="977">
        <f>'Indicador12-Mamagrafia'!N15</f>
        <v>0.01</v>
      </c>
      <c r="AK13" s="978">
        <f>'Indicador12-Mamagrafia'!O15</f>
        <v>5.270092226613966E-3</v>
      </c>
      <c r="AL13" s="973">
        <f>'Indicador 13-Parto Normal'!M15</f>
        <v>90</v>
      </c>
      <c r="AM13" s="974">
        <f>'Indicador 13-Parto Normal'!N15</f>
        <v>95</v>
      </c>
      <c r="AN13" s="975">
        <f>'Indicador 13-Parto Normal'!O15</f>
        <v>81.818181818181827</v>
      </c>
      <c r="AO13" s="973">
        <f>'Indicador 14- gravidez na adole'!M15</f>
        <v>27</v>
      </c>
      <c r="AP13" s="974">
        <f>'Indicador 14- gravidez na adole'!N15</f>
        <v>30.27</v>
      </c>
      <c r="AQ13" s="975">
        <f>'Indicador 14- gravidez na adole'!O15</f>
        <v>35.123966942148762</v>
      </c>
      <c r="AR13" s="970">
        <f>'Indicador 15-Mortalidade Inf (2'!M15</f>
        <v>15</v>
      </c>
      <c r="AS13" s="971">
        <f>'Indicador 15-Mortalidade Inf (2'!N15</f>
        <v>7</v>
      </c>
      <c r="AT13" s="972">
        <f>'Indicador 15-Mortalidade Inf (2'!O15</f>
        <v>7</v>
      </c>
      <c r="AU13" s="970">
        <f>'Indicador 16-óbitos maternos'!M15</f>
        <v>0</v>
      </c>
      <c r="AV13" s="971">
        <f>'Indicador 16-óbitos maternos'!N15</f>
        <v>0</v>
      </c>
      <c r="AW13" s="972">
        <f>'Indicador 16-óbitos maternos'!O15</f>
        <v>0</v>
      </c>
      <c r="AX13" s="979">
        <f>'Indicador 17- Cob.pop. Atb'!M15</f>
        <v>0.9</v>
      </c>
      <c r="AY13" s="977">
        <f>'Indicador 17- Cob.pop. Atb'!N15</f>
        <v>100</v>
      </c>
      <c r="AZ13" s="978">
        <f>'Indicador 17- Cob.pop. Atb'!O15</f>
        <v>0</v>
      </c>
      <c r="BA13" s="979">
        <f>'Indicador 18-Bolsa Familia '!M15</f>
        <v>0.9</v>
      </c>
      <c r="BB13" s="977">
        <f>'Indicador 18-Bolsa Familia '!N15</f>
        <v>90</v>
      </c>
      <c r="BC13" s="978">
        <f>'Indicador 18-Bolsa Familia '!O15</f>
        <v>0.91769999999999996</v>
      </c>
      <c r="BD13" s="979">
        <f>'Indicador19- Saude bucal'!M15</f>
        <v>1</v>
      </c>
      <c r="BE13" s="977">
        <f>'Indicador19- Saude bucal'!N15</f>
        <v>100</v>
      </c>
      <c r="BF13" s="978">
        <f>'Indicador19- Saude bucal'!O15</f>
        <v>1</v>
      </c>
      <c r="BG13" s="976" t="str">
        <f>'Indicador 21- CAPS'!M16</f>
        <v>N/A</v>
      </c>
      <c r="BH13" s="977" t="str">
        <f>'Indicador 21- CAPS'!N16</f>
        <v>N/A</v>
      </c>
      <c r="BI13" s="978">
        <f>'Indicador 21- CAPS'!O16</f>
        <v>0</v>
      </c>
      <c r="BJ13" s="982">
        <f>'Indicador-22 imóveis visitados'!M15</f>
        <v>4</v>
      </c>
      <c r="BK13" s="981">
        <f>'Indicador-22 imóveis visitados'!N15</f>
        <v>4</v>
      </c>
      <c r="BL13" s="980">
        <f>'Indicador-22 imóveis visitados'!O15</f>
        <v>2</v>
      </c>
      <c r="BM13" s="973">
        <f>'Indicador-23 Agra ao trab not'!M15</f>
        <v>85</v>
      </c>
      <c r="BN13" s="974">
        <f>'Indicador-23 Agra ao trab not'!N15</f>
        <v>85</v>
      </c>
      <c r="BO13" s="975" t="str">
        <f>'Indicador-23 Agra ao trab not'!O15</f>
        <v>-</v>
      </c>
    </row>
    <row r="14" spans="1:67" s="285" customFormat="1" ht="19.5" customHeight="1">
      <c r="A14" s="941" t="s">
        <v>7</v>
      </c>
      <c r="B14" s="1211">
        <f>'Indicador 1- Óbitos Prematuros'!N16</f>
        <v>9</v>
      </c>
      <c r="C14" s="971">
        <f>'Indicador 1- Óbitos Prematuros'!O16</f>
        <v>9</v>
      </c>
      <c r="D14" s="972">
        <f>'Indicador 1- Óbitos Prematuros'!P16</f>
        <v>0</v>
      </c>
      <c r="E14" s="973">
        <f>'Indicador 2-MIF investigad (2'!N16</f>
        <v>90</v>
      </c>
      <c r="F14" s="974">
        <f>'Indicador 2-MIF investigad (2'!O16</f>
        <v>90</v>
      </c>
      <c r="G14" s="975">
        <f>'Indicador 2-MIF investigad (2'!P16</f>
        <v>0</v>
      </c>
      <c r="H14" s="973">
        <f>'Indicador 3-Obitcom causa bas'!N16</f>
        <v>90</v>
      </c>
      <c r="I14" s="974">
        <f>'Indicador 3-Obitcom causa bas'!O16</f>
        <v>90</v>
      </c>
      <c r="J14" s="975">
        <f>'Indicador 3-Obitcom causa bas'!P16</f>
        <v>94.520547945205479</v>
      </c>
      <c r="K14" s="973">
        <f>'Indicador 4-Calendario de vaci'!N16</f>
        <v>100</v>
      </c>
      <c r="L14" s="974">
        <f>'Indicador 4-Calendario de vaci'!O16</f>
        <v>100</v>
      </c>
      <c r="M14" s="975">
        <f>'Indicador 4-Calendario de vaci'!P16</f>
        <v>0</v>
      </c>
      <c r="N14" s="973">
        <f>'Indicador-5 DCNI'!M16</f>
        <v>80</v>
      </c>
      <c r="O14" s="974">
        <f>'Indicador-5 DCNI'!N16</f>
        <v>80</v>
      </c>
      <c r="P14" s="975" t="str">
        <f>'Indicador-5 DCNI'!O16</f>
        <v>S/N</v>
      </c>
      <c r="Q14" s="973">
        <f>'Indicador-6 Cura de MH'!M16</f>
        <v>90</v>
      </c>
      <c r="R14" s="974">
        <f>'Indicador-6 Cura de MH'!N16</f>
        <v>90</v>
      </c>
      <c r="S14" s="975" t="str">
        <f>'Indicador-6 Cura de MH'!O16</f>
        <v>-</v>
      </c>
      <c r="T14" s="970">
        <f>'Indicador - 7 Casos de Malaria '!M16</f>
        <v>15</v>
      </c>
      <c r="U14" s="971">
        <f>'Indicador - 7 Casos de Malaria '!N16</f>
        <v>15</v>
      </c>
      <c r="V14" s="972">
        <f>'Indicador - 7 Casos de Malaria '!O16</f>
        <v>6</v>
      </c>
      <c r="W14" s="970">
        <f>'Indicador 8-Sífilis Congen'!M17</f>
        <v>0</v>
      </c>
      <c r="X14" s="971">
        <f>'Indicador 8-Sífilis Congen'!N17</f>
        <v>0</v>
      </c>
      <c r="Y14" s="972">
        <f>'Indicador 8-Sífilis Congen'!O17</f>
        <v>0</v>
      </c>
      <c r="Z14" s="970">
        <f>'Indicador-9 Aids em &gt; 5 an (2'!M16</f>
        <v>0</v>
      </c>
      <c r="AA14" s="971">
        <f>'Indicador-9 Aids em &gt; 5 an (2'!N16</f>
        <v>0</v>
      </c>
      <c r="AB14" s="972">
        <f>'Indicador-9 Aids em &gt; 5 an (2'!O16</f>
        <v>0</v>
      </c>
      <c r="AC14" s="973">
        <f>'Indicador-10 Amostra de agu (2'!Q19</f>
        <v>100</v>
      </c>
      <c r="AD14" s="974">
        <f>'Indicador-10 Amostra de agu (2'!R19</f>
        <v>100</v>
      </c>
      <c r="AE14" s="975">
        <f>'Indicador-10 Amostra de agu (2'!S19</f>
        <v>0</v>
      </c>
      <c r="AF14" s="976">
        <f>'Indicador 11-Exames citopato (2'!M17</f>
        <v>0.35</v>
      </c>
      <c r="AG14" s="977">
        <f>'Indicador 11-Exames citopato (2'!N17</f>
        <v>0.35</v>
      </c>
      <c r="AH14" s="978">
        <f>'Indicador 11-Exames citopato (2'!O17</f>
        <v>3.4174125305126118E-2</v>
      </c>
      <c r="AI14" s="976">
        <f>'Indicador12-Mamagrafia'!M16</f>
        <v>0.1</v>
      </c>
      <c r="AJ14" s="977">
        <f>'Indicador12-Mamagrafia'!N16</f>
        <v>0.1</v>
      </c>
      <c r="AK14" s="978">
        <f>'Indicador12-Mamagrafia'!O16</f>
        <v>2.9962546816479402E-3</v>
      </c>
      <c r="AL14" s="973">
        <f>'Indicador 13-Parto Normal'!M16</f>
        <v>80</v>
      </c>
      <c r="AM14" s="974">
        <f>'Indicador 13-Parto Normal'!N16</f>
        <v>80</v>
      </c>
      <c r="AN14" s="975">
        <f>'Indicador 13-Parto Normal'!O16</f>
        <v>81.949458483754512</v>
      </c>
      <c r="AO14" s="973">
        <f>'Indicador 14- gravidez na adole'!M16</f>
        <v>25</v>
      </c>
      <c r="AP14" s="974">
        <f>'Indicador 14- gravidez na adole'!N16</f>
        <v>25</v>
      </c>
      <c r="AQ14" s="975">
        <f>'Indicador 14- gravidez na adole'!O16</f>
        <v>24.909747292418771</v>
      </c>
      <c r="AR14" s="970">
        <f>'Indicador 15-Mortalidade Inf (2'!M16</f>
        <v>15</v>
      </c>
      <c r="AS14" s="971">
        <f>'Indicador 15-Mortalidade Inf (2'!N16</f>
        <v>15</v>
      </c>
      <c r="AT14" s="972">
        <f>'Indicador 15-Mortalidade Inf (2'!O16</f>
        <v>6</v>
      </c>
      <c r="AU14" s="970">
        <f>'Indicador 16-óbitos maternos'!M16</f>
        <v>0</v>
      </c>
      <c r="AV14" s="971">
        <f>'Indicador 16-óbitos maternos'!N16</f>
        <v>0</v>
      </c>
      <c r="AW14" s="972">
        <f>'Indicador 16-óbitos maternos'!O16</f>
        <v>0</v>
      </c>
      <c r="AX14" s="979">
        <f>'Indicador 17- Cob.pop. Atb'!M16</f>
        <v>0.95</v>
      </c>
      <c r="AY14" s="977">
        <f>'Indicador 17- Cob.pop. Atb'!N16</f>
        <v>95</v>
      </c>
      <c r="AZ14" s="978">
        <f>'Indicador 17- Cob.pop. Atb'!O16</f>
        <v>0</v>
      </c>
      <c r="BA14" s="979">
        <f>'Indicador 18-Bolsa Familia '!M16</f>
        <v>0.95</v>
      </c>
      <c r="BB14" s="977">
        <f>'Indicador 18-Bolsa Familia '!N16</f>
        <v>95</v>
      </c>
      <c r="BC14" s="978">
        <f>'Indicador 18-Bolsa Familia '!O16</f>
        <v>0.70989999999999998</v>
      </c>
      <c r="BD14" s="979">
        <f>'Indicador19- Saude bucal'!M16</f>
        <v>0.8</v>
      </c>
      <c r="BE14" s="977">
        <f>'Indicador19- Saude bucal'!N16</f>
        <v>80</v>
      </c>
      <c r="BF14" s="978">
        <f>'Indicador19- Saude bucal'!O16</f>
        <v>0.60260000000000002</v>
      </c>
      <c r="BG14" s="976" t="str">
        <f>'Indicador 21- CAPS'!M17</f>
        <v>N/A</v>
      </c>
      <c r="BH14" s="977" t="str">
        <f>'Indicador 21- CAPS'!N17</f>
        <v>N/A</v>
      </c>
      <c r="BI14" s="978">
        <f>'Indicador 21- CAPS'!O17</f>
        <v>0</v>
      </c>
      <c r="BJ14" s="982">
        <f>'Indicador-22 imóveis visitados'!M16</f>
        <v>4</v>
      </c>
      <c r="BK14" s="981">
        <f>'Indicador-22 imóveis visitados'!N16</f>
        <v>4</v>
      </c>
      <c r="BL14" s="980">
        <f>'Indicador-22 imóveis visitados'!O16</f>
        <v>0</v>
      </c>
      <c r="BM14" s="973">
        <f>'Indicador-23 Agra ao trab not'!M16</f>
        <v>85</v>
      </c>
      <c r="BN14" s="974">
        <f>'Indicador-23 Agra ao trab not'!N16</f>
        <v>85</v>
      </c>
      <c r="BO14" s="975">
        <f>'Indicador-23 Agra ao trab not'!O16</f>
        <v>100</v>
      </c>
    </row>
    <row r="15" spans="1:67" s="285" customFormat="1" ht="26.25" customHeight="1">
      <c r="A15" s="941" t="s">
        <v>8</v>
      </c>
      <c r="B15" s="1211">
        <f>'Indicador 1- Óbitos Prematuros'!N17</f>
        <v>26</v>
      </c>
      <c r="C15" s="971">
        <f>'Indicador 1- Óbitos Prematuros'!O17</f>
        <v>34</v>
      </c>
      <c r="D15" s="972">
        <f>'Indicador 1- Óbitos Prematuros'!P17</f>
        <v>0</v>
      </c>
      <c r="E15" s="973">
        <f>'Indicador 2-MIF investigad (2'!N17</f>
        <v>90</v>
      </c>
      <c r="F15" s="974">
        <f>'Indicador 2-MIF investigad (2'!O17</f>
        <v>90</v>
      </c>
      <c r="G15" s="975">
        <f>'Indicador 2-MIF investigad (2'!P17</f>
        <v>44.4</v>
      </c>
      <c r="H15" s="973">
        <f>'Indicador 3-Obitcom causa bas'!N17</f>
        <v>90</v>
      </c>
      <c r="I15" s="974">
        <f>'Indicador 3-Obitcom causa bas'!O17</f>
        <v>90</v>
      </c>
      <c r="J15" s="975">
        <f>'Indicador 3-Obitcom causa bas'!P17</f>
        <v>90.123456790123456</v>
      </c>
      <c r="K15" s="973">
        <f>'Indicador 4-Calendario de vaci'!N17</f>
        <v>100</v>
      </c>
      <c r="L15" s="974">
        <f>'Indicador 4-Calendario de vaci'!O17</f>
        <v>75</v>
      </c>
      <c r="M15" s="975">
        <f>'Indicador 4-Calendario de vaci'!P17</f>
        <v>0</v>
      </c>
      <c r="N15" s="973">
        <f>'Indicador-5 DCNI'!M17</f>
        <v>80</v>
      </c>
      <c r="O15" s="974">
        <f>'Indicador-5 DCNI'!N17</f>
        <v>80</v>
      </c>
      <c r="P15" s="975" t="str">
        <f>'Indicador-5 DCNI'!O17</f>
        <v>S/N</v>
      </c>
      <c r="Q15" s="973">
        <f>'Indicador-6 Cura de MH'!M17</f>
        <v>100</v>
      </c>
      <c r="R15" s="974">
        <f>'Indicador-6 Cura de MH'!N17</f>
        <v>100</v>
      </c>
      <c r="S15" s="975">
        <f>'Indicador-6 Cura de MH'!O17</f>
        <v>100</v>
      </c>
      <c r="T15" s="970">
        <f>'Indicador - 7 Casos de Malaria '!M17</f>
        <v>68</v>
      </c>
      <c r="U15" s="971">
        <f>'Indicador - 7 Casos de Malaria '!N17</f>
        <v>100</v>
      </c>
      <c r="V15" s="972">
        <f>'Indicador - 7 Casos de Malaria '!O17</f>
        <v>4</v>
      </c>
      <c r="W15" s="970">
        <f>'Indicador 8-Sífilis Congen'!M18</f>
        <v>2</v>
      </c>
      <c r="X15" s="971">
        <f>'Indicador 8-Sífilis Congen'!N18</f>
        <v>3</v>
      </c>
      <c r="Y15" s="972">
        <f>'Indicador 8-Sífilis Congen'!O18</f>
        <v>2</v>
      </c>
      <c r="Z15" s="970">
        <f>'Indicador-9 Aids em &gt; 5 an (2'!M17</f>
        <v>0</v>
      </c>
      <c r="AA15" s="971">
        <f>'Indicador-9 Aids em &gt; 5 an (2'!N17</f>
        <v>0</v>
      </c>
      <c r="AB15" s="972">
        <f>'Indicador-9 Aids em &gt; 5 an (2'!O17</f>
        <v>0</v>
      </c>
      <c r="AC15" s="973">
        <f>'Indicador-10 Amostra de agu (2'!Q20</f>
        <v>100</v>
      </c>
      <c r="AD15" s="974">
        <f>'Indicador-10 Amostra de agu (2'!R20</f>
        <v>90</v>
      </c>
      <c r="AE15" s="975">
        <f>'Indicador-10 Amostra de agu (2'!S20</f>
        <v>16.68</v>
      </c>
      <c r="AF15" s="976">
        <f>'Indicador 11-Exames citopato (2'!M18</f>
        <v>0.35</v>
      </c>
      <c r="AG15" s="977">
        <f>'Indicador 11-Exames citopato (2'!N18</f>
        <v>0.35</v>
      </c>
      <c r="AH15" s="978">
        <f>'Indicador 11-Exames citopato (2'!O18</f>
        <v>0.12244360572281225</v>
      </c>
      <c r="AI15" s="976">
        <f>'Indicador12-Mamagrafia'!M17</f>
        <v>0.1</v>
      </c>
      <c r="AJ15" s="977">
        <f>'Indicador12-Mamagrafia'!N17</f>
        <v>0.01</v>
      </c>
      <c r="AK15" s="978">
        <f>'Indicador12-Mamagrafia'!O17</f>
        <v>3.1128404669260703E-3</v>
      </c>
      <c r="AL15" s="973">
        <f>'Indicador 13-Parto Normal'!M17</f>
        <v>85</v>
      </c>
      <c r="AM15" s="974">
        <f>'Indicador 13-Parto Normal'!N17</f>
        <v>73</v>
      </c>
      <c r="AN15" s="975">
        <f>'Indicador 13-Parto Normal'!O17</f>
        <v>83.579335793357927</v>
      </c>
      <c r="AO15" s="973">
        <f>'Indicador 14- gravidez na adole'!M17</f>
        <v>23</v>
      </c>
      <c r="AP15" s="974">
        <f>'Indicador 14- gravidez na adole'!N17</f>
        <v>23</v>
      </c>
      <c r="AQ15" s="975">
        <f>'Indicador 14- gravidez na adole'!O17</f>
        <v>24.354243542435423</v>
      </c>
      <c r="AR15" s="970">
        <f>'Indicador 15-Mortalidade Inf (2'!M17</f>
        <v>15</v>
      </c>
      <c r="AS15" s="971">
        <f>'Indicador 15-Mortalidade Inf (2'!N17</f>
        <v>25</v>
      </c>
      <c r="AT15" s="972">
        <f>'Indicador 15-Mortalidade Inf (2'!O17</f>
        <v>8</v>
      </c>
      <c r="AU15" s="970">
        <f>'Indicador 16-óbitos maternos'!M17</f>
        <v>3</v>
      </c>
      <c r="AV15" s="971">
        <f>'Indicador 16-óbitos maternos'!N17</f>
        <v>3</v>
      </c>
      <c r="AW15" s="972">
        <f>'Indicador 16-óbitos maternos'!O17</f>
        <v>0</v>
      </c>
      <c r="AX15" s="979">
        <f>'Indicador 17- Cob.pop. Atb'!M17</f>
        <v>0.95</v>
      </c>
      <c r="AY15" s="977">
        <f>'Indicador 17- Cob.pop. Atb'!N17</f>
        <v>94</v>
      </c>
      <c r="AZ15" s="978">
        <f>'Indicador 17- Cob.pop. Atb'!O17</f>
        <v>0</v>
      </c>
      <c r="BA15" s="979">
        <f>'Indicador 18-Bolsa Familia '!M17</f>
        <v>0.95</v>
      </c>
      <c r="BB15" s="977">
        <f>'Indicador 18-Bolsa Familia '!N17</f>
        <v>90</v>
      </c>
      <c r="BC15" s="978">
        <f>'Indicador 18-Bolsa Familia '!O17</f>
        <v>0.90269999999999995</v>
      </c>
      <c r="BD15" s="979">
        <f>'Indicador19- Saude bucal'!M17</f>
        <v>0.75</v>
      </c>
      <c r="BE15" s="977">
        <f>'Indicador19- Saude bucal'!N17</f>
        <v>70</v>
      </c>
      <c r="BF15" s="978">
        <f>'Indicador19- Saude bucal'!O17</f>
        <v>0.66749999999999998</v>
      </c>
      <c r="BG15" s="976" t="str">
        <f>'Indicador 21- CAPS'!M18</f>
        <v>N/A</v>
      </c>
      <c r="BH15" s="977" t="str">
        <f>'Indicador 21- CAPS'!N18</f>
        <v>N/A</v>
      </c>
      <c r="BI15" s="978">
        <f>'Indicador 21- CAPS'!O18</f>
        <v>0</v>
      </c>
      <c r="BJ15" s="982">
        <f>'Indicador-22 imóveis visitados'!M17</f>
        <v>4</v>
      </c>
      <c r="BK15" s="981">
        <f>'Indicador-22 imóveis visitados'!N17</f>
        <v>4</v>
      </c>
      <c r="BL15" s="980">
        <f>'Indicador-22 imóveis visitados'!O17</f>
        <v>0</v>
      </c>
      <c r="BM15" s="973">
        <f>'Indicador-23 Agra ao trab not'!M17</f>
        <v>100</v>
      </c>
      <c r="BN15" s="974">
        <f>'Indicador-23 Agra ao trab not'!N17</f>
        <v>95</v>
      </c>
      <c r="BO15" s="975">
        <f>'Indicador-23 Agra ao trab not'!O17</f>
        <v>100</v>
      </c>
    </row>
    <row r="16" spans="1:67" s="285" customFormat="1" ht="26.25" customHeight="1">
      <c r="A16" s="941" t="s">
        <v>9</v>
      </c>
      <c r="B16" s="1211">
        <f>'Indicador 1- Óbitos Prematuros'!N18</f>
        <v>0</v>
      </c>
      <c r="C16" s="971">
        <f>'Indicador 1- Óbitos Prematuros'!O18</f>
        <v>0</v>
      </c>
      <c r="D16" s="972">
        <f>'Indicador 1- Óbitos Prematuros'!P18</f>
        <v>0</v>
      </c>
      <c r="E16" s="973">
        <f>'Indicador 2-MIF investigad (2'!N18</f>
        <v>90</v>
      </c>
      <c r="F16" s="974">
        <f>'Indicador 2-MIF investigad (2'!O18</f>
        <v>90</v>
      </c>
      <c r="G16" s="975">
        <f>'Indicador 2-MIF investigad (2'!P18</f>
        <v>0</v>
      </c>
      <c r="H16" s="973">
        <f>'Indicador 3-Obitcom causa bas'!N18</f>
        <v>90</v>
      </c>
      <c r="I16" s="974">
        <f>'Indicador 3-Obitcom causa bas'!O18</f>
        <v>90</v>
      </c>
      <c r="J16" s="975">
        <f>'Indicador 3-Obitcom causa bas'!P18</f>
        <v>95.833333333333329</v>
      </c>
      <c r="K16" s="973">
        <f>'Indicador 4-Calendario de vaci'!N18</f>
        <v>100</v>
      </c>
      <c r="L16" s="974">
        <f>'Indicador 4-Calendario de vaci'!O18</f>
        <v>100</v>
      </c>
      <c r="M16" s="975">
        <f>'Indicador 4-Calendario de vaci'!P18</f>
        <v>0</v>
      </c>
      <c r="N16" s="973">
        <f>'Indicador-5 DCNI'!M18</f>
        <v>80</v>
      </c>
      <c r="O16" s="974">
        <f>'Indicador-5 DCNI'!N18</f>
        <v>80</v>
      </c>
      <c r="P16" s="975" t="str">
        <f>'Indicador-5 DCNI'!O18</f>
        <v>S/N</v>
      </c>
      <c r="Q16" s="973">
        <f>'Indicador-6 Cura de MH'!M18</f>
        <v>100</v>
      </c>
      <c r="R16" s="974">
        <f>'Indicador-6 Cura de MH'!N18</f>
        <v>100</v>
      </c>
      <c r="S16" s="975" t="str">
        <f>'Indicador-6 Cura de MH'!O18</f>
        <v>-</v>
      </c>
      <c r="T16" s="970">
        <f>'Indicador - 7 Casos de Malaria '!M18</f>
        <v>0</v>
      </c>
      <c r="U16" s="971">
        <f>'Indicador - 7 Casos de Malaria '!N18</f>
        <v>0</v>
      </c>
      <c r="V16" s="972">
        <f>'Indicador - 7 Casos de Malaria '!O18</f>
        <v>0</v>
      </c>
      <c r="W16" s="970">
        <f>'Indicador 8-Sífilis Congen'!M19</f>
        <v>0</v>
      </c>
      <c r="X16" s="971">
        <f>'Indicador 8-Sífilis Congen'!N19</f>
        <v>0</v>
      </c>
      <c r="Y16" s="972">
        <f>'Indicador 8-Sífilis Congen'!O19</f>
        <v>0</v>
      </c>
      <c r="Z16" s="970">
        <f>'Indicador-9 Aids em &gt; 5 an (2'!M18</f>
        <v>0</v>
      </c>
      <c r="AA16" s="971">
        <f>'Indicador-9 Aids em &gt; 5 an (2'!N18</f>
        <v>0</v>
      </c>
      <c r="AB16" s="972">
        <f>'Indicador-9 Aids em &gt; 5 an (2'!O18</f>
        <v>0</v>
      </c>
      <c r="AC16" s="973">
        <f>'Indicador-10 Amostra de agu (2'!Q21</f>
        <v>0</v>
      </c>
      <c r="AD16" s="974">
        <f>'Indicador-10 Amostra de agu (2'!R21</f>
        <v>0</v>
      </c>
      <c r="AE16" s="975">
        <f>'Indicador-10 Amostra de agu (2'!S21</f>
        <v>0</v>
      </c>
      <c r="AF16" s="976">
        <f>'Indicador 11-Exames citopato (2'!M19</f>
        <v>0.35</v>
      </c>
      <c r="AG16" s="977">
        <f>'Indicador 11-Exames citopato (2'!N19</f>
        <v>0.35</v>
      </c>
      <c r="AH16" s="978">
        <f>'Indicador 11-Exames citopato (2'!O19</f>
        <v>3.2302882945467175E-2</v>
      </c>
      <c r="AI16" s="976">
        <f>'Indicador12-Mamagrafia'!M18</f>
        <v>0.1</v>
      </c>
      <c r="AJ16" s="977">
        <f>'Indicador12-Mamagrafia'!N18</f>
        <v>0.1</v>
      </c>
      <c r="AK16" s="978">
        <f>'Indicador12-Mamagrafia'!O18</f>
        <v>3.7174721189591076E-3</v>
      </c>
      <c r="AL16" s="973">
        <f>'Indicador 13-Parto Normal'!M18</f>
        <v>85</v>
      </c>
      <c r="AM16" s="974">
        <f>'Indicador 13-Parto Normal'!N18</f>
        <v>85</v>
      </c>
      <c r="AN16" s="975">
        <f>'Indicador 13-Parto Normal'!O18</f>
        <v>69.491525423728817</v>
      </c>
      <c r="AO16" s="973">
        <f>'Indicador 14- gravidez na adole'!M18</f>
        <v>25</v>
      </c>
      <c r="AP16" s="974">
        <f>'Indicador 14- gravidez na adole'!N18</f>
        <v>25</v>
      </c>
      <c r="AQ16" s="975">
        <f>'Indicador 14- gravidez na adole'!O18</f>
        <v>28.8135593220339</v>
      </c>
      <c r="AR16" s="970">
        <f>'Indicador 15-Mortalidade Inf (2'!M18</f>
        <v>4</v>
      </c>
      <c r="AS16" s="971">
        <f>'Indicador 15-Mortalidade Inf (2'!N18</f>
        <v>4</v>
      </c>
      <c r="AT16" s="972">
        <f>'Indicador 15-Mortalidade Inf (2'!O18</f>
        <v>2</v>
      </c>
      <c r="AU16" s="970">
        <f>'Indicador 16-óbitos maternos'!M18</f>
        <v>0</v>
      </c>
      <c r="AV16" s="971">
        <f>'Indicador 16-óbitos maternos'!N18</f>
        <v>0</v>
      </c>
      <c r="AW16" s="972">
        <f>'Indicador 16-óbitos maternos'!O18</f>
        <v>0</v>
      </c>
      <c r="AX16" s="979">
        <f>'Indicador 17- Cob.pop. Atb'!M18</f>
        <v>0.95</v>
      </c>
      <c r="AY16" s="977">
        <f>'Indicador 17- Cob.pop. Atb'!N18</f>
        <v>95</v>
      </c>
      <c r="AZ16" s="978">
        <f>'Indicador 17- Cob.pop. Atb'!O18</f>
        <v>0</v>
      </c>
      <c r="BA16" s="979">
        <f>'Indicador 18-Bolsa Familia '!M18</f>
        <v>0.95</v>
      </c>
      <c r="BB16" s="977">
        <f>'Indicador 18-Bolsa Familia '!N18</f>
        <v>95</v>
      </c>
      <c r="BC16" s="978">
        <f>'Indicador 18-Bolsa Familia '!O18</f>
        <v>0.98570000000000002</v>
      </c>
      <c r="BD16" s="979">
        <f>'Indicador19- Saude bucal'!M18</f>
        <v>1</v>
      </c>
      <c r="BE16" s="977">
        <f>'Indicador19- Saude bucal'!N18</f>
        <v>100</v>
      </c>
      <c r="BF16" s="978">
        <f>'Indicador19- Saude bucal'!O18</f>
        <v>1</v>
      </c>
      <c r="BG16" s="976" t="str">
        <f>'Indicador 21- CAPS'!M19</f>
        <v>N/A</v>
      </c>
      <c r="BH16" s="977" t="str">
        <f>'Indicador 21- CAPS'!N19</f>
        <v>N/A</v>
      </c>
      <c r="BI16" s="978">
        <f>'Indicador 21- CAPS'!O19</f>
        <v>0</v>
      </c>
      <c r="BJ16" s="982">
        <f>'Indicador-22 imóveis visitados'!M18</f>
        <v>4</v>
      </c>
      <c r="BK16" s="981">
        <f>'Indicador-22 imóveis visitados'!N18</f>
        <v>4</v>
      </c>
      <c r="BL16" s="980">
        <f>'Indicador-22 imóveis visitados'!O18</f>
        <v>0</v>
      </c>
      <c r="BM16" s="973">
        <f>'Indicador-23 Agra ao trab not'!M18</f>
        <v>85</v>
      </c>
      <c r="BN16" s="974">
        <f>'Indicador-23 Agra ao trab not'!N18</f>
        <v>85</v>
      </c>
      <c r="BO16" s="975" t="str">
        <f>'Indicador-23 Agra ao trab not'!O18</f>
        <v>-</v>
      </c>
    </row>
    <row r="17" spans="1:67" s="902" customFormat="1" ht="24" customHeight="1">
      <c r="A17" s="1208" t="s">
        <v>10</v>
      </c>
      <c r="B17" s="1212"/>
      <c r="C17" s="964"/>
      <c r="D17" s="965"/>
      <c r="E17" s="957"/>
      <c r="F17" s="958"/>
      <c r="G17" s="959"/>
      <c r="H17" s="957"/>
      <c r="I17" s="958"/>
      <c r="J17" s="959"/>
      <c r="K17" s="957"/>
      <c r="L17" s="958"/>
      <c r="M17" s="959"/>
      <c r="N17" s="957"/>
      <c r="O17" s="958"/>
      <c r="P17" s="959"/>
      <c r="Q17" s="957"/>
      <c r="R17" s="958"/>
      <c r="S17" s="959"/>
      <c r="T17" s="963"/>
      <c r="U17" s="964"/>
      <c r="V17" s="965"/>
      <c r="W17" s="963"/>
      <c r="X17" s="964"/>
      <c r="Y17" s="965"/>
      <c r="Z17" s="963"/>
      <c r="AA17" s="964"/>
      <c r="AB17" s="965"/>
      <c r="AC17" s="957"/>
      <c r="AD17" s="958"/>
      <c r="AE17" s="959"/>
      <c r="AF17" s="960"/>
      <c r="AG17" s="961"/>
      <c r="AH17" s="962"/>
      <c r="AI17" s="960"/>
      <c r="AJ17" s="961"/>
      <c r="AK17" s="962"/>
      <c r="AL17" s="957"/>
      <c r="AM17" s="958"/>
      <c r="AN17" s="959"/>
      <c r="AO17" s="957"/>
      <c r="AP17" s="958"/>
      <c r="AQ17" s="959"/>
      <c r="AR17" s="963"/>
      <c r="AS17" s="964"/>
      <c r="AT17" s="965"/>
      <c r="AU17" s="963"/>
      <c r="AV17" s="964"/>
      <c r="AW17" s="965"/>
      <c r="AX17" s="969"/>
      <c r="AY17" s="961"/>
      <c r="AZ17" s="962"/>
      <c r="BA17" s="969"/>
      <c r="BB17" s="961"/>
      <c r="BC17" s="962"/>
      <c r="BD17" s="969"/>
      <c r="BE17" s="961"/>
      <c r="BF17" s="962"/>
      <c r="BG17" s="960"/>
      <c r="BH17" s="961"/>
      <c r="BI17" s="962"/>
      <c r="BJ17" s="966"/>
      <c r="BK17" s="967"/>
      <c r="BL17" s="968"/>
      <c r="BM17" s="957"/>
      <c r="BN17" s="958"/>
      <c r="BO17" s="959"/>
    </row>
    <row r="18" spans="1:67" ht="24" customHeight="1">
      <c r="A18" s="941" t="s">
        <v>11</v>
      </c>
      <c r="B18" s="1211">
        <f>'Indicador 1- Óbitos Prematuros'!N20</f>
        <v>5</v>
      </c>
      <c r="C18" s="971">
        <f>'Indicador 1- Óbitos Prematuros'!O20</f>
        <v>5</v>
      </c>
      <c r="D18" s="972">
        <f>'Indicador 1- Óbitos Prematuros'!P20</f>
        <v>0</v>
      </c>
      <c r="E18" s="973">
        <f>'Indicador 2-MIF investigad (2'!N20</f>
        <v>90</v>
      </c>
      <c r="F18" s="974">
        <f>'Indicador 2-MIF investigad (2'!O20</f>
        <v>90</v>
      </c>
      <c r="G18" s="975">
        <f>'Indicador 2-MIF investigad (2'!P20</f>
        <v>0</v>
      </c>
      <c r="H18" s="973">
        <f>'Indicador 3-Obitcom causa bas'!N20</f>
        <v>90</v>
      </c>
      <c r="I18" s="974">
        <f>'Indicador 3-Obitcom causa bas'!O20</f>
        <v>90</v>
      </c>
      <c r="J18" s="975">
        <f>'Indicador 3-Obitcom causa bas'!P20</f>
        <v>96.296296296296291</v>
      </c>
      <c r="K18" s="973">
        <f>'Indicador 4-Calendario de vaci'!N20</f>
        <v>100</v>
      </c>
      <c r="L18" s="974">
        <f>'Indicador 4-Calendario de vaci'!O20</f>
        <v>100</v>
      </c>
      <c r="M18" s="975">
        <f>'Indicador 4-Calendario de vaci'!P20</f>
        <v>0</v>
      </c>
      <c r="N18" s="973">
        <f>'Indicador-5 DCNI'!M20</f>
        <v>80</v>
      </c>
      <c r="O18" s="974">
        <f>'Indicador-5 DCNI'!N20</f>
        <v>80</v>
      </c>
      <c r="P18" s="975" t="str">
        <f>'Indicador-5 DCNI'!O20</f>
        <v>S/N</v>
      </c>
      <c r="Q18" s="973">
        <f>'Indicador-6 Cura de MH'!M20</f>
        <v>90</v>
      </c>
      <c r="R18" s="974">
        <f>'Indicador-6 Cura de MH'!N20</f>
        <v>90</v>
      </c>
      <c r="S18" s="975" t="str">
        <f>'Indicador-6 Cura de MH'!O20</f>
        <v>-</v>
      </c>
      <c r="T18" s="970">
        <f>'Indicador - 7 Casos de Malaria '!M20</f>
        <v>764</v>
      </c>
      <c r="U18" s="971">
        <f>'Indicador - 7 Casos de Malaria '!N20</f>
        <v>764</v>
      </c>
      <c r="V18" s="972">
        <f>'Indicador - 7 Casos de Malaria '!O20</f>
        <v>58</v>
      </c>
      <c r="W18" s="970">
        <f>'Indicador 8-Sífilis Congen'!M21</f>
        <v>0</v>
      </c>
      <c r="X18" s="971">
        <f>'Indicador 8-Sífilis Congen'!N21</f>
        <v>0</v>
      </c>
      <c r="Y18" s="972">
        <f>'Indicador 8-Sífilis Congen'!O21</f>
        <v>0</v>
      </c>
      <c r="Z18" s="970">
        <f>'Indicador-9 Aids em &gt; 5 an (2'!M20</f>
        <v>0</v>
      </c>
      <c r="AA18" s="971">
        <f>'Indicador-9 Aids em &gt; 5 an (2'!N20</f>
        <v>0</v>
      </c>
      <c r="AB18" s="972">
        <f>'Indicador-9 Aids em &gt; 5 an (2'!O20</f>
        <v>0</v>
      </c>
      <c r="AC18" s="973">
        <f>'Indicador-10 Amostra de agu (2'!Q23</f>
        <v>0</v>
      </c>
      <c r="AD18" s="974">
        <f>'Indicador-10 Amostra de agu (2'!R23</f>
        <v>40</v>
      </c>
      <c r="AE18" s="975">
        <f>'Indicador-10 Amostra de agu (2'!S23</f>
        <v>0</v>
      </c>
      <c r="AF18" s="976">
        <f>'Indicador 11-Exames citopato (2'!M21</f>
        <v>0.6</v>
      </c>
      <c r="AG18" s="977">
        <f>'Indicador 11-Exames citopato (2'!N21</f>
        <v>0.6</v>
      </c>
      <c r="AH18" s="978">
        <f>'Indicador 11-Exames citopato (2'!O21</f>
        <v>0.14182282793867121</v>
      </c>
      <c r="AI18" s="976">
        <f>'Indicador12-Mamagrafia'!M20</f>
        <v>0.1</v>
      </c>
      <c r="AJ18" s="977">
        <f>'Indicador12-Mamagrafia'!N20</f>
        <v>0.1</v>
      </c>
      <c r="AK18" s="978">
        <f>'Indicador12-Mamagrafia'!O20</f>
        <v>1.1538461538461539E-2</v>
      </c>
      <c r="AL18" s="973">
        <f>'Indicador 13-Parto Normal'!M20</f>
        <v>75</v>
      </c>
      <c r="AM18" s="974">
        <f>'Indicador 13-Parto Normal'!N20</f>
        <v>75</v>
      </c>
      <c r="AN18" s="975">
        <f>'Indicador 13-Parto Normal'!O20</f>
        <v>70.833333333333343</v>
      </c>
      <c r="AO18" s="973">
        <f>'Indicador 14- gravidez na adole'!M20</f>
        <v>33</v>
      </c>
      <c r="AP18" s="974">
        <f>'Indicador 14- gravidez na adole'!N20</f>
        <v>33</v>
      </c>
      <c r="AQ18" s="975">
        <f>'Indicador 14- gravidez na adole'!O20</f>
        <v>34.027777777777779</v>
      </c>
      <c r="AR18" s="970">
        <f>'Indicador 15-Mortalidade Inf (2'!M20</f>
        <v>5</v>
      </c>
      <c r="AS18" s="971">
        <f>'Indicador 15-Mortalidade Inf (2'!N20</f>
        <v>5</v>
      </c>
      <c r="AT18" s="972">
        <f>'Indicador 15-Mortalidade Inf (2'!O20</f>
        <v>4</v>
      </c>
      <c r="AU18" s="970">
        <f>'Indicador 16-óbitos maternos'!M20</f>
        <v>0</v>
      </c>
      <c r="AV18" s="971">
        <f>'Indicador 16-óbitos maternos'!N20</f>
        <v>2</v>
      </c>
      <c r="AW18" s="972">
        <f>'Indicador 16-óbitos maternos'!O20</f>
        <v>1</v>
      </c>
      <c r="AX18" s="979">
        <f>'Indicador 17- Cob.pop. Atb'!M20</f>
        <v>0.8</v>
      </c>
      <c r="AY18" s="977">
        <f>'Indicador 17- Cob.pop. Atb'!N20</f>
        <v>100</v>
      </c>
      <c r="AZ18" s="978">
        <f>'Indicador 17- Cob.pop. Atb'!O20</f>
        <v>0</v>
      </c>
      <c r="BA18" s="979">
        <f>'Indicador 18-Bolsa Familia '!M20</f>
        <v>0.8</v>
      </c>
      <c r="BB18" s="977">
        <f>'Indicador 18-Bolsa Familia '!N20</f>
        <v>80</v>
      </c>
      <c r="BC18" s="978">
        <f>'Indicador 18-Bolsa Familia '!O20</f>
        <v>0.86360000000000003</v>
      </c>
      <c r="BD18" s="979">
        <f>'Indicador19- Saude bucal'!M20</f>
        <v>1</v>
      </c>
      <c r="BE18" s="977">
        <f>'Indicador19- Saude bucal'!N20</f>
        <v>100</v>
      </c>
      <c r="BF18" s="978">
        <f>'Indicador19- Saude bucal'!O20</f>
        <v>1</v>
      </c>
      <c r="BG18" s="976" t="str">
        <f>'Indicador 21- CAPS'!M21</f>
        <v>N/A</v>
      </c>
      <c r="BH18" s="977" t="str">
        <f>'Indicador 21- CAPS'!N21</f>
        <v>N/A</v>
      </c>
      <c r="BI18" s="978">
        <f>'Indicador 21- CAPS'!O21</f>
        <v>0</v>
      </c>
      <c r="BJ18" s="982">
        <f>'Indicador-22 imóveis visitados'!M20</f>
        <v>4</v>
      </c>
      <c r="BK18" s="981">
        <f>'Indicador-22 imóveis visitados'!N20</f>
        <v>4</v>
      </c>
      <c r="BL18" s="980">
        <f>'Indicador-22 imóveis visitados'!O20</f>
        <v>0</v>
      </c>
      <c r="BM18" s="973">
        <f>'Indicador-23 Agra ao trab not'!M20</f>
        <v>95</v>
      </c>
      <c r="BN18" s="974">
        <f>'Indicador-23 Agra ao trab not'!N20</f>
        <v>95</v>
      </c>
      <c r="BO18" s="975">
        <f>'Indicador-23 Agra ao trab not'!O20</f>
        <v>100</v>
      </c>
    </row>
    <row r="19" spans="1:67" s="285" customFormat="1" ht="18.75" customHeight="1">
      <c r="A19" s="941" t="s">
        <v>12</v>
      </c>
      <c r="B19" s="1211">
        <f>'Indicador 1- Óbitos Prematuros'!N21</f>
        <v>3</v>
      </c>
      <c r="C19" s="971">
        <f>'Indicador 1- Óbitos Prematuros'!O21</f>
        <v>3</v>
      </c>
      <c r="D19" s="972">
        <f>'Indicador 1- Óbitos Prematuros'!P21</f>
        <v>0</v>
      </c>
      <c r="E19" s="973">
        <f>'Indicador 2-MIF investigad (2'!N21</f>
        <v>90</v>
      </c>
      <c r="F19" s="974">
        <f>'Indicador 2-MIF investigad (2'!O21</f>
        <v>90</v>
      </c>
      <c r="G19" s="975">
        <f>'Indicador 2-MIF investigad (2'!P21</f>
        <v>0</v>
      </c>
      <c r="H19" s="973">
        <f>'Indicador 3-Obitcom causa bas'!N21</f>
        <v>90</v>
      </c>
      <c r="I19" s="974">
        <f>'Indicador 3-Obitcom causa bas'!O21</f>
        <v>90</v>
      </c>
      <c r="J19" s="975">
        <f>'Indicador 3-Obitcom causa bas'!P21</f>
        <v>100</v>
      </c>
      <c r="K19" s="973">
        <f>'Indicador 4-Calendario de vaci'!N21</f>
        <v>100</v>
      </c>
      <c r="L19" s="974">
        <f>'Indicador 4-Calendario de vaci'!O21</f>
        <v>100</v>
      </c>
      <c r="M19" s="975">
        <f>'Indicador 4-Calendario de vaci'!P21</f>
        <v>0</v>
      </c>
      <c r="N19" s="973">
        <f>'Indicador-5 DCNI'!M21</f>
        <v>80</v>
      </c>
      <c r="O19" s="974">
        <f>'Indicador-5 DCNI'!N21</f>
        <v>80</v>
      </c>
      <c r="P19" s="975" t="str">
        <f>'Indicador-5 DCNI'!O21</f>
        <v>S/N</v>
      </c>
      <c r="Q19" s="973">
        <f>'Indicador-6 Cura de MH'!M21</f>
        <v>90</v>
      </c>
      <c r="R19" s="974">
        <f>'Indicador-6 Cura de MH'!N21</f>
        <v>90</v>
      </c>
      <c r="S19" s="975" t="str">
        <f>'Indicador-6 Cura de MH'!O21</f>
        <v>-</v>
      </c>
      <c r="T19" s="970">
        <f>'Indicador - 7 Casos de Malaria '!M21</f>
        <v>622</v>
      </c>
      <c r="U19" s="971">
        <f>'Indicador - 7 Casos de Malaria '!N21</f>
        <v>622</v>
      </c>
      <c r="V19" s="972">
        <f>'Indicador - 7 Casos de Malaria '!O21</f>
        <v>200</v>
      </c>
      <c r="W19" s="970">
        <f>'Indicador 8-Sífilis Congen'!M22</f>
        <v>0</v>
      </c>
      <c r="X19" s="971">
        <f>'Indicador 8-Sífilis Congen'!N22</f>
        <v>1</v>
      </c>
      <c r="Y19" s="972">
        <f>'Indicador 8-Sífilis Congen'!O22</f>
        <v>0</v>
      </c>
      <c r="Z19" s="970">
        <f>'Indicador-9 Aids em &gt; 5 an (2'!M21</f>
        <v>0</v>
      </c>
      <c r="AA19" s="971">
        <f>'Indicador-9 Aids em &gt; 5 an (2'!N21</f>
        <v>0</v>
      </c>
      <c r="AB19" s="972">
        <f>'Indicador-9 Aids em &gt; 5 an (2'!O21</f>
        <v>0</v>
      </c>
      <c r="AC19" s="973">
        <f>'Indicador-10 Amostra de agu (2'!Q24</f>
        <v>0</v>
      </c>
      <c r="AD19" s="974">
        <f>'Indicador-10 Amostra de agu (2'!R24</f>
        <v>0</v>
      </c>
      <c r="AE19" s="975">
        <f>'Indicador-10 Amostra de agu (2'!S24</f>
        <v>0</v>
      </c>
      <c r="AF19" s="976">
        <f>'Indicador 11-Exames citopato (2'!M22</f>
        <v>0.35</v>
      </c>
      <c r="AG19" s="977">
        <f>'Indicador 11-Exames citopato (2'!N22</f>
        <v>0.35</v>
      </c>
      <c r="AH19" s="978">
        <f>'Indicador 11-Exames citopato (2'!O22</f>
        <v>8.6065573770491802E-2</v>
      </c>
      <c r="AI19" s="976">
        <f>'Indicador12-Mamagrafia'!M21</f>
        <v>0.1</v>
      </c>
      <c r="AJ19" s="977">
        <f>'Indicador12-Mamagrafia'!N21</f>
        <v>0.1</v>
      </c>
      <c r="AK19" s="978">
        <f>'Indicador12-Mamagrafia'!O21</f>
        <v>1.5748031496062992E-2</v>
      </c>
      <c r="AL19" s="973">
        <f>'Indicador 13-Parto Normal'!M21</f>
        <v>90</v>
      </c>
      <c r="AM19" s="974">
        <f>'Indicador 13-Parto Normal'!N21</f>
        <v>90</v>
      </c>
      <c r="AN19" s="975">
        <f>'Indicador 13-Parto Normal'!O21</f>
        <v>75.510204081632651</v>
      </c>
      <c r="AO19" s="973">
        <f>'Indicador 14- gravidez na adole'!M21</f>
        <v>25</v>
      </c>
      <c r="AP19" s="974">
        <f>'Indicador 14- gravidez na adole'!N21</f>
        <v>25</v>
      </c>
      <c r="AQ19" s="975">
        <f>'Indicador 14- gravidez na adole'!O21</f>
        <v>42.857142857142854</v>
      </c>
      <c r="AR19" s="970">
        <f>'Indicador 15-Mortalidade Inf (2'!M21</f>
        <v>1</v>
      </c>
      <c r="AS19" s="971">
        <f>'Indicador 15-Mortalidade Inf (2'!N21</f>
        <v>1</v>
      </c>
      <c r="AT19" s="972">
        <f>'Indicador 15-Mortalidade Inf (2'!O21</f>
        <v>0</v>
      </c>
      <c r="AU19" s="970">
        <f>'Indicador 16-óbitos maternos'!M21</f>
        <v>0</v>
      </c>
      <c r="AV19" s="971">
        <f>'Indicador 16-óbitos maternos'!N21</f>
        <v>0</v>
      </c>
      <c r="AW19" s="972">
        <f>'Indicador 16-óbitos maternos'!O21</f>
        <v>0</v>
      </c>
      <c r="AX19" s="979">
        <f>'Indicador 17- Cob.pop. Atb'!M21</f>
        <v>0.8</v>
      </c>
      <c r="AY19" s="977">
        <f>'Indicador 17- Cob.pop. Atb'!N21</f>
        <v>100</v>
      </c>
      <c r="AZ19" s="978">
        <f>'Indicador 17- Cob.pop. Atb'!O21</f>
        <v>0</v>
      </c>
      <c r="BA19" s="979">
        <f>'Indicador 18-Bolsa Familia '!M21</f>
        <v>0.8</v>
      </c>
      <c r="BB19" s="977">
        <f>'Indicador 18-Bolsa Familia '!N21</f>
        <v>80</v>
      </c>
      <c r="BC19" s="978">
        <f>'Indicador 18-Bolsa Familia '!O21</f>
        <v>0.48530000000000001</v>
      </c>
      <c r="BD19" s="979">
        <f>'Indicador19- Saude bucal'!M21</f>
        <v>1</v>
      </c>
      <c r="BE19" s="977">
        <f>'Indicador19- Saude bucal'!N21</f>
        <v>100</v>
      </c>
      <c r="BF19" s="978">
        <f>'Indicador19- Saude bucal'!O21</f>
        <v>1</v>
      </c>
      <c r="BG19" s="976" t="str">
        <f>'Indicador 21- CAPS'!M22</f>
        <v>N/A</v>
      </c>
      <c r="BH19" s="977" t="str">
        <f>'Indicador 21- CAPS'!N22</f>
        <v>N/A</v>
      </c>
      <c r="BI19" s="978">
        <f>'Indicador 21- CAPS'!O22</f>
        <v>0</v>
      </c>
      <c r="BJ19" s="982">
        <f>'Indicador-22 imóveis visitados'!M21</f>
        <v>4</v>
      </c>
      <c r="BK19" s="981">
        <f>'Indicador-22 imóveis visitados'!N21</f>
        <v>4</v>
      </c>
      <c r="BL19" s="980">
        <f>'Indicador-22 imóveis visitados'!O21</f>
        <v>0</v>
      </c>
      <c r="BM19" s="973">
        <f>'Indicador-23 Agra ao trab not'!M21</f>
        <v>90</v>
      </c>
      <c r="BN19" s="974">
        <f>'Indicador-23 Agra ao trab not'!N21</f>
        <v>90</v>
      </c>
      <c r="BO19" s="975">
        <f>'Indicador-23 Agra ao trab not'!O21</f>
        <v>100</v>
      </c>
    </row>
    <row r="20" spans="1:67" ht="18" customHeight="1">
      <c r="A20" s="941" t="s">
        <v>13</v>
      </c>
      <c r="B20" s="1211">
        <f>'Indicador 1- Óbitos Prematuros'!N22</f>
        <v>6</v>
      </c>
      <c r="C20" s="971">
        <f>'Indicador 1- Óbitos Prematuros'!O22</f>
        <v>6</v>
      </c>
      <c r="D20" s="972">
        <f>'Indicador 1- Óbitos Prematuros'!P22</f>
        <v>0</v>
      </c>
      <c r="E20" s="973">
        <f>'Indicador 2-MIF investigad (2'!N22</f>
        <v>90</v>
      </c>
      <c r="F20" s="974">
        <f>'Indicador 2-MIF investigad (2'!O22</f>
        <v>90</v>
      </c>
      <c r="G20" s="975">
        <f>'Indicador 2-MIF investigad (2'!P22</f>
        <v>0</v>
      </c>
      <c r="H20" s="973">
        <f>'Indicador 3-Obitcom causa bas'!N22</f>
        <v>90</v>
      </c>
      <c r="I20" s="974">
        <f>'Indicador 3-Obitcom causa bas'!O22</f>
        <v>90</v>
      </c>
      <c r="J20" s="975">
        <f>'Indicador 3-Obitcom causa bas'!P22</f>
        <v>100</v>
      </c>
      <c r="K20" s="973">
        <f>'Indicador 4-Calendario de vaci'!N22</f>
        <v>100</v>
      </c>
      <c r="L20" s="974">
        <f>'Indicador 4-Calendario de vaci'!O22</f>
        <v>100</v>
      </c>
      <c r="M20" s="975">
        <f>'Indicador 4-Calendario de vaci'!P22</f>
        <v>0</v>
      </c>
      <c r="N20" s="973">
        <f>'Indicador-5 DCNI'!M22</f>
        <v>80</v>
      </c>
      <c r="O20" s="974">
        <f>'Indicador-5 DCNI'!N22</f>
        <v>80</v>
      </c>
      <c r="P20" s="975" t="str">
        <f>'Indicador-5 DCNI'!O22</f>
        <v>S/N</v>
      </c>
      <c r="Q20" s="973">
        <f>'Indicador-6 Cura de MH'!M22</f>
        <v>100</v>
      </c>
      <c r="R20" s="974">
        <f>'Indicador-6 Cura de MH'!N22</f>
        <v>100</v>
      </c>
      <c r="S20" s="975">
        <f>'Indicador-6 Cura de MH'!O22</f>
        <v>66.7</v>
      </c>
      <c r="T20" s="970">
        <f>'Indicador - 7 Casos de Malaria '!M22</f>
        <v>68</v>
      </c>
      <c r="U20" s="971">
        <f>'Indicador - 7 Casos de Malaria '!N22</f>
        <v>63</v>
      </c>
      <c r="V20" s="972">
        <f>'Indicador - 7 Casos de Malaria '!O22</f>
        <v>8</v>
      </c>
      <c r="W20" s="970">
        <f>'Indicador 8-Sífilis Congen'!M23</f>
        <v>0</v>
      </c>
      <c r="X20" s="971">
        <f>'Indicador 8-Sífilis Congen'!N23</f>
        <v>0</v>
      </c>
      <c r="Y20" s="972">
        <f>'Indicador 8-Sífilis Congen'!O23</f>
        <v>0</v>
      </c>
      <c r="Z20" s="970">
        <f>'Indicador-9 Aids em &gt; 5 an (2'!M22</f>
        <v>0</v>
      </c>
      <c r="AA20" s="971">
        <f>'Indicador-9 Aids em &gt; 5 an (2'!N22</f>
        <v>0</v>
      </c>
      <c r="AB20" s="972">
        <f>'Indicador-9 Aids em &gt; 5 an (2'!O22</f>
        <v>0</v>
      </c>
      <c r="AC20" s="973">
        <f>'Indicador-10 Amostra de agu (2'!Q25</f>
        <v>0</v>
      </c>
      <c r="AD20" s="974">
        <f>'Indicador-10 Amostra de agu (2'!R25</f>
        <v>0</v>
      </c>
      <c r="AE20" s="975">
        <f>'Indicador-10 Amostra de agu (2'!S25</f>
        <v>0</v>
      </c>
      <c r="AF20" s="976">
        <f>'Indicador 11-Exames citopato (2'!M23</f>
        <v>0.35</v>
      </c>
      <c r="AG20" s="977">
        <f>'Indicador 11-Exames citopato (2'!N23</f>
        <v>0.35</v>
      </c>
      <c r="AH20" s="978">
        <f>'Indicador 11-Exames citopato (2'!O23</f>
        <v>4.834254143646409E-2</v>
      </c>
      <c r="AI20" s="976">
        <f>'Indicador12-Mamagrafia'!M22</f>
        <v>0.1</v>
      </c>
      <c r="AJ20" s="977">
        <f>'Indicador12-Mamagrafia'!N22</f>
        <v>0.1</v>
      </c>
      <c r="AK20" s="978">
        <f>'Indicador12-Mamagrafia'!O22</f>
        <v>4.9504950495049506E-3</v>
      </c>
      <c r="AL20" s="973">
        <f>'Indicador 13-Parto Normal'!M22</f>
        <v>66</v>
      </c>
      <c r="AM20" s="974">
        <f>'Indicador 13-Parto Normal'!N22</f>
        <v>66</v>
      </c>
      <c r="AN20" s="975">
        <f>'Indicador 13-Parto Normal'!O22</f>
        <v>42.25352112676056</v>
      </c>
      <c r="AO20" s="973">
        <f>'Indicador 14- gravidez na adole'!M22</f>
        <v>33</v>
      </c>
      <c r="AP20" s="974">
        <f>'Indicador 14- gravidez na adole'!N22</f>
        <v>33</v>
      </c>
      <c r="AQ20" s="975">
        <f>'Indicador 14- gravidez na adole'!O22</f>
        <v>35.2112676056338</v>
      </c>
      <c r="AR20" s="970">
        <f>'Indicador 15-Mortalidade Inf (2'!M22</f>
        <v>5</v>
      </c>
      <c r="AS20" s="971">
        <f>'Indicador 15-Mortalidade Inf (2'!N22</f>
        <v>5</v>
      </c>
      <c r="AT20" s="972">
        <f>'Indicador 15-Mortalidade Inf (2'!O22</f>
        <v>3</v>
      </c>
      <c r="AU20" s="970">
        <f>'Indicador 16-óbitos maternos'!M22</f>
        <v>0</v>
      </c>
      <c r="AV20" s="971">
        <f>'Indicador 16-óbitos maternos'!N22</f>
        <v>0</v>
      </c>
      <c r="AW20" s="972">
        <f>'Indicador 16-óbitos maternos'!O22</f>
        <v>0</v>
      </c>
      <c r="AX20" s="979">
        <f>'Indicador 17- Cob.pop. Atb'!M22</f>
        <v>0.8</v>
      </c>
      <c r="AY20" s="977">
        <f>'Indicador 17- Cob.pop. Atb'!N22</f>
        <v>100</v>
      </c>
      <c r="AZ20" s="978">
        <f>'Indicador 17- Cob.pop. Atb'!O22</f>
        <v>0</v>
      </c>
      <c r="BA20" s="979">
        <f>'Indicador 18-Bolsa Familia '!M22</f>
        <v>0.8</v>
      </c>
      <c r="BB20" s="977">
        <f>'Indicador 18-Bolsa Familia '!N22</f>
        <v>80</v>
      </c>
      <c r="BC20" s="978">
        <f>'Indicador 18-Bolsa Familia '!O22</f>
        <v>0.54210000000000003</v>
      </c>
      <c r="BD20" s="979">
        <f>'Indicador19- Saude bucal'!M22</f>
        <v>0.8</v>
      </c>
      <c r="BE20" s="977">
        <f>'Indicador19- Saude bucal'!N22</f>
        <v>80</v>
      </c>
      <c r="BF20" s="978">
        <f>'Indicador19- Saude bucal'!O22</f>
        <v>0.68510000000000004</v>
      </c>
      <c r="BG20" s="976" t="str">
        <f>'Indicador 21- CAPS'!M23</f>
        <v>N/A</v>
      </c>
      <c r="BH20" s="977" t="str">
        <f>'Indicador 21- CAPS'!N23</f>
        <v>N/A</v>
      </c>
      <c r="BI20" s="978">
        <f>'Indicador 21- CAPS'!O23</f>
        <v>0</v>
      </c>
      <c r="BJ20" s="982">
        <f>'Indicador-22 imóveis visitados'!M22</f>
        <v>0</v>
      </c>
      <c r="BK20" s="981">
        <f>'Indicador-22 imóveis visitados'!N22</f>
        <v>0</v>
      </c>
      <c r="BL20" s="980">
        <f>'Indicador-22 imóveis visitados'!O22</f>
        <v>0</v>
      </c>
      <c r="BM20" s="973">
        <f>'Indicador-23 Agra ao trab not'!M22</f>
        <v>100</v>
      </c>
      <c r="BN20" s="974">
        <f>'Indicador-23 Agra ao trab not'!N22</f>
        <v>100</v>
      </c>
      <c r="BO20" s="975">
        <f>'Indicador-23 Agra ao trab not'!O22</f>
        <v>100</v>
      </c>
    </row>
    <row r="21" spans="1:67" ht="18" customHeight="1">
      <c r="A21" s="941" t="s">
        <v>14</v>
      </c>
      <c r="B21" s="1211">
        <f>'Indicador 1- Óbitos Prematuros'!N23</f>
        <v>4</v>
      </c>
      <c r="C21" s="971">
        <f>'Indicador 1- Óbitos Prematuros'!O23</f>
        <v>4</v>
      </c>
      <c r="D21" s="972">
        <f>'Indicador 1- Óbitos Prematuros'!P23</f>
        <v>0</v>
      </c>
      <c r="E21" s="973">
        <f>'Indicador 2-MIF investigad (2'!N23</f>
        <v>90</v>
      </c>
      <c r="F21" s="974">
        <f>'Indicador 2-MIF investigad (2'!O23</f>
        <v>90</v>
      </c>
      <c r="G21" s="975">
        <f>'Indicador 2-MIF investigad (2'!P23</f>
        <v>0</v>
      </c>
      <c r="H21" s="973">
        <f>'Indicador 3-Obitcom causa bas'!N23</f>
        <v>90</v>
      </c>
      <c r="I21" s="974">
        <f>'Indicador 3-Obitcom causa bas'!O23</f>
        <v>90</v>
      </c>
      <c r="J21" s="975">
        <f>'Indicador 3-Obitcom causa bas'!P23</f>
        <v>95.652173913043484</v>
      </c>
      <c r="K21" s="973">
        <f>'Indicador 4-Calendario de vaci'!N23</f>
        <v>100</v>
      </c>
      <c r="L21" s="974">
        <f>'Indicador 4-Calendario de vaci'!O23</f>
        <v>100</v>
      </c>
      <c r="M21" s="975">
        <f>'Indicador 4-Calendario de vaci'!P23</f>
        <v>0</v>
      </c>
      <c r="N21" s="973">
        <f>'Indicador-5 DCNI'!M23</f>
        <v>80</v>
      </c>
      <c r="O21" s="974">
        <f>'Indicador-5 DCNI'!N23</f>
        <v>80</v>
      </c>
      <c r="P21" s="975" t="str">
        <f>'Indicador-5 DCNI'!O23</f>
        <v>S/N</v>
      </c>
      <c r="Q21" s="973">
        <f>'Indicador-6 Cura de MH'!M23</f>
        <v>90</v>
      </c>
      <c r="R21" s="974">
        <f>'Indicador-6 Cura de MH'!N23</f>
        <v>90</v>
      </c>
      <c r="S21" s="975">
        <f>'Indicador-6 Cura de MH'!O23</f>
        <v>50</v>
      </c>
      <c r="T21" s="970">
        <f>'Indicador - 7 Casos de Malaria '!M23</f>
        <v>205</v>
      </c>
      <c r="U21" s="971">
        <f>'Indicador - 7 Casos de Malaria '!N23</f>
        <v>205</v>
      </c>
      <c r="V21" s="972">
        <f>'Indicador - 7 Casos de Malaria '!O23</f>
        <v>40</v>
      </c>
      <c r="W21" s="970">
        <f>'Indicador 8-Sífilis Congen'!M24</f>
        <v>0</v>
      </c>
      <c r="X21" s="971">
        <f>'Indicador 8-Sífilis Congen'!N24</f>
        <v>0</v>
      </c>
      <c r="Y21" s="972">
        <f>'Indicador 8-Sífilis Congen'!O24</f>
        <v>0</v>
      </c>
      <c r="Z21" s="970">
        <f>'Indicador-9 Aids em &gt; 5 an (2'!M23</f>
        <v>0</v>
      </c>
      <c r="AA21" s="971">
        <f>'Indicador-9 Aids em &gt; 5 an (2'!N23</f>
        <v>0</v>
      </c>
      <c r="AB21" s="972">
        <f>'Indicador-9 Aids em &gt; 5 an (2'!O23</f>
        <v>0</v>
      </c>
      <c r="AC21" s="973">
        <f>'Indicador-10 Amostra de agu (2'!Q26</f>
        <v>100</v>
      </c>
      <c r="AD21" s="974">
        <f>'Indicador-10 Amostra de agu (2'!R26</f>
        <v>100</v>
      </c>
      <c r="AE21" s="975">
        <f>'Indicador-10 Amostra de agu (2'!S26</f>
        <v>0</v>
      </c>
      <c r="AF21" s="976">
        <f>'Indicador 11-Exames citopato (2'!M24</f>
        <v>0.35</v>
      </c>
      <c r="AG21" s="977">
        <f>'Indicador 11-Exames citopato (2'!N24</f>
        <v>0.35</v>
      </c>
      <c r="AH21" s="978">
        <f>'Indicador 11-Exames citopato (2'!O24</f>
        <v>8.4030556566024012E-2</v>
      </c>
      <c r="AI21" s="976">
        <f>'Indicador12-Mamagrafia'!M23</f>
        <v>0.1</v>
      </c>
      <c r="AJ21" s="977">
        <f>'Indicador12-Mamagrafia'!N23</f>
        <v>0.1</v>
      </c>
      <c r="AK21" s="978">
        <f>'Indicador12-Mamagrafia'!O23</f>
        <v>4.1237113402061857E-3</v>
      </c>
      <c r="AL21" s="973">
        <f>'Indicador 13-Parto Normal'!M23</f>
        <v>75</v>
      </c>
      <c r="AM21" s="974">
        <f>'Indicador 13-Parto Normal'!N23</f>
        <v>74</v>
      </c>
      <c r="AN21" s="975">
        <f>'Indicador 13-Parto Normal'!O23</f>
        <v>71.724137931034477</v>
      </c>
      <c r="AO21" s="973">
        <f>'Indicador 14- gravidez na adole'!M23</f>
        <v>30</v>
      </c>
      <c r="AP21" s="974">
        <f>'Indicador 14- gravidez na adole'!N23</f>
        <v>30</v>
      </c>
      <c r="AQ21" s="975">
        <f>'Indicador 14- gravidez na adole'!O23</f>
        <v>31.724137931034484</v>
      </c>
      <c r="AR21" s="970">
        <f>'Indicador 15-Mortalidade Inf (2'!M23</f>
        <v>3</v>
      </c>
      <c r="AS21" s="971">
        <f>'Indicador 15-Mortalidade Inf (2'!N23</f>
        <v>3</v>
      </c>
      <c r="AT21" s="972">
        <f>'Indicador 15-Mortalidade Inf (2'!O23</f>
        <v>4</v>
      </c>
      <c r="AU21" s="970">
        <f>'Indicador 16-óbitos maternos'!M23</f>
        <v>0</v>
      </c>
      <c r="AV21" s="971">
        <f>'Indicador 16-óbitos maternos'!N23</f>
        <v>0</v>
      </c>
      <c r="AW21" s="972">
        <f>'Indicador 16-óbitos maternos'!O23</f>
        <v>0</v>
      </c>
      <c r="AX21" s="979">
        <f>'Indicador 17- Cob.pop. Atb'!M23</f>
        <v>0.8</v>
      </c>
      <c r="AY21" s="977">
        <f>'Indicador 17- Cob.pop. Atb'!N23</f>
        <v>100</v>
      </c>
      <c r="AZ21" s="978">
        <f>'Indicador 17- Cob.pop. Atb'!O23</f>
        <v>0</v>
      </c>
      <c r="BA21" s="979">
        <f>'Indicador 18-Bolsa Familia '!M23</f>
        <v>0.8</v>
      </c>
      <c r="BB21" s="977">
        <f>'Indicador 18-Bolsa Familia '!N23</f>
        <v>80</v>
      </c>
      <c r="BC21" s="978">
        <f>'Indicador 18-Bolsa Familia '!O23</f>
        <v>0.72160000000000002</v>
      </c>
      <c r="BD21" s="979">
        <f>'Indicador19- Saude bucal'!M23</f>
        <v>1</v>
      </c>
      <c r="BE21" s="977">
        <f>'Indicador19- Saude bucal'!N23</f>
        <v>100</v>
      </c>
      <c r="BF21" s="978">
        <f>'Indicador19- Saude bucal'!O23</f>
        <v>1</v>
      </c>
      <c r="BG21" s="976" t="str">
        <f>'Indicador 21- CAPS'!M24</f>
        <v>N/A</v>
      </c>
      <c r="BH21" s="977" t="str">
        <f>'Indicador 21- CAPS'!N24</f>
        <v>N/A</v>
      </c>
      <c r="BI21" s="978">
        <f>'Indicador 21- CAPS'!O24</f>
        <v>0</v>
      </c>
      <c r="BJ21" s="982">
        <f>'Indicador-22 imóveis visitados'!M23</f>
        <v>0</v>
      </c>
      <c r="BK21" s="981">
        <f>'Indicador-22 imóveis visitados'!N23</f>
        <v>0</v>
      </c>
      <c r="BL21" s="980">
        <f>'Indicador-22 imóveis visitados'!O23</f>
        <v>0</v>
      </c>
      <c r="BM21" s="973">
        <f>'Indicador-23 Agra ao trab not'!M23</f>
        <v>100</v>
      </c>
      <c r="BN21" s="974">
        <f>'Indicador-23 Agra ao trab not'!N23</f>
        <v>100</v>
      </c>
      <c r="BO21" s="975" t="str">
        <f>'Indicador-23 Agra ao trab not'!O23</f>
        <v>-</v>
      </c>
    </row>
    <row r="22" spans="1:67" s="285" customFormat="1" ht="17.25" customHeight="1">
      <c r="A22" s="941" t="s">
        <v>15</v>
      </c>
      <c r="B22" s="1211">
        <f>'Indicador 1- Óbitos Prematuros'!N24</f>
        <v>41</v>
      </c>
      <c r="C22" s="971">
        <f>'Indicador 1- Óbitos Prematuros'!O24</f>
        <v>51</v>
      </c>
      <c r="D22" s="972">
        <f>'Indicador 1- Óbitos Prematuros'!P24</f>
        <v>0</v>
      </c>
      <c r="E22" s="973">
        <f>'Indicador 2-MIF investigad (2'!N24</f>
        <v>90</v>
      </c>
      <c r="F22" s="974">
        <f>'Indicador 2-MIF investigad (2'!O24</f>
        <v>90</v>
      </c>
      <c r="G22" s="975">
        <f>'Indicador 2-MIF investigad (2'!P24</f>
        <v>50</v>
      </c>
      <c r="H22" s="973">
        <f>'Indicador 3-Obitcom causa bas'!N24</f>
        <v>90</v>
      </c>
      <c r="I22" s="974">
        <f>'Indicador 3-Obitcom causa bas'!O24</f>
        <v>97</v>
      </c>
      <c r="J22" s="975">
        <f>'Indicador 3-Obitcom causa bas'!P24</f>
        <v>98.35164835164835</v>
      </c>
      <c r="K22" s="973">
        <f>'Indicador 4-Calendario de vaci'!N24</f>
        <v>100</v>
      </c>
      <c r="L22" s="974">
        <f>'Indicador 4-Calendario de vaci'!O24</f>
        <v>100</v>
      </c>
      <c r="M22" s="975">
        <f>'Indicador 4-Calendario de vaci'!P24</f>
        <v>0</v>
      </c>
      <c r="N22" s="973">
        <f>'Indicador-5 DCNI'!M24</f>
        <v>80</v>
      </c>
      <c r="O22" s="974">
        <f>'Indicador-5 DCNI'!N24</f>
        <v>80</v>
      </c>
      <c r="P22" s="975" t="str">
        <f>'Indicador-5 DCNI'!O24</f>
        <v>S/N</v>
      </c>
      <c r="Q22" s="973">
        <f>'Indicador-6 Cura de MH'!M24</f>
        <v>100</v>
      </c>
      <c r="R22" s="974">
        <f>'Indicador-6 Cura de MH'!N24</f>
        <v>100</v>
      </c>
      <c r="S22" s="975">
        <f>'Indicador-6 Cura de MH'!O24</f>
        <v>100</v>
      </c>
      <c r="T22" s="970">
        <f>'Indicador - 7 Casos de Malaria '!M24</f>
        <v>1265</v>
      </c>
      <c r="U22" s="971">
        <f>'Indicador - 7 Casos de Malaria '!N24</f>
        <v>1337</v>
      </c>
      <c r="V22" s="972">
        <f>'Indicador - 7 Casos de Malaria '!O24</f>
        <v>331</v>
      </c>
      <c r="W22" s="970">
        <f>'Indicador 8-Sífilis Congen'!M25</f>
        <v>1</v>
      </c>
      <c r="X22" s="971">
        <f>'Indicador 8-Sífilis Congen'!N25</f>
        <v>1</v>
      </c>
      <c r="Y22" s="972">
        <f>'Indicador 8-Sífilis Congen'!O25</f>
        <v>0</v>
      </c>
      <c r="Z22" s="970">
        <f>'Indicador-9 Aids em &gt; 5 an (2'!M24</f>
        <v>0</v>
      </c>
      <c r="AA22" s="971">
        <f>'Indicador-9 Aids em &gt; 5 an (2'!N24</f>
        <v>0</v>
      </c>
      <c r="AB22" s="972">
        <f>'Indicador-9 Aids em &gt; 5 an (2'!O24</f>
        <v>0</v>
      </c>
      <c r="AC22" s="973">
        <f>'Indicador-10 Amostra de agu (2'!Q27</f>
        <v>100</v>
      </c>
      <c r="AD22" s="974">
        <f>'Indicador-10 Amostra de agu (2'!R27</f>
        <v>90</v>
      </c>
      <c r="AE22" s="975">
        <f>'Indicador-10 Amostra de agu (2'!S27</f>
        <v>40.42</v>
      </c>
      <c r="AF22" s="976">
        <f>'Indicador 11-Exames citopato (2'!M25</f>
        <v>0.67</v>
      </c>
      <c r="AG22" s="977">
        <f>'Indicador 11-Exames citopato (2'!N25</f>
        <v>0.67</v>
      </c>
      <c r="AH22" s="978">
        <f>'Indicador 11-Exames citopato (2'!O25</f>
        <v>9.2708333333333337E-2</v>
      </c>
      <c r="AI22" s="976">
        <f>'Indicador12-Mamagrafia'!M24</f>
        <v>0.1</v>
      </c>
      <c r="AJ22" s="977">
        <f>'Indicador12-Mamagrafia'!N24</f>
        <v>0.1</v>
      </c>
      <c r="AK22" s="978">
        <f>'Indicador12-Mamagrafia'!O24</f>
        <v>8.3364910951117845E-3</v>
      </c>
      <c r="AL22" s="973">
        <f>'Indicador 13-Parto Normal'!M24</f>
        <v>78</v>
      </c>
      <c r="AM22" s="974">
        <f>'Indicador 13-Parto Normal'!N24</f>
        <v>75</v>
      </c>
      <c r="AN22" s="975">
        <f>'Indicador 13-Parto Normal'!O24</f>
        <v>69.256198347107429</v>
      </c>
      <c r="AO22" s="973">
        <f>'Indicador 14- gravidez na adole'!M24</f>
        <v>29.5</v>
      </c>
      <c r="AP22" s="974">
        <f>'Indicador 14- gravidez na adole'!N24</f>
        <v>30</v>
      </c>
      <c r="AQ22" s="975">
        <f>'Indicador 14- gravidez na adole'!O24</f>
        <v>30.578512396694212</v>
      </c>
      <c r="AR22" s="970">
        <f>'Indicador 15-Mortalidade Inf (2'!M24</f>
        <v>23</v>
      </c>
      <c r="AS22" s="971">
        <f>'Indicador 15-Mortalidade Inf (2'!N24</f>
        <v>27</v>
      </c>
      <c r="AT22" s="972">
        <f>'Indicador 15-Mortalidade Inf (2'!O24</f>
        <v>11</v>
      </c>
      <c r="AU22" s="970">
        <f>'Indicador 16-óbitos maternos'!M24</f>
        <v>3</v>
      </c>
      <c r="AV22" s="971">
        <f>'Indicador 16-óbitos maternos'!N24</f>
        <v>3</v>
      </c>
      <c r="AW22" s="972">
        <f>'Indicador 16-óbitos maternos'!O24</f>
        <v>1</v>
      </c>
      <c r="AX22" s="979">
        <f>'Indicador 17- Cob.pop. Atb'!M24</f>
        <v>1</v>
      </c>
      <c r="AY22" s="977">
        <f>'Indicador 17- Cob.pop. Atb'!N24</f>
        <v>100</v>
      </c>
      <c r="AZ22" s="978">
        <f>'Indicador 17- Cob.pop. Atb'!O24</f>
        <v>0</v>
      </c>
      <c r="BA22" s="979">
        <f>'Indicador 18-Bolsa Familia '!M24</f>
        <v>1</v>
      </c>
      <c r="BB22" s="977">
        <f>'Indicador 18-Bolsa Familia '!N24</f>
        <v>94</v>
      </c>
      <c r="BC22" s="978">
        <f>'Indicador 18-Bolsa Familia '!O24</f>
        <v>0.66590000000000005</v>
      </c>
      <c r="BD22" s="979">
        <f>'Indicador19- Saude bucal'!M24</f>
        <v>1</v>
      </c>
      <c r="BE22" s="977">
        <f>'Indicador19- Saude bucal'!N24</f>
        <v>100</v>
      </c>
      <c r="BF22" s="978">
        <f>'Indicador19- Saude bucal'!O24</f>
        <v>1</v>
      </c>
      <c r="BG22" s="979">
        <v>1</v>
      </c>
      <c r="BH22" s="977">
        <f>'Indicador 21- CAPS'!N25</f>
        <v>100</v>
      </c>
      <c r="BI22" s="978">
        <f>'Indicador 21- CAPS'!O25</f>
        <v>0</v>
      </c>
      <c r="BJ22" s="982">
        <f>'Indicador-22 imóveis visitados'!M24</f>
        <v>4</v>
      </c>
      <c r="BK22" s="981">
        <f>'Indicador-22 imóveis visitados'!N24</f>
        <v>5</v>
      </c>
      <c r="BL22" s="980">
        <f>'Indicador-22 imóveis visitados'!O24</f>
        <v>2</v>
      </c>
      <c r="BM22" s="973">
        <f>'Indicador-23 Agra ao trab not'!M24</f>
        <v>100</v>
      </c>
      <c r="BN22" s="974">
        <f>'Indicador-23 Agra ao trab not'!N24</f>
        <v>100</v>
      </c>
      <c r="BO22" s="975">
        <f>'Indicador-23 Agra ao trab not'!O24</f>
        <v>98.2</v>
      </c>
    </row>
    <row r="23" spans="1:67" s="285" customFormat="1" ht="28.5" customHeight="1">
      <c r="A23" s="941" t="s">
        <v>16</v>
      </c>
      <c r="B23" s="1211">
        <f>'Indicador 1- Óbitos Prematuros'!N25</f>
        <v>6</v>
      </c>
      <c r="C23" s="971">
        <f>'Indicador 1- Óbitos Prematuros'!O25</f>
        <v>6</v>
      </c>
      <c r="D23" s="972">
        <f>'Indicador 1- Óbitos Prematuros'!P25</f>
        <v>0</v>
      </c>
      <c r="E23" s="973">
        <f>'Indicador 2-MIF investigad (2'!N25</f>
        <v>90</v>
      </c>
      <c r="F23" s="974">
        <f>'Indicador 2-MIF investigad (2'!O25</f>
        <v>90</v>
      </c>
      <c r="G23" s="975">
        <f>'Indicador 2-MIF investigad (2'!P25</f>
        <v>0</v>
      </c>
      <c r="H23" s="973">
        <f>'Indicador 3-Obitcom causa bas'!N25</f>
        <v>90</v>
      </c>
      <c r="I23" s="974">
        <f>'Indicador 3-Obitcom causa bas'!O25</f>
        <v>90</v>
      </c>
      <c r="J23" s="975">
        <f>'Indicador 3-Obitcom causa bas'!P25</f>
        <v>97.058823529411768</v>
      </c>
      <c r="K23" s="973">
        <f>'Indicador 4-Calendario de vaci'!N25</f>
        <v>100</v>
      </c>
      <c r="L23" s="974">
        <f>'Indicador 4-Calendario de vaci'!O25</f>
        <v>100</v>
      </c>
      <c r="M23" s="975">
        <f>'Indicador 4-Calendario de vaci'!P25</f>
        <v>0</v>
      </c>
      <c r="N23" s="973">
        <f>'Indicador-5 DCNI'!M25</f>
        <v>80</v>
      </c>
      <c r="O23" s="974">
        <f>'Indicador-5 DCNI'!N25</f>
        <v>80</v>
      </c>
      <c r="P23" s="975" t="str">
        <f>'Indicador-5 DCNI'!O25</f>
        <v>S/N</v>
      </c>
      <c r="Q23" s="973">
        <f>'Indicador-6 Cura de MH'!M25</f>
        <v>100</v>
      </c>
      <c r="R23" s="974">
        <f>'Indicador-6 Cura de MH'!N25</f>
        <v>100</v>
      </c>
      <c r="S23" s="975" t="str">
        <f>'Indicador-6 Cura de MH'!O25</f>
        <v>-</v>
      </c>
      <c r="T23" s="970">
        <f>'Indicador - 7 Casos de Malaria '!M25</f>
        <v>237</v>
      </c>
      <c r="U23" s="971">
        <f>'Indicador - 7 Casos de Malaria '!N25</f>
        <v>263</v>
      </c>
      <c r="V23" s="972">
        <f>'Indicador - 7 Casos de Malaria '!O25</f>
        <v>32</v>
      </c>
      <c r="W23" s="970">
        <f>'Indicador 8-Sífilis Congen'!M26</f>
        <v>0</v>
      </c>
      <c r="X23" s="971">
        <f>'Indicador 8-Sífilis Congen'!N26</f>
        <v>0</v>
      </c>
      <c r="Y23" s="972">
        <f>'Indicador 8-Sífilis Congen'!O26</f>
        <v>0</v>
      </c>
      <c r="Z23" s="970">
        <f>'Indicador-9 Aids em &gt; 5 an (2'!M25</f>
        <v>0</v>
      </c>
      <c r="AA23" s="971">
        <f>'Indicador-9 Aids em &gt; 5 an (2'!N25</f>
        <v>0</v>
      </c>
      <c r="AB23" s="972">
        <f>'Indicador-9 Aids em &gt; 5 an (2'!O25</f>
        <v>0</v>
      </c>
      <c r="AC23" s="973">
        <f>'Indicador-10 Amostra de agu (2'!Q28</f>
        <v>100</v>
      </c>
      <c r="AD23" s="974">
        <f>'Indicador-10 Amostra de agu (2'!R28</f>
        <v>50</v>
      </c>
      <c r="AE23" s="975">
        <f>'Indicador-10 Amostra de agu (2'!S28</f>
        <v>0</v>
      </c>
      <c r="AF23" s="976">
        <f>'Indicador 11-Exames citopato (2'!M26</f>
        <v>0.35</v>
      </c>
      <c r="AG23" s="977">
        <f>'Indicador 11-Exames citopato (2'!N26</f>
        <v>0.35</v>
      </c>
      <c r="AH23" s="978">
        <f>'Indicador 11-Exames citopato (2'!O26</f>
        <v>0.14992791926958193</v>
      </c>
      <c r="AI23" s="976">
        <f>'Indicador12-Mamagrafia'!M25</f>
        <v>0.1</v>
      </c>
      <c r="AJ23" s="977">
        <f>'Indicador12-Mamagrafia'!N25</f>
        <v>0.1</v>
      </c>
      <c r="AK23" s="978">
        <f>'Indicador12-Mamagrafia'!O25</f>
        <v>0</v>
      </c>
      <c r="AL23" s="973">
        <f>'Indicador 13-Parto Normal'!M25</f>
        <v>66</v>
      </c>
      <c r="AM23" s="974">
        <f>'Indicador 13-Parto Normal'!N25</f>
        <v>70</v>
      </c>
      <c r="AN23" s="975">
        <f>'Indicador 13-Parto Normal'!O25</f>
        <v>49.624060150375939</v>
      </c>
      <c r="AO23" s="973">
        <f>'Indicador 14- gravidez na adole'!M25</f>
        <v>34</v>
      </c>
      <c r="AP23" s="974">
        <f>'Indicador 14- gravidez na adole'!N25</f>
        <v>34</v>
      </c>
      <c r="AQ23" s="975">
        <f>'Indicador 14- gravidez na adole'!O25</f>
        <v>42.857142857142854</v>
      </c>
      <c r="AR23" s="970">
        <f>'Indicador 15-Mortalidade Inf (2'!M25</f>
        <v>3</v>
      </c>
      <c r="AS23" s="971">
        <f>'Indicador 15-Mortalidade Inf (2'!N25</f>
        <v>3</v>
      </c>
      <c r="AT23" s="972">
        <f>'Indicador 15-Mortalidade Inf (2'!O25</f>
        <v>4</v>
      </c>
      <c r="AU23" s="970">
        <f>'Indicador 16-óbitos maternos'!M25</f>
        <v>1</v>
      </c>
      <c r="AV23" s="971">
        <f>'Indicador 16-óbitos maternos'!N25</f>
        <v>2</v>
      </c>
      <c r="AW23" s="972">
        <f>'Indicador 16-óbitos maternos'!O25</f>
        <v>1</v>
      </c>
      <c r="AX23" s="979">
        <f>'Indicador 17- Cob.pop. Atb'!M25</f>
        <v>1</v>
      </c>
      <c r="AY23" s="977">
        <f>'Indicador 17- Cob.pop. Atb'!N25</f>
        <v>100</v>
      </c>
      <c r="AZ23" s="978">
        <f>'Indicador 17- Cob.pop. Atb'!O25</f>
        <v>0</v>
      </c>
      <c r="BA23" s="979">
        <f>'Indicador 18-Bolsa Familia '!M25</f>
        <v>1</v>
      </c>
      <c r="BB23" s="977">
        <f>'Indicador 18-Bolsa Familia '!N25</f>
        <v>100</v>
      </c>
      <c r="BC23" s="978">
        <f>'Indicador 18-Bolsa Familia '!O25</f>
        <v>1</v>
      </c>
      <c r="BD23" s="979">
        <f>'Indicador19- Saude bucal'!M25</f>
        <v>1</v>
      </c>
      <c r="BE23" s="977">
        <f>'Indicador19- Saude bucal'!N25</f>
        <v>100</v>
      </c>
      <c r="BF23" s="978">
        <f>'Indicador19- Saude bucal'!O25</f>
        <v>0.97509999999999997</v>
      </c>
      <c r="BG23" s="976" t="str">
        <f>'Indicador 21- CAPS'!M26</f>
        <v>N/A</v>
      </c>
      <c r="BH23" s="977" t="str">
        <f>'Indicador 21- CAPS'!N26</f>
        <v>N/A</v>
      </c>
      <c r="BI23" s="978">
        <f>'Indicador 21- CAPS'!O26</f>
        <v>0</v>
      </c>
      <c r="BJ23" s="982">
        <f>'Indicador-22 imóveis visitados'!M25</f>
        <v>0</v>
      </c>
      <c r="BK23" s="981">
        <f>'Indicador-22 imóveis visitados'!N25</f>
        <v>0</v>
      </c>
      <c r="BL23" s="980">
        <f>'Indicador-22 imóveis visitados'!O25</f>
        <v>0</v>
      </c>
      <c r="BM23" s="973">
        <f>'Indicador-23 Agra ao trab not'!M25</f>
        <v>100</v>
      </c>
      <c r="BN23" s="974">
        <f>'Indicador-23 Agra ao trab not'!N25</f>
        <v>100</v>
      </c>
      <c r="BO23" s="975">
        <f>'Indicador-23 Agra ao trab not'!O25</f>
        <v>100</v>
      </c>
    </row>
    <row r="24" spans="1:67" s="902" customFormat="1" ht="34.5" customHeight="1">
      <c r="A24" s="1209" t="s">
        <v>17</v>
      </c>
      <c r="B24" s="1212"/>
      <c r="C24" s="964"/>
      <c r="D24" s="965"/>
      <c r="E24" s="957"/>
      <c r="F24" s="958"/>
      <c r="G24" s="959"/>
      <c r="H24" s="957"/>
      <c r="I24" s="958"/>
      <c r="J24" s="959"/>
      <c r="K24" s="957"/>
      <c r="L24" s="958"/>
      <c r="M24" s="959"/>
      <c r="N24" s="957"/>
      <c r="O24" s="958"/>
      <c r="P24" s="959"/>
      <c r="Q24" s="957"/>
      <c r="R24" s="958"/>
      <c r="S24" s="959"/>
      <c r="T24" s="963"/>
      <c r="U24" s="964"/>
      <c r="V24" s="965"/>
      <c r="W24" s="963"/>
      <c r="X24" s="964"/>
      <c r="Y24" s="965"/>
      <c r="Z24" s="963"/>
      <c r="AA24" s="964"/>
      <c r="AB24" s="965"/>
      <c r="AC24" s="957"/>
      <c r="AD24" s="958"/>
      <c r="AE24" s="959"/>
      <c r="AF24" s="960"/>
      <c r="AG24" s="961"/>
      <c r="AH24" s="962"/>
      <c r="AI24" s="960"/>
      <c r="AJ24" s="961"/>
      <c r="AK24" s="962"/>
      <c r="AL24" s="957"/>
      <c r="AM24" s="958"/>
      <c r="AN24" s="959"/>
      <c r="AO24" s="957"/>
      <c r="AP24" s="958"/>
      <c r="AQ24" s="959"/>
      <c r="AR24" s="963"/>
      <c r="AS24" s="964"/>
      <c r="AT24" s="965"/>
      <c r="AU24" s="963"/>
      <c r="AV24" s="964"/>
      <c r="AW24" s="965"/>
      <c r="AX24" s="969"/>
      <c r="AY24" s="961"/>
      <c r="AZ24" s="962"/>
      <c r="BA24" s="969"/>
      <c r="BB24" s="961"/>
      <c r="BC24" s="962"/>
      <c r="BD24" s="969"/>
      <c r="BE24" s="961"/>
      <c r="BF24" s="962"/>
      <c r="BG24" s="960"/>
      <c r="BH24" s="961"/>
      <c r="BI24" s="962"/>
      <c r="BJ24" s="966"/>
      <c r="BK24" s="967"/>
      <c r="BL24" s="968"/>
      <c r="BM24" s="957"/>
      <c r="BN24" s="958"/>
      <c r="BO24" s="959"/>
    </row>
    <row r="25" spans="1:67" s="285" customFormat="1" ht="18" customHeight="1">
      <c r="A25" s="941" t="s">
        <v>18</v>
      </c>
      <c r="B25" s="1211">
        <f>'Indicador 1- Óbitos Prematuros'!N27</f>
        <v>2</v>
      </c>
      <c r="C25" s="971">
        <f>'Indicador 1- Óbitos Prematuros'!O27</f>
        <v>10</v>
      </c>
      <c r="D25" s="972">
        <f>'Indicador 1- Óbitos Prematuros'!P27</f>
        <v>0</v>
      </c>
      <c r="E25" s="973">
        <f>'Indicador 2-MIF investigad (2'!N27</f>
        <v>90</v>
      </c>
      <c r="F25" s="974">
        <f>'Indicador 2-MIF investigad (2'!O27</f>
        <v>80</v>
      </c>
      <c r="G25" s="975">
        <f>'Indicador 2-MIF investigad (2'!P27</f>
        <v>0</v>
      </c>
      <c r="H25" s="973">
        <f>'Indicador 3-Obitcom causa bas'!N27</f>
        <v>90</v>
      </c>
      <c r="I25" s="974">
        <f>'Indicador 3-Obitcom causa bas'!O27</f>
        <v>95</v>
      </c>
      <c r="J25" s="975">
        <f>'Indicador 3-Obitcom causa bas'!P27</f>
        <v>93.75</v>
      </c>
      <c r="K25" s="973">
        <f>'Indicador 4-Calendario de vaci'!N27</f>
        <v>100</v>
      </c>
      <c r="L25" s="974">
        <f>'Indicador 4-Calendario de vaci'!O27</f>
        <v>95</v>
      </c>
      <c r="M25" s="975">
        <f>'Indicador 4-Calendario de vaci'!P27</f>
        <v>75</v>
      </c>
      <c r="N25" s="973">
        <f>'Indicador-5 DCNI'!M27</f>
        <v>80</v>
      </c>
      <c r="O25" s="974">
        <f>'Indicador-5 DCNI'!N27</f>
        <v>80</v>
      </c>
      <c r="P25" s="975" t="str">
        <f>'Indicador-5 DCNI'!O27</f>
        <v>S/N</v>
      </c>
      <c r="Q25" s="973">
        <f>'Indicador-6 Cura de MH'!M27</f>
        <v>90</v>
      </c>
      <c r="R25" s="974">
        <f>'Indicador-6 Cura de MH'!N27</f>
        <v>90</v>
      </c>
      <c r="S25" s="975">
        <f>'Indicador-6 Cura de MH'!O27</f>
        <v>100</v>
      </c>
      <c r="T25" s="970">
        <f>'Indicador - 7 Casos de Malaria '!M27</f>
        <v>1</v>
      </c>
      <c r="U25" s="971">
        <f>'Indicador - 7 Casos de Malaria '!N27</f>
        <v>5</v>
      </c>
      <c r="V25" s="972">
        <f>'Indicador - 7 Casos de Malaria '!O27</f>
        <v>0</v>
      </c>
      <c r="W25" s="970">
        <f>'Indicador 8-Sífilis Congen'!M28</f>
        <v>5</v>
      </c>
      <c r="X25" s="971">
        <f>'Indicador 8-Sífilis Congen'!N28</f>
        <v>3</v>
      </c>
      <c r="Y25" s="972">
        <f>'Indicador 8-Sífilis Congen'!O28</f>
        <v>0</v>
      </c>
      <c r="Z25" s="970">
        <f>'Indicador-9 Aids em &gt; 5 an (2'!M27</f>
        <v>0</v>
      </c>
      <c r="AA25" s="971">
        <f>'Indicador-9 Aids em &gt; 5 an (2'!N27</f>
        <v>0</v>
      </c>
      <c r="AB25" s="972">
        <f>'Indicador-9 Aids em &gt; 5 an (2'!O27</f>
        <v>0</v>
      </c>
      <c r="AC25" s="973">
        <f>'Indicador-10 Amostra de agu (2'!Q30</f>
        <v>0</v>
      </c>
      <c r="AD25" s="974">
        <f>'Indicador-10 Amostra de agu (2'!R30</f>
        <v>0</v>
      </c>
      <c r="AE25" s="975">
        <f>'Indicador-10 Amostra de agu (2'!S30</f>
        <v>0</v>
      </c>
      <c r="AF25" s="976">
        <f>'Indicador 11-Exames citopato (2'!M28</f>
        <v>0.35</v>
      </c>
      <c r="AG25" s="977">
        <f>'Indicador 11-Exames citopato (2'!N28</f>
        <v>0.18</v>
      </c>
      <c r="AH25" s="978">
        <f>'Indicador 11-Exames citopato (2'!O28</f>
        <v>0.14007782101167315</v>
      </c>
      <c r="AI25" s="976">
        <f>'Indicador12-Mamagrafia'!M27</f>
        <v>0.1</v>
      </c>
      <c r="AJ25" s="977">
        <f>'Indicador12-Mamagrafia'!N27</f>
        <v>0.06</v>
      </c>
      <c r="AK25" s="978">
        <f>'Indicador12-Mamagrafia'!O27</f>
        <v>0</v>
      </c>
      <c r="AL25" s="973">
        <f>'Indicador 13-Parto Normal'!M27</f>
        <v>70</v>
      </c>
      <c r="AM25" s="974">
        <f>'Indicador 13-Parto Normal'!N27</f>
        <v>60</v>
      </c>
      <c r="AN25" s="975">
        <f>'Indicador 13-Parto Normal'!O27</f>
        <v>58.208955223880601</v>
      </c>
      <c r="AO25" s="973">
        <f>'Indicador 14- gravidez na adole'!M27</f>
        <v>30</v>
      </c>
      <c r="AP25" s="974">
        <f>'Indicador 14- gravidez na adole'!N27</f>
        <v>27</v>
      </c>
      <c r="AQ25" s="975">
        <f>'Indicador 14- gravidez na adole'!O27</f>
        <v>37.313432835820898</v>
      </c>
      <c r="AR25" s="970">
        <f>'Indicador 15-Mortalidade Inf (2'!M27</f>
        <v>1</v>
      </c>
      <c r="AS25" s="971">
        <f>'Indicador 15-Mortalidade Inf (2'!N27</f>
        <v>2</v>
      </c>
      <c r="AT25" s="972">
        <f>'Indicador 15-Mortalidade Inf (2'!O27</f>
        <v>0</v>
      </c>
      <c r="AU25" s="970">
        <f>'Indicador 16-óbitos maternos'!M27</f>
        <v>0</v>
      </c>
      <c r="AV25" s="971">
        <f>'Indicador 16-óbitos maternos'!N27</f>
        <v>0</v>
      </c>
      <c r="AW25" s="972">
        <f>'Indicador 16-óbitos maternos'!O27</f>
        <v>0</v>
      </c>
      <c r="AX25" s="979">
        <f>'Indicador 17- Cob.pop. Atb'!M27</f>
        <v>0.8</v>
      </c>
      <c r="AY25" s="977">
        <f>'Indicador 17- Cob.pop. Atb'!N27</f>
        <v>100</v>
      </c>
      <c r="AZ25" s="978">
        <f>'Indicador 17- Cob.pop. Atb'!O27</f>
        <v>0</v>
      </c>
      <c r="BA25" s="979">
        <f>'Indicador 18-Bolsa Familia '!M27</f>
        <v>0.8</v>
      </c>
      <c r="BB25" s="977">
        <f>'Indicador 18-Bolsa Familia '!N27</f>
        <v>70</v>
      </c>
      <c r="BC25" s="978">
        <f>'Indicador 18-Bolsa Familia '!O27</f>
        <v>0.73529999999999995</v>
      </c>
      <c r="BD25" s="979">
        <f>'Indicador19- Saude bucal'!M27</f>
        <v>1</v>
      </c>
      <c r="BE25" s="977">
        <f>'Indicador19- Saude bucal'!N27</f>
        <v>70</v>
      </c>
      <c r="BF25" s="978">
        <f>'Indicador19- Saude bucal'!O27</f>
        <v>0.98880000000000001</v>
      </c>
      <c r="BG25" s="976" t="str">
        <f>'Indicador 21- CAPS'!M28</f>
        <v>N/A</v>
      </c>
      <c r="BH25" s="977" t="str">
        <f>'Indicador 21- CAPS'!N28</f>
        <v>N/A</v>
      </c>
      <c r="BI25" s="978">
        <f>'Indicador 21- CAPS'!O28</f>
        <v>0</v>
      </c>
      <c r="BJ25" s="982">
        <f>'Indicador-22 imóveis visitados'!M27</f>
        <v>0</v>
      </c>
      <c r="BK25" s="981">
        <f>'Indicador-22 imóveis visitados'!N27</f>
        <v>0</v>
      </c>
      <c r="BL25" s="980">
        <f>'Indicador-22 imóveis visitados'!O27</f>
        <v>0</v>
      </c>
      <c r="BM25" s="973">
        <f>'Indicador-23 Agra ao trab not'!M27</f>
        <v>100</v>
      </c>
      <c r="BN25" s="974">
        <f>'Indicador-23 Agra ao trab not'!N27</f>
        <v>95</v>
      </c>
      <c r="BO25" s="975">
        <f>'Indicador-23 Agra ao trab not'!O27</f>
        <v>100</v>
      </c>
    </row>
    <row r="26" spans="1:67" s="285" customFormat="1" ht="24" customHeight="1">
      <c r="A26" s="941" t="s">
        <v>19</v>
      </c>
      <c r="B26" s="1211">
        <f>'Indicador 1- Óbitos Prematuros'!N28</f>
        <v>4</v>
      </c>
      <c r="C26" s="971">
        <f>'Indicador 1- Óbitos Prematuros'!O28</f>
        <v>0</v>
      </c>
      <c r="D26" s="972">
        <f>'Indicador 1- Óbitos Prematuros'!P28</f>
        <v>0</v>
      </c>
      <c r="E26" s="973">
        <f>'Indicador 2-MIF investigad (2'!N28</f>
        <v>90</v>
      </c>
      <c r="F26" s="974">
        <f>'Indicador 2-MIF investigad (2'!O28</f>
        <v>0</v>
      </c>
      <c r="G26" s="975">
        <f>'Indicador 2-MIF investigad (2'!P28</f>
        <v>100</v>
      </c>
      <c r="H26" s="973">
        <f>'Indicador 3-Obitcom causa bas'!N28</f>
        <v>90</v>
      </c>
      <c r="I26" s="974">
        <f>'Indicador 3-Obitcom causa bas'!O28</f>
        <v>0</v>
      </c>
      <c r="J26" s="975">
        <f>'Indicador 3-Obitcom causa bas'!P28</f>
        <v>100</v>
      </c>
      <c r="K26" s="973">
        <f>'Indicador 4-Calendario de vaci'!N28</f>
        <v>100</v>
      </c>
      <c r="L26" s="974">
        <f>'Indicador 4-Calendario de vaci'!O28</f>
        <v>0</v>
      </c>
      <c r="M26" s="975">
        <f>'Indicador 4-Calendario de vaci'!P28</f>
        <v>100</v>
      </c>
      <c r="N26" s="973">
        <f>'Indicador-5 DCNI'!M28</f>
        <v>80</v>
      </c>
      <c r="O26" s="974">
        <f>'Indicador-5 DCNI'!N28</f>
        <v>0</v>
      </c>
      <c r="P26" s="975" t="str">
        <f>'Indicador-5 DCNI'!O28</f>
        <v>S/N</v>
      </c>
      <c r="Q26" s="973">
        <f>'Indicador-6 Cura de MH'!M28</f>
        <v>100</v>
      </c>
      <c r="R26" s="974">
        <f>'Indicador-6 Cura de MH'!N28</f>
        <v>0</v>
      </c>
      <c r="S26" s="975">
        <f>'Indicador-6 Cura de MH'!O28</f>
        <v>100</v>
      </c>
      <c r="T26" s="970">
        <f>'Indicador - 7 Casos de Malaria '!M28</f>
        <v>0</v>
      </c>
      <c r="U26" s="971">
        <f>'Indicador - 7 Casos de Malaria '!N28</f>
        <v>0</v>
      </c>
      <c r="V26" s="972">
        <f>'Indicador - 7 Casos de Malaria '!O28</f>
        <v>0</v>
      </c>
      <c r="W26" s="970">
        <f>'Indicador 8-Sífilis Congen'!M29</f>
        <v>0</v>
      </c>
      <c r="X26" s="971">
        <f>'Indicador 8-Sífilis Congen'!N29</f>
        <v>0</v>
      </c>
      <c r="Y26" s="972">
        <f>'Indicador 8-Sífilis Congen'!O29</f>
        <v>0</v>
      </c>
      <c r="Z26" s="970">
        <f>'Indicador-9 Aids em &gt; 5 an (2'!M28</f>
        <v>0</v>
      </c>
      <c r="AA26" s="971">
        <f>'Indicador-9 Aids em &gt; 5 an (2'!N28</f>
        <v>0</v>
      </c>
      <c r="AB26" s="972">
        <f>'Indicador-9 Aids em &gt; 5 an (2'!O28</f>
        <v>0</v>
      </c>
      <c r="AC26" s="973">
        <f>'Indicador-10 Amostra de agu (2'!Q31</f>
        <v>0</v>
      </c>
      <c r="AD26" s="974">
        <f>'Indicador-10 Amostra de agu (2'!R31</f>
        <v>0</v>
      </c>
      <c r="AE26" s="975">
        <f>'Indicador-10 Amostra de agu (2'!S31</f>
        <v>0</v>
      </c>
      <c r="AF26" s="976">
        <f>'Indicador 11-Exames citopato (2'!M29</f>
        <v>0.35</v>
      </c>
      <c r="AG26" s="977">
        <f>'Indicador 11-Exames citopato (2'!N29</f>
        <v>0</v>
      </c>
      <c r="AH26" s="978">
        <f>'Indicador 11-Exames citopato (2'!O29</f>
        <v>0.30484409799554568</v>
      </c>
      <c r="AI26" s="976">
        <f>'Indicador12-Mamagrafia'!M28</f>
        <v>0.1</v>
      </c>
      <c r="AJ26" s="977">
        <f>'Indicador12-Mamagrafia'!N28</f>
        <v>0</v>
      </c>
      <c r="AK26" s="978">
        <f>'Indicador12-Mamagrafia'!O28</f>
        <v>2.9027576197387518E-3</v>
      </c>
      <c r="AL26" s="973">
        <f>'Indicador 13-Parto Normal'!M28</f>
        <v>70</v>
      </c>
      <c r="AM26" s="974">
        <f>'Indicador 13-Parto Normal'!N28</f>
        <v>0</v>
      </c>
      <c r="AN26" s="975">
        <f>'Indicador 13-Parto Normal'!O28</f>
        <v>47.826086956521742</v>
      </c>
      <c r="AO26" s="973">
        <f>'Indicador 14- gravidez na adole'!M28</f>
        <v>27</v>
      </c>
      <c r="AP26" s="974">
        <f>'Indicador 14- gravidez na adole'!N28</f>
        <v>0</v>
      </c>
      <c r="AQ26" s="975">
        <f>'Indicador 14- gravidez na adole'!O28</f>
        <v>36.231884057971016</v>
      </c>
      <c r="AR26" s="970">
        <f>'Indicador 15-Mortalidade Inf (2'!M28</f>
        <v>4</v>
      </c>
      <c r="AS26" s="971">
        <f>'Indicador 15-Mortalidade Inf (2'!N28</f>
        <v>0</v>
      </c>
      <c r="AT26" s="972">
        <f>'Indicador 15-Mortalidade Inf (2'!O28</f>
        <v>2</v>
      </c>
      <c r="AU26" s="970">
        <f>'Indicador 16-óbitos maternos'!M28</f>
        <v>0</v>
      </c>
      <c r="AV26" s="971">
        <f>'Indicador 16-óbitos maternos'!N28</f>
        <v>0</v>
      </c>
      <c r="AW26" s="972">
        <f>'Indicador 16-óbitos maternos'!O28</f>
        <v>0</v>
      </c>
      <c r="AX26" s="979">
        <f>'Indicador 17- Cob.pop. Atb'!M28</f>
        <v>0.9</v>
      </c>
      <c r="AY26" s="977">
        <f>'Indicador 17- Cob.pop. Atb'!N28</f>
        <v>0</v>
      </c>
      <c r="AZ26" s="978">
        <f>'Indicador 17- Cob.pop. Atb'!O28</f>
        <v>0</v>
      </c>
      <c r="BA26" s="979">
        <f>'Indicador 18-Bolsa Familia '!M28</f>
        <v>0.9</v>
      </c>
      <c r="BB26" s="977">
        <f>'Indicador 18-Bolsa Familia '!N28</f>
        <v>0</v>
      </c>
      <c r="BC26" s="978">
        <f>'Indicador 18-Bolsa Familia '!O28</f>
        <v>0.80600000000000005</v>
      </c>
      <c r="BD26" s="979">
        <f>'Indicador19- Saude bucal'!M28</f>
        <v>1</v>
      </c>
      <c r="BE26" s="977">
        <f>'Indicador19- Saude bucal'!N28</f>
        <v>0</v>
      </c>
      <c r="BF26" s="978">
        <f>'Indicador19- Saude bucal'!O28</f>
        <v>1</v>
      </c>
      <c r="BG26" s="976" t="str">
        <f>'Indicador 21- CAPS'!M29</f>
        <v>N/A</v>
      </c>
      <c r="BH26" s="977">
        <f>'Indicador 21- CAPS'!N29</f>
        <v>0</v>
      </c>
      <c r="BI26" s="978">
        <f>'Indicador 21- CAPS'!O29</f>
        <v>0</v>
      </c>
      <c r="BJ26" s="982">
        <f>'Indicador-22 imóveis visitados'!M28</f>
        <v>4</v>
      </c>
      <c r="BK26" s="981">
        <f>'Indicador-22 imóveis visitados'!N28</f>
        <v>0</v>
      </c>
      <c r="BL26" s="980">
        <f>'Indicador-22 imóveis visitados'!O28</f>
        <v>2</v>
      </c>
      <c r="BM26" s="973">
        <f>'Indicador-23 Agra ao trab not'!M28</f>
        <v>100</v>
      </c>
      <c r="BN26" s="974">
        <f>'Indicador-23 Agra ao trab not'!N28</f>
        <v>0</v>
      </c>
      <c r="BO26" s="975" t="str">
        <f>'Indicador-23 Agra ao trab not'!O28</f>
        <v>-</v>
      </c>
    </row>
    <row r="27" spans="1:67" s="285" customFormat="1" ht="24" customHeight="1">
      <c r="A27" s="941" t="s">
        <v>20</v>
      </c>
      <c r="B27" s="1211">
        <f>'Indicador 1- Óbitos Prematuros'!N29</f>
        <v>8</v>
      </c>
      <c r="C27" s="971">
        <f>'Indicador 1- Óbitos Prematuros'!O29</f>
        <v>0</v>
      </c>
      <c r="D27" s="972">
        <f>'Indicador 1- Óbitos Prematuros'!P29</f>
        <v>0</v>
      </c>
      <c r="E27" s="973">
        <f>'Indicador 2-MIF investigad (2'!N29</f>
        <v>90</v>
      </c>
      <c r="F27" s="974">
        <f>'Indicador 2-MIF investigad (2'!O29</f>
        <v>0</v>
      </c>
      <c r="G27" s="975">
        <f>'Indicador 2-MIF investigad (2'!P29</f>
        <v>0</v>
      </c>
      <c r="H27" s="973">
        <f>'Indicador 3-Obitcom causa bas'!N29</f>
        <v>90</v>
      </c>
      <c r="I27" s="974">
        <f>'Indicador 3-Obitcom causa bas'!O29</f>
        <v>0</v>
      </c>
      <c r="J27" s="975">
        <f>'Indicador 3-Obitcom causa bas'!P29</f>
        <v>86.111111111111114</v>
      </c>
      <c r="K27" s="973">
        <f>'Indicador 4-Calendario de vaci'!N29</f>
        <v>100</v>
      </c>
      <c r="L27" s="974">
        <f>'Indicador 4-Calendario de vaci'!O29</f>
        <v>0</v>
      </c>
      <c r="M27" s="975">
        <f>'Indicador 4-Calendario de vaci'!P29</f>
        <v>0</v>
      </c>
      <c r="N27" s="973">
        <f>'Indicador-5 DCNI'!M29</f>
        <v>80</v>
      </c>
      <c r="O27" s="974">
        <f>'Indicador-5 DCNI'!N29</f>
        <v>0</v>
      </c>
      <c r="P27" s="975" t="str">
        <f>'Indicador-5 DCNI'!O29</f>
        <v>S/N</v>
      </c>
      <c r="Q27" s="973">
        <f>'Indicador-6 Cura de MH'!M29</f>
        <v>100</v>
      </c>
      <c r="R27" s="974">
        <f>'Indicador-6 Cura de MH'!N29</f>
        <v>0</v>
      </c>
      <c r="S27" s="975" t="str">
        <f>'Indicador-6 Cura de MH'!O29</f>
        <v>-</v>
      </c>
      <c r="T27" s="970">
        <f>'Indicador - 7 Casos de Malaria '!M29</f>
        <v>30</v>
      </c>
      <c r="U27" s="971">
        <f>'Indicador - 7 Casos de Malaria '!N29</f>
        <v>0</v>
      </c>
      <c r="V27" s="972">
        <f>'Indicador - 7 Casos de Malaria '!O29</f>
        <v>2</v>
      </c>
      <c r="W27" s="970">
        <f>'Indicador 8-Sífilis Congen'!M30</f>
        <v>0</v>
      </c>
      <c r="X27" s="971">
        <f>'Indicador 8-Sífilis Congen'!N30</f>
        <v>0</v>
      </c>
      <c r="Y27" s="972">
        <f>'Indicador 8-Sífilis Congen'!O30</f>
        <v>0</v>
      </c>
      <c r="Z27" s="970">
        <f>'Indicador-9 Aids em &gt; 5 an (2'!M29</f>
        <v>0</v>
      </c>
      <c r="AA27" s="971">
        <f>'Indicador-9 Aids em &gt; 5 an (2'!N29</f>
        <v>0</v>
      </c>
      <c r="AB27" s="972">
        <f>'Indicador-9 Aids em &gt; 5 an (2'!O29</f>
        <v>0</v>
      </c>
      <c r="AC27" s="973">
        <f>'Indicador-10 Amostra de agu (2'!Q32</f>
        <v>0</v>
      </c>
      <c r="AD27" s="974">
        <f>'Indicador-10 Amostra de agu (2'!R32</f>
        <v>0</v>
      </c>
      <c r="AE27" s="975">
        <f>'Indicador-10 Amostra de agu (2'!S32</f>
        <v>0</v>
      </c>
      <c r="AF27" s="976">
        <f>'Indicador 11-Exames citopato (2'!M30</f>
        <v>0.35</v>
      </c>
      <c r="AG27" s="977">
        <f>'Indicador 11-Exames citopato (2'!N30</f>
        <v>0</v>
      </c>
      <c r="AH27" s="978">
        <f>'Indicador 11-Exames citopato (2'!O30</f>
        <v>0.10952712100139082</v>
      </c>
      <c r="AI27" s="976">
        <f>'Indicador12-Mamagrafia'!M29</f>
        <v>0.1</v>
      </c>
      <c r="AJ27" s="977">
        <f>'Indicador12-Mamagrafia'!N29</f>
        <v>0</v>
      </c>
      <c r="AK27" s="978">
        <f>'Indicador12-Mamagrafia'!O29</f>
        <v>1.2102874432677761E-2</v>
      </c>
      <c r="AL27" s="973">
        <f>'Indicador 13-Parto Normal'!M29</f>
        <v>90</v>
      </c>
      <c r="AM27" s="974">
        <f>'Indicador 13-Parto Normal'!N29</f>
        <v>0</v>
      </c>
      <c r="AN27" s="975">
        <f>'Indicador 13-Parto Normal'!O29</f>
        <v>86.516853932584269</v>
      </c>
      <c r="AO27" s="973">
        <f>'Indicador 14- gravidez na adole'!M29</f>
        <v>28</v>
      </c>
      <c r="AP27" s="974">
        <f>'Indicador 14- gravidez na adole'!N29</f>
        <v>0</v>
      </c>
      <c r="AQ27" s="975">
        <f>'Indicador 14- gravidez na adole'!O29</f>
        <v>29.213483146067414</v>
      </c>
      <c r="AR27" s="970">
        <f>'Indicador 15-Mortalidade Inf (2'!M29</f>
        <v>3</v>
      </c>
      <c r="AS27" s="971">
        <f>'Indicador 15-Mortalidade Inf (2'!N29</f>
        <v>0</v>
      </c>
      <c r="AT27" s="972">
        <f>'Indicador 15-Mortalidade Inf (2'!O29</f>
        <v>2</v>
      </c>
      <c r="AU27" s="970">
        <f>'Indicador 16-óbitos maternos'!M29</f>
        <v>0</v>
      </c>
      <c r="AV27" s="971">
        <f>'Indicador 16-óbitos maternos'!N29</f>
        <v>0</v>
      </c>
      <c r="AW27" s="972">
        <f>'Indicador 16-óbitos maternos'!O29</f>
        <v>0</v>
      </c>
      <c r="AX27" s="979">
        <f>'Indicador 17- Cob.pop. Atb'!M29</f>
        <v>0.8</v>
      </c>
      <c r="AY27" s="977">
        <f>'Indicador 17- Cob.pop. Atb'!N29</f>
        <v>0</v>
      </c>
      <c r="AZ27" s="978">
        <f>'Indicador 17- Cob.pop. Atb'!O29</f>
        <v>0</v>
      </c>
      <c r="BA27" s="979">
        <f>'Indicador 18-Bolsa Familia '!M29</f>
        <v>0.8</v>
      </c>
      <c r="BB27" s="977">
        <f>'Indicador 18-Bolsa Familia '!N29</f>
        <v>0</v>
      </c>
      <c r="BC27" s="978">
        <f>'Indicador 18-Bolsa Familia '!O29</f>
        <v>0.48280000000000001</v>
      </c>
      <c r="BD27" s="979">
        <f>'Indicador19- Saude bucal'!M29</f>
        <v>0.72499999999999998</v>
      </c>
      <c r="BE27" s="977">
        <f>'Indicador19- Saude bucal'!N29</f>
        <v>0</v>
      </c>
      <c r="BF27" s="978">
        <f>'Indicador19- Saude bucal'!O29</f>
        <v>0.5151</v>
      </c>
      <c r="BG27" s="976" t="str">
        <f>'Indicador 21- CAPS'!M30</f>
        <v>N/A</v>
      </c>
      <c r="BH27" s="977">
        <f>'Indicador 21- CAPS'!N30</f>
        <v>0</v>
      </c>
      <c r="BI27" s="978">
        <f>'Indicador 21- CAPS'!O30</f>
        <v>0</v>
      </c>
      <c r="BJ27" s="982">
        <f>'Indicador-22 imóveis visitados'!M29</f>
        <v>4</v>
      </c>
      <c r="BK27" s="981">
        <f>'Indicador-22 imóveis visitados'!N29</f>
        <v>0</v>
      </c>
      <c r="BL27" s="980">
        <f>'Indicador-22 imóveis visitados'!O29</f>
        <v>2</v>
      </c>
      <c r="BM27" s="973">
        <f>'Indicador-23 Agra ao trab not'!M29</f>
        <v>90</v>
      </c>
      <c r="BN27" s="974">
        <f>'Indicador-23 Agra ao trab not'!N29</f>
        <v>0</v>
      </c>
      <c r="BO27" s="975" t="str">
        <f>'Indicador-23 Agra ao trab not'!O29</f>
        <v>-</v>
      </c>
    </row>
    <row r="28" spans="1:67" s="285" customFormat="1" ht="28.5" customHeight="1">
      <c r="A28" s="941" t="s">
        <v>21</v>
      </c>
      <c r="B28" s="1211">
        <f>'Indicador 1- Óbitos Prematuros'!N30</f>
        <v>6</v>
      </c>
      <c r="C28" s="971">
        <f>'Indicador 1- Óbitos Prematuros'!O30</f>
        <v>0</v>
      </c>
      <c r="D28" s="972">
        <f>'Indicador 1- Óbitos Prematuros'!P30</f>
        <v>0</v>
      </c>
      <c r="E28" s="973">
        <f>'Indicador 2-MIF investigad (2'!N30</f>
        <v>90</v>
      </c>
      <c r="F28" s="974">
        <f>'Indicador 2-MIF investigad (2'!O30</f>
        <v>0</v>
      </c>
      <c r="G28" s="975">
        <f>'Indicador 2-MIF investigad (2'!P30</f>
        <v>100</v>
      </c>
      <c r="H28" s="973">
        <f>'Indicador 3-Obitcom causa bas'!N30</f>
        <v>90</v>
      </c>
      <c r="I28" s="974">
        <f>'Indicador 3-Obitcom causa bas'!O30</f>
        <v>0</v>
      </c>
      <c r="J28" s="975">
        <f>'Indicador 3-Obitcom causa bas'!P30</f>
        <v>89.473684210526315</v>
      </c>
      <c r="K28" s="973">
        <f>'Indicador 4-Calendario de vaci'!N30</f>
        <v>100</v>
      </c>
      <c r="L28" s="974">
        <f>'Indicador 4-Calendario de vaci'!O30</f>
        <v>0</v>
      </c>
      <c r="M28" s="975">
        <f>'Indicador 4-Calendario de vaci'!P30</f>
        <v>100</v>
      </c>
      <c r="N28" s="973">
        <f>'Indicador-5 DCNI'!M30</f>
        <v>80</v>
      </c>
      <c r="O28" s="974">
        <f>'Indicador-5 DCNI'!N30</f>
        <v>0</v>
      </c>
      <c r="P28" s="975" t="str">
        <f>'Indicador-5 DCNI'!O30</f>
        <v>S/N</v>
      </c>
      <c r="Q28" s="973">
        <f>'Indicador-6 Cura de MH'!M30</f>
        <v>90</v>
      </c>
      <c r="R28" s="974">
        <f>'Indicador-6 Cura de MH'!N30</f>
        <v>0</v>
      </c>
      <c r="S28" s="975" t="str">
        <f>'Indicador-6 Cura de MH'!O30</f>
        <v>-</v>
      </c>
      <c r="T28" s="970">
        <f>'Indicador - 7 Casos de Malaria '!M30</f>
        <v>135</v>
      </c>
      <c r="U28" s="971">
        <f>'Indicador - 7 Casos de Malaria '!N30</f>
        <v>0</v>
      </c>
      <c r="V28" s="972">
        <f>'Indicador - 7 Casos de Malaria '!O30</f>
        <v>13</v>
      </c>
      <c r="W28" s="970">
        <f>'Indicador 8-Sífilis Congen'!M31</f>
        <v>1</v>
      </c>
      <c r="X28" s="971">
        <f>'Indicador 8-Sífilis Congen'!N31</f>
        <v>0</v>
      </c>
      <c r="Y28" s="972">
        <f>'Indicador 8-Sífilis Congen'!O31</f>
        <v>0</v>
      </c>
      <c r="Z28" s="970">
        <f>'Indicador-9 Aids em &gt; 5 an (2'!M30</f>
        <v>0</v>
      </c>
      <c r="AA28" s="971">
        <f>'Indicador-9 Aids em &gt; 5 an (2'!N30</f>
        <v>0</v>
      </c>
      <c r="AB28" s="972">
        <f>'Indicador-9 Aids em &gt; 5 an (2'!O30</f>
        <v>0</v>
      </c>
      <c r="AC28" s="973">
        <f>'Indicador-10 Amostra de agu (2'!Q33</f>
        <v>0</v>
      </c>
      <c r="AD28" s="974">
        <f>'Indicador-10 Amostra de agu (2'!R33</f>
        <v>0</v>
      </c>
      <c r="AE28" s="975">
        <f>'Indicador-10 Amostra de agu (2'!S33</f>
        <v>0</v>
      </c>
      <c r="AF28" s="976">
        <f>'Indicador 11-Exames citopato (2'!M31</f>
        <v>0.35</v>
      </c>
      <c r="AG28" s="977">
        <f>'Indicador 11-Exames citopato (2'!N31</f>
        <v>0</v>
      </c>
      <c r="AH28" s="978">
        <f>'Indicador 11-Exames citopato (2'!O31</f>
        <v>0.22137745974955275</v>
      </c>
      <c r="AI28" s="976">
        <f>'Indicador12-Mamagrafia'!M30</f>
        <v>0.1</v>
      </c>
      <c r="AJ28" s="977">
        <f>'Indicador12-Mamagrafia'!N30</f>
        <v>0</v>
      </c>
      <c r="AK28" s="978">
        <f>'Indicador12-Mamagrafia'!O30</f>
        <v>4.0983606557377051E-3</v>
      </c>
      <c r="AL28" s="973">
        <f>'Indicador 13-Parto Normal'!M30</f>
        <v>66</v>
      </c>
      <c r="AM28" s="974">
        <f>'Indicador 13-Parto Normal'!N30</f>
        <v>0</v>
      </c>
      <c r="AN28" s="975">
        <f>'Indicador 13-Parto Normal'!O30</f>
        <v>45.901639344262293</v>
      </c>
      <c r="AO28" s="973">
        <f>'Indicador 14- gravidez na adole'!M30</f>
        <v>29</v>
      </c>
      <c r="AP28" s="974">
        <f>'Indicador 14- gravidez na adole'!N30</f>
        <v>0</v>
      </c>
      <c r="AQ28" s="975">
        <f>'Indicador 14- gravidez na adole'!O30</f>
        <v>31.147540983606557</v>
      </c>
      <c r="AR28" s="970">
        <f>'Indicador 15-Mortalidade Inf (2'!M30</f>
        <v>4</v>
      </c>
      <c r="AS28" s="971">
        <f>'Indicador 15-Mortalidade Inf (2'!N30</f>
        <v>0</v>
      </c>
      <c r="AT28" s="972">
        <f>'Indicador 15-Mortalidade Inf (2'!O30</f>
        <v>2</v>
      </c>
      <c r="AU28" s="970">
        <f>'Indicador 16-óbitos maternos'!M30</f>
        <v>0</v>
      </c>
      <c r="AV28" s="971">
        <f>'Indicador 16-óbitos maternos'!N30</f>
        <v>0</v>
      </c>
      <c r="AW28" s="972">
        <f>'Indicador 16-óbitos maternos'!O30</f>
        <v>0</v>
      </c>
      <c r="AX28" s="979">
        <f>'Indicador 17- Cob.pop. Atb'!M30</f>
        <v>0.8</v>
      </c>
      <c r="AY28" s="977">
        <f>'Indicador 17- Cob.pop. Atb'!N30</f>
        <v>0</v>
      </c>
      <c r="AZ28" s="978">
        <f>'Indicador 17- Cob.pop. Atb'!O30</f>
        <v>0</v>
      </c>
      <c r="BA28" s="979">
        <f>'Indicador 18-Bolsa Familia '!M30</f>
        <v>0.8</v>
      </c>
      <c r="BB28" s="977">
        <f>'Indicador 18-Bolsa Familia '!N30</f>
        <v>0</v>
      </c>
      <c r="BC28" s="978">
        <f>'Indicador 18-Bolsa Familia '!O30</f>
        <v>0.69550000000000001</v>
      </c>
      <c r="BD28" s="979">
        <f>'Indicador19- Saude bucal'!M30</f>
        <v>1</v>
      </c>
      <c r="BE28" s="977">
        <f>'Indicador19- Saude bucal'!N30</f>
        <v>0</v>
      </c>
      <c r="BF28" s="978">
        <f>'Indicador19- Saude bucal'!O30</f>
        <v>1</v>
      </c>
      <c r="BG28" s="976" t="str">
        <f>'Indicador 21- CAPS'!M31</f>
        <v>N/A</v>
      </c>
      <c r="BH28" s="977">
        <f>'Indicador 21- CAPS'!N31</f>
        <v>0</v>
      </c>
      <c r="BI28" s="978">
        <f>'Indicador 21- CAPS'!O31</f>
        <v>0</v>
      </c>
      <c r="BJ28" s="982">
        <f>'Indicador-22 imóveis visitados'!M30</f>
        <v>0</v>
      </c>
      <c r="BK28" s="981">
        <f>'Indicador-22 imóveis visitados'!N30</f>
        <v>0</v>
      </c>
      <c r="BL28" s="980">
        <f>'Indicador-22 imóveis visitados'!O30</f>
        <v>0</v>
      </c>
      <c r="BM28" s="973">
        <f>'Indicador-23 Agra ao trab not'!M30</f>
        <v>90</v>
      </c>
      <c r="BN28" s="974">
        <f>'Indicador-23 Agra ao trab not'!N30</f>
        <v>0</v>
      </c>
      <c r="BO28" s="975" t="str">
        <f>'Indicador-23 Agra ao trab not'!O30</f>
        <v>-</v>
      </c>
    </row>
    <row r="29" spans="1:67" ht="23.25" customHeight="1">
      <c r="A29" s="941" t="s">
        <v>22</v>
      </c>
      <c r="B29" s="1211">
        <f>'Indicador 1- Óbitos Prematuros'!N31</f>
        <v>32</v>
      </c>
      <c r="C29" s="971">
        <f>'Indicador 1- Óbitos Prematuros'!O31</f>
        <v>45</v>
      </c>
      <c r="D29" s="972">
        <f>'Indicador 1- Óbitos Prematuros'!P31</f>
        <v>0</v>
      </c>
      <c r="E29" s="973">
        <f>'Indicador 2-MIF investigad (2'!N31</f>
        <v>90</v>
      </c>
      <c r="F29" s="974">
        <f>'Indicador 2-MIF investigad (2'!O31</f>
        <v>90</v>
      </c>
      <c r="G29" s="975">
        <f>'Indicador 2-MIF investigad (2'!P31</f>
        <v>70</v>
      </c>
      <c r="H29" s="973">
        <f>'Indicador 3-Obitcom causa bas'!N31</f>
        <v>90</v>
      </c>
      <c r="I29" s="974">
        <f>'Indicador 3-Obitcom causa bas'!O31</f>
        <v>90</v>
      </c>
      <c r="J29" s="975">
        <f>'Indicador 3-Obitcom causa bas'!P31</f>
        <v>98.98989898989899</v>
      </c>
      <c r="K29" s="973">
        <f>'Indicador 4-Calendario de vaci'!N31</f>
        <v>100</v>
      </c>
      <c r="L29" s="974">
        <f>'Indicador 4-Calendario de vaci'!O31</f>
        <v>75</v>
      </c>
      <c r="M29" s="975">
        <f>'Indicador 4-Calendario de vaci'!P31</f>
        <v>0</v>
      </c>
      <c r="N29" s="973">
        <f>'Indicador-5 DCNI'!M31</f>
        <v>80</v>
      </c>
      <c r="O29" s="974">
        <f>'Indicador-5 DCNI'!N31</f>
        <v>80</v>
      </c>
      <c r="P29" s="975" t="str">
        <f>'Indicador-5 DCNI'!O31</f>
        <v>S/N</v>
      </c>
      <c r="Q29" s="973">
        <f>'Indicador-6 Cura de MH'!M31</f>
        <v>90</v>
      </c>
      <c r="R29" s="974">
        <f>'Indicador-6 Cura de MH'!N31</f>
        <v>85</v>
      </c>
      <c r="S29" s="975">
        <f>'Indicador-6 Cura de MH'!O31</f>
        <v>87.5</v>
      </c>
      <c r="T29" s="970">
        <f>'Indicador - 7 Casos de Malaria '!M31</f>
        <v>1672</v>
      </c>
      <c r="U29" s="971">
        <f>'Indicador - 7 Casos de Malaria '!N31</f>
        <v>1772</v>
      </c>
      <c r="V29" s="972">
        <f>'Indicador - 7 Casos de Malaria '!O31</f>
        <v>318</v>
      </c>
      <c r="W29" s="970">
        <f>'Indicador 8-Sífilis Congen'!M32</f>
        <v>1</v>
      </c>
      <c r="X29" s="971">
        <f>'Indicador 8-Sífilis Congen'!N32</f>
        <v>2</v>
      </c>
      <c r="Y29" s="972">
        <f>'Indicador 8-Sífilis Congen'!O32</f>
        <v>0</v>
      </c>
      <c r="Z29" s="970">
        <f>'Indicador-9 Aids em &gt; 5 an (2'!M31</f>
        <v>0</v>
      </c>
      <c r="AA29" s="971">
        <f>'Indicador-9 Aids em &gt; 5 an (2'!N31</f>
        <v>0</v>
      </c>
      <c r="AB29" s="972">
        <f>'Indicador-9 Aids em &gt; 5 an (2'!O31</f>
        <v>0</v>
      </c>
      <c r="AC29" s="973">
        <f>'Indicador-10 Amostra de agu (2'!Q34</f>
        <v>100</v>
      </c>
      <c r="AD29" s="974">
        <f>'Indicador-10 Amostra de agu (2'!R34</f>
        <v>100</v>
      </c>
      <c r="AE29" s="975">
        <f>'Indicador-10 Amostra de agu (2'!S34</f>
        <v>32.35</v>
      </c>
      <c r="AF29" s="976">
        <f>'Indicador 11-Exames citopato (2'!M32</f>
        <v>0.5</v>
      </c>
      <c r="AG29" s="977">
        <f>'Indicador 11-Exames citopato (2'!N32</f>
        <v>0.42</v>
      </c>
      <c r="AH29" s="978">
        <f>'Indicador 11-Exames citopato (2'!O32</f>
        <v>0.31731731731731733</v>
      </c>
      <c r="AI29" s="976">
        <f>'Indicador12-Mamagrafia'!M31</f>
        <v>0.1</v>
      </c>
      <c r="AJ29" s="977">
        <f>'Indicador12-Mamagrafia'!N31</f>
        <v>0.05</v>
      </c>
      <c r="AK29" s="978">
        <f>'Indicador12-Mamagrafia'!O31</f>
        <v>3.8510911424903724E-3</v>
      </c>
      <c r="AL29" s="973">
        <f>'Indicador 13-Parto Normal'!M31</f>
        <v>70</v>
      </c>
      <c r="AM29" s="974">
        <f>'Indicador 13-Parto Normal'!N31</f>
        <v>67</v>
      </c>
      <c r="AN29" s="975">
        <f>'Indicador 13-Parto Normal'!O31</f>
        <v>64.59854014598541</v>
      </c>
      <c r="AO29" s="973">
        <f>'Indicador 14- gravidez na adole'!M31</f>
        <v>28.5</v>
      </c>
      <c r="AP29" s="974">
        <f>'Indicador 14- gravidez na adole'!N31</f>
        <v>29</v>
      </c>
      <c r="AQ29" s="975">
        <f>'Indicador 14- gravidez na adole'!O31</f>
        <v>32.299270072992705</v>
      </c>
      <c r="AR29" s="970">
        <f>'Indicador 15-Mortalidade Inf (2'!M31</f>
        <v>15</v>
      </c>
      <c r="AS29" s="971">
        <f>'Indicador 15-Mortalidade Inf (2'!N31</f>
        <v>20</v>
      </c>
      <c r="AT29" s="972">
        <f>'Indicador 15-Mortalidade Inf (2'!O31</f>
        <v>4</v>
      </c>
      <c r="AU29" s="970">
        <f>'Indicador 16-óbitos maternos'!M31</f>
        <v>2</v>
      </c>
      <c r="AV29" s="971">
        <f>'Indicador 16-óbitos maternos'!N31</f>
        <v>3</v>
      </c>
      <c r="AW29" s="972">
        <f>'Indicador 16-óbitos maternos'!O31</f>
        <v>2</v>
      </c>
      <c r="AX29" s="979">
        <f>'Indicador 17- Cob.pop. Atb'!M31</f>
        <v>0.8</v>
      </c>
      <c r="AY29" s="977">
        <f>'Indicador 17- Cob.pop. Atb'!N31</f>
        <v>80</v>
      </c>
      <c r="AZ29" s="978">
        <f>'Indicador 17- Cob.pop. Atb'!O31</f>
        <v>0</v>
      </c>
      <c r="BA29" s="979">
        <f>'Indicador 18-Bolsa Familia '!M31</f>
        <v>0.8</v>
      </c>
      <c r="BB29" s="977">
        <f>'Indicador 18-Bolsa Familia '!N31</f>
        <v>80</v>
      </c>
      <c r="BC29" s="978">
        <f>'Indicador 18-Bolsa Familia '!O31</f>
        <v>0.67249999999999999</v>
      </c>
      <c r="BD29" s="979">
        <f>'Indicador19- Saude bucal'!M31</f>
        <v>0.72499999999999998</v>
      </c>
      <c r="BE29" s="977">
        <f>'Indicador19- Saude bucal'!N31</f>
        <v>55</v>
      </c>
      <c r="BF29" s="978">
        <f>'Indicador19- Saude bucal'!O31</f>
        <v>0.59709999999999996</v>
      </c>
      <c r="BG29" s="979">
        <v>1</v>
      </c>
      <c r="BH29" s="977">
        <f>'Indicador 21- CAPS'!N32</f>
        <v>70</v>
      </c>
      <c r="BI29" s="978">
        <f>'Indicador 21- CAPS'!O32</f>
        <v>0</v>
      </c>
      <c r="BJ29" s="982">
        <f>'Indicador-22 imóveis visitados'!M31</f>
        <v>4</v>
      </c>
      <c r="BK29" s="981">
        <f>'Indicador-22 imóveis visitados'!N31</f>
        <v>4</v>
      </c>
      <c r="BL29" s="980">
        <f>'Indicador-22 imóveis visitados'!O31</f>
        <v>1</v>
      </c>
      <c r="BM29" s="973">
        <f>'Indicador-23 Agra ao trab not'!M31</f>
        <v>85</v>
      </c>
      <c r="BN29" s="974">
        <f>'Indicador-23 Agra ao trab not'!N31</f>
        <v>85</v>
      </c>
      <c r="BO29" s="975" t="str">
        <f>'Indicador-23 Agra ao trab not'!O31</f>
        <v>-</v>
      </c>
    </row>
    <row r="30" spans="1:67" ht="28.5" customHeight="1">
      <c r="A30" s="941" t="s">
        <v>23</v>
      </c>
      <c r="B30" s="1211">
        <f>'Indicador 1- Óbitos Prematuros'!N32</f>
        <v>15</v>
      </c>
      <c r="C30" s="971">
        <f>'Indicador 1- Óbitos Prematuros'!O32</f>
        <v>16</v>
      </c>
      <c r="D30" s="972">
        <f>'Indicador 1- Óbitos Prematuros'!P32</f>
        <v>0</v>
      </c>
      <c r="E30" s="973">
        <f>'Indicador 2-MIF investigad (2'!N32</f>
        <v>90</v>
      </c>
      <c r="F30" s="974">
        <f>'Indicador 2-MIF investigad (2'!O32</f>
        <v>90</v>
      </c>
      <c r="G30" s="975">
        <f>'Indicador 2-MIF investigad (2'!P32</f>
        <v>0</v>
      </c>
      <c r="H30" s="973">
        <f>'Indicador 3-Obitcom causa bas'!N32</f>
        <v>90</v>
      </c>
      <c r="I30" s="974">
        <f>'Indicador 3-Obitcom causa bas'!O32</f>
        <v>88</v>
      </c>
      <c r="J30" s="975">
        <f>'Indicador 3-Obitcom causa bas'!P32</f>
        <v>97.674418604651166</v>
      </c>
      <c r="K30" s="973">
        <f>'Indicador 4-Calendario de vaci'!N32</f>
        <v>100</v>
      </c>
      <c r="L30" s="974">
        <f>'Indicador 4-Calendario de vaci'!O32</f>
        <v>90</v>
      </c>
      <c r="M30" s="975">
        <f>'Indicador 4-Calendario de vaci'!P32</f>
        <v>0</v>
      </c>
      <c r="N30" s="973">
        <f>'Indicador-5 DCNI'!M32</f>
        <v>80</v>
      </c>
      <c r="O30" s="974">
        <f>'Indicador-5 DCNI'!N32</f>
        <v>80</v>
      </c>
      <c r="P30" s="975" t="str">
        <f>'Indicador-5 DCNI'!O32</f>
        <v>S/N</v>
      </c>
      <c r="Q30" s="973">
        <f>'Indicador-6 Cura de MH'!M32</f>
        <v>100</v>
      </c>
      <c r="R30" s="974">
        <f>'Indicador-6 Cura de MH'!N32</f>
        <v>98</v>
      </c>
      <c r="S30" s="975">
        <f>'Indicador-6 Cura de MH'!O32</f>
        <v>100</v>
      </c>
      <c r="T30" s="970">
        <f>'Indicador - 7 Casos de Malaria '!M32</f>
        <v>1</v>
      </c>
      <c r="U30" s="971">
        <f>'Indicador - 7 Casos de Malaria '!N32</f>
        <v>4</v>
      </c>
      <c r="V30" s="972">
        <f>'Indicador - 7 Casos de Malaria '!O32</f>
        <v>0</v>
      </c>
      <c r="W30" s="970">
        <f>'Indicador 8-Sífilis Congen'!M33</f>
        <v>0</v>
      </c>
      <c r="X30" s="971">
        <f>'Indicador 8-Sífilis Congen'!N33</f>
        <v>1</v>
      </c>
      <c r="Y30" s="972">
        <f>'Indicador 8-Sífilis Congen'!O33</f>
        <v>0</v>
      </c>
      <c r="Z30" s="970">
        <f>'Indicador-9 Aids em &gt; 5 an (2'!M32</f>
        <v>0</v>
      </c>
      <c r="AA30" s="971">
        <f>'Indicador-9 Aids em &gt; 5 an (2'!N32</f>
        <v>0</v>
      </c>
      <c r="AB30" s="972">
        <f>'Indicador-9 Aids em &gt; 5 an (2'!O32</f>
        <v>0</v>
      </c>
      <c r="AC30" s="973">
        <f>'Indicador-10 Amostra de agu (2'!Q35</f>
        <v>100</v>
      </c>
      <c r="AD30" s="974">
        <f>'Indicador-10 Amostra de agu (2'!R35</f>
        <v>90</v>
      </c>
      <c r="AE30" s="975">
        <f>'Indicador-10 Amostra de agu (2'!S35</f>
        <v>23.9</v>
      </c>
      <c r="AF30" s="976">
        <f>'Indicador 11-Exames citopato (2'!M33</f>
        <v>0.4</v>
      </c>
      <c r="AG30" s="977">
        <f>'Indicador 11-Exames citopato (2'!N33</f>
        <v>0.4</v>
      </c>
      <c r="AH30" s="978">
        <f>'Indicador 11-Exames citopato (2'!O33</f>
        <v>9.8084735925710972E-2</v>
      </c>
      <c r="AI30" s="976">
        <f>'Indicador12-Mamagrafia'!M32</f>
        <v>0.1</v>
      </c>
      <c r="AJ30" s="977">
        <f>'Indicador12-Mamagrafia'!N32</f>
        <v>0.05</v>
      </c>
      <c r="AK30" s="978">
        <f>'Indicador12-Mamagrafia'!O32</f>
        <v>1.9569471624266144E-3</v>
      </c>
      <c r="AL30" s="973">
        <f>'Indicador 13-Parto Normal'!M32</f>
        <v>70</v>
      </c>
      <c r="AM30" s="974">
        <f>'Indicador 13-Parto Normal'!N32</f>
        <v>65</v>
      </c>
      <c r="AN30" s="975">
        <f>'Indicador 13-Parto Normal'!O32</f>
        <v>72.151898734177209</v>
      </c>
      <c r="AO30" s="973">
        <f>'Indicador 14- gravidez na adole'!M32</f>
        <v>30</v>
      </c>
      <c r="AP30" s="974">
        <f>'Indicador 14- gravidez na adole'!N32</f>
        <v>40</v>
      </c>
      <c r="AQ30" s="975">
        <f>'Indicador 14- gravidez na adole'!O32</f>
        <v>31.645569620253166</v>
      </c>
      <c r="AR30" s="970">
        <f>'Indicador 15-Mortalidade Inf (2'!M32</f>
        <v>4</v>
      </c>
      <c r="AS30" s="971">
        <f>'Indicador 15-Mortalidade Inf (2'!N32</f>
        <v>5</v>
      </c>
      <c r="AT30" s="972">
        <f>'Indicador 15-Mortalidade Inf (2'!O32</f>
        <v>2</v>
      </c>
      <c r="AU30" s="970">
        <f>'Indicador 16-óbitos maternos'!M32</f>
        <v>0</v>
      </c>
      <c r="AV30" s="971">
        <f>'Indicador 16-óbitos maternos'!N32</f>
        <v>1</v>
      </c>
      <c r="AW30" s="972">
        <f>'Indicador 16-óbitos maternos'!O32</f>
        <v>0</v>
      </c>
      <c r="AX30" s="979">
        <f>'Indicador 17- Cob.pop. Atb'!M32</f>
        <v>0.8</v>
      </c>
      <c r="AY30" s="977">
        <f>'Indicador 17- Cob.pop. Atb'!N32</f>
        <v>80</v>
      </c>
      <c r="AZ30" s="978">
        <f>'Indicador 17- Cob.pop. Atb'!O32</f>
        <v>0</v>
      </c>
      <c r="BA30" s="979">
        <f>'Indicador 18-Bolsa Familia '!M32</f>
        <v>0.8</v>
      </c>
      <c r="BB30" s="977">
        <f>'Indicador 18-Bolsa Familia '!N32</f>
        <v>80</v>
      </c>
      <c r="BC30" s="978">
        <f>'Indicador 18-Bolsa Familia '!O32</f>
        <v>0.67190000000000005</v>
      </c>
      <c r="BD30" s="979">
        <f>'Indicador19- Saude bucal'!M32</f>
        <v>1</v>
      </c>
      <c r="BE30" s="977">
        <f>'Indicador19- Saude bucal'!N32</f>
        <v>90</v>
      </c>
      <c r="BF30" s="978">
        <f>'Indicador19- Saude bucal'!O32</f>
        <v>0.8871</v>
      </c>
      <c r="BG30" s="979">
        <v>1</v>
      </c>
      <c r="BH30" s="977">
        <f>'Indicador 21- CAPS'!N33</f>
        <v>100</v>
      </c>
      <c r="BI30" s="978">
        <f>'Indicador 21- CAPS'!O33</f>
        <v>0</v>
      </c>
      <c r="BJ30" s="982">
        <f>'Indicador-22 imóveis visitados'!M32</f>
        <v>4</v>
      </c>
      <c r="BK30" s="981">
        <f>'Indicador-22 imóveis visitados'!N32</f>
        <v>4</v>
      </c>
      <c r="BL30" s="980">
        <f>'Indicador-22 imóveis visitados'!O32</f>
        <v>1</v>
      </c>
      <c r="BM30" s="973">
        <f>'Indicador-23 Agra ao trab not'!M32</f>
        <v>85</v>
      </c>
      <c r="BN30" s="974">
        <f>'Indicador-23 Agra ao trab not'!N32</f>
        <v>90</v>
      </c>
      <c r="BO30" s="975">
        <f>'Indicador-23 Agra ao trab not'!O32</f>
        <v>100</v>
      </c>
    </row>
    <row r="31" spans="1:67" ht="17.25" customHeight="1">
      <c r="A31" s="941" t="s">
        <v>24</v>
      </c>
      <c r="B31" s="1211">
        <f>'Indicador 1- Óbitos Prematuros'!N33</f>
        <v>62</v>
      </c>
      <c r="C31" s="971">
        <f>'Indicador 1- Óbitos Prematuros'!O33</f>
        <v>68</v>
      </c>
      <c r="D31" s="972">
        <f>'Indicador 1- Óbitos Prematuros'!P33</f>
        <v>0</v>
      </c>
      <c r="E31" s="973">
        <f>'Indicador 2-MIF investigad (2'!N33</f>
        <v>90</v>
      </c>
      <c r="F31" s="974">
        <f>'Indicador 2-MIF investigad (2'!O33</f>
        <v>90</v>
      </c>
      <c r="G31" s="975">
        <f>'Indicador 2-MIF investigad (2'!P33</f>
        <v>75</v>
      </c>
      <c r="H31" s="973">
        <f>'Indicador 3-Obitcom causa bas'!N33</f>
        <v>90</v>
      </c>
      <c r="I31" s="974">
        <f>'Indicador 3-Obitcom causa bas'!O33</f>
        <v>90</v>
      </c>
      <c r="J31" s="975">
        <f>'Indicador 3-Obitcom causa bas'!P33</f>
        <v>94.936708860759495</v>
      </c>
      <c r="K31" s="973">
        <f>'Indicador 4-Calendario de vaci'!N33</f>
        <v>100</v>
      </c>
      <c r="L31" s="974">
        <f>'Indicador 4-Calendario de vaci'!O33</f>
        <v>100</v>
      </c>
      <c r="M31" s="975">
        <f>'Indicador 4-Calendario de vaci'!P33</f>
        <v>0</v>
      </c>
      <c r="N31" s="973">
        <f>'Indicador-5 DCNI'!M33</f>
        <v>80</v>
      </c>
      <c r="O31" s="974">
        <f>'Indicador-5 DCNI'!N33</f>
        <v>80</v>
      </c>
      <c r="P31" s="975">
        <f>'Indicador-5 DCNI'!O33</f>
        <v>100</v>
      </c>
      <c r="Q31" s="973">
        <f>'Indicador-6 Cura de MH'!M33</f>
        <v>100</v>
      </c>
      <c r="R31" s="974">
        <f>'Indicador-6 Cura de MH'!N33</f>
        <v>90</v>
      </c>
      <c r="S31" s="975">
        <f>'Indicador-6 Cura de MH'!O33</f>
        <v>100</v>
      </c>
      <c r="T31" s="970">
        <f>'Indicador - 7 Casos de Malaria '!M33</f>
        <v>144</v>
      </c>
      <c r="U31" s="971">
        <f>'Indicador - 7 Casos de Malaria '!N33</f>
        <v>144</v>
      </c>
      <c r="V31" s="972">
        <f>'Indicador - 7 Casos de Malaria '!O33</f>
        <v>8</v>
      </c>
      <c r="W31" s="970">
        <f>'Indicador 8-Sífilis Congen'!M34</f>
        <v>9</v>
      </c>
      <c r="X31" s="971">
        <f>'Indicador 8-Sífilis Congen'!N34</f>
        <v>9</v>
      </c>
      <c r="Y31" s="972">
        <f>'Indicador 8-Sífilis Congen'!O34</f>
        <v>7</v>
      </c>
      <c r="Z31" s="970">
        <f>'Indicador-9 Aids em &gt; 5 an (2'!M33</f>
        <v>0</v>
      </c>
      <c r="AA31" s="971">
        <f>'Indicador-9 Aids em &gt; 5 an (2'!N33</f>
        <v>0</v>
      </c>
      <c r="AB31" s="972">
        <f>'Indicador-9 Aids em &gt; 5 an (2'!O33</f>
        <v>0</v>
      </c>
      <c r="AC31" s="973">
        <f>'Indicador-10 Amostra de agu (2'!Q36</f>
        <v>100</v>
      </c>
      <c r="AD31" s="974">
        <f>'Indicador-10 Amostra de agu (2'!R36</f>
        <v>100</v>
      </c>
      <c r="AE31" s="975">
        <f>'Indicador-10 Amostra de agu (2'!S36</f>
        <v>13.11</v>
      </c>
      <c r="AF31" s="976">
        <f>'Indicador 11-Exames citopato (2'!M34</f>
        <v>0.35</v>
      </c>
      <c r="AG31" s="977">
        <f>'Indicador 11-Exames citopato (2'!N34</f>
        <v>0.35</v>
      </c>
      <c r="AH31" s="978">
        <f>'Indicador 11-Exames citopato (2'!O34</f>
        <v>0.19872712808273668</v>
      </c>
      <c r="AI31" s="976">
        <f>'Indicador12-Mamagrafia'!M33</f>
        <v>0.1</v>
      </c>
      <c r="AJ31" s="977">
        <f>'Indicador12-Mamagrafia'!N33</f>
        <v>0.09</v>
      </c>
      <c r="AK31" s="978">
        <f>'Indicador12-Mamagrafia'!O33</f>
        <v>2.014451499890519E-2</v>
      </c>
      <c r="AL31" s="973">
        <f>'Indicador 13-Parto Normal'!M33</f>
        <v>66</v>
      </c>
      <c r="AM31" s="974">
        <f>'Indicador 13-Parto Normal'!N33</f>
        <v>60</v>
      </c>
      <c r="AN31" s="975">
        <f>'Indicador 13-Parto Normal'!O33</f>
        <v>62.968099861303749</v>
      </c>
      <c r="AO31" s="973">
        <f>'Indicador 14- gravidez na adole'!M33</f>
        <v>25</v>
      </c>
      <c r="AP31" s="974">
        <f>'Indicador 14- gravidez na adole'!N33</f>
        <v>26</v>
      </c>
      <c r="AQ31" s="975">
        <f>'Indicador 14- gravidez na adole'!O33</f>
        <v>25.936199722607491</v>
      </c>
      <c r="AR31" s="970">
        <f>'Indicador 15-Mortalidade Inf (2'!M33</f>
        <v>13</v>
      </c>
      <c r="AS31" s="971">
        <f>'Indicador 15-Mortalidade Inf (2'!N33</f>
        <v>18</v>
      </c>
      <c r="AT31" s="972">
        <f>'Indicador 15-Mortalidade Inf (2'!O33</f>
        <v>7</v>
      </c>
      <c r="AU31" s="970">
        <f>'Indicador 16-óbitos maternos'!M33</f>
        <v>2</v>
      </c>
      <c r="AV31" s="971">
        <f>'Indicador 16-óbitos maternos'!N33</f>
        <v>2</v>
      </c>
      <c r="AW31" s="972">
        <f>'Indicador 16-óbitos maternos'!O33</f>
        <v>0</v>
      </c>
      <c r="AX31" s="979">
        <f>'Indicador 17- Cob.pop. Atb'!M33</f>
        <v>0.95</v>
      </c>
      <c r="AY31" s="977">
        <f>'Indicador 17- Cob.pop. Atb'!N33</f>
        <v>93</v>
      </c>
      <c r="AZ31" s="978">
        <f>'Indicador 17- Cob.pop. Atb'!O33</f>
        <v>0</v>
      </c>
      <c r="BA31" s="979">
        <f>'Indicador 18-Bolsa Familia '!M33</f>
        <v>0.95</v>
      </c>
      <c r="BB31" s="977">
        <f>'Indicador 18-Bolsa Familia '!N33</f>
        <v>90</v>
      </c>
      <c r="BC31" s="978">
        <f>'Indicador 18-Bolsa Familia '!O33</f>
        <v>0.90329999999999999</v>
      </c>
      <c r="BD31" s="979">
        <f>'Indicador19- Saude bucal'!M33</f>
        <v>0.72499999999999998</v>
      </c>
      <c r="BE31" s="977">
        <f>'Indicador19- Saude bucal'!N33</f>
        <v>59</v>
      </c>
      <c r="BF31" s="978">
        <f>'Indicador19- Saude bucal'!O33</f>
        <v>0.59499999999999997</v>
      </c>
      <c r="BG31" s="979">
        <v>1</v>
      </c>
      <c r="BH31" s="977">
        <f>'Indicador 21- CAPS'!N34</f>
        <v>100</v>
      </c>
      <c r="BI31" s="978">
        <f>'Indicador 21- CAPS'!O34</f>
        <v>0</v>
      </c>
      <c r="BJ31" s="982">
        <f>'Indicador-22 imóveis visitados'!M33</f>
        <v>4</v>
      </c>
      <c r="BK31" s="981">
        <f>'Indicador-22 imóveis visitados'!N33</f>
        <v>4</v>
      </c>
      <c r="BL31" s="980">
        <f>'Indicador-22 imóveis visitados'!O33</f>
        <v>1</v>
      </c>
      <c r="BM31" s="973">
        <f>'Indicador-23 Agra ao trab not'!M33</f>
        <v>90</v>
      </c>
      <c r="BN31" s="974">
        <f>'Indicador-23 Agra ao trab not'!N33</f>
        <v>90</v>
      </c>
      <c r="BO31" s="975">
        <f>'Indicador-23 Agra ao trab not'!O33</f>
        <v>85.7</v>
      </c>
    </row>
    <row r="32" spans="1:67" s="285" customFormat="1" ht="18" customHeight="1">
      <c r="A32" s="941" t="s">
        <v>25</v>
      </c>
      <c r="B32" s="1211">
        <f>'Indicador 1- Óbitos Prematuros'!N34</f>
        <v>8</v>
      </c>
      <c r="C32" s="971">
        <f>'Indicador 1- Óbitos Prematuros'!O34</f>
        <v>8</v>
      </c>
      <c r="D32" s="972">
        <f>'Indicador 1- Óbitos Prematuros'!P34</f>
        <v>0</v>
      </c>
      <c r="E32" s="973">
        <f>'Indicador 2-MIF investigad (2'!N34</f>
        <v>90</v>
      </c>
      <c r="F32" s="974">
        <f>'Indicador 2-MIF investigad (2'!O34</f>
        <v>90</v>
      </c>
      <c r="G32" s="975">
        <f>'Indicador 2-MIF investigad (2'!P34</f>
        <v>100</v>
      </c>
      <c r="H32" s="973">
        <f>'Indicador 3-Obitcom causa bas'!N34</f>
        <v>90</v>
      </c>
      <c r="I32" s="974">
        <f>'Indicador 3-Obitcom causa bas'!O34</f>
        <v>90</v>
      </c>
      <c r="J32" s="975">
        <f>'Indicador 3-Obitcom causa bas'!P34</f>
        <v>83.333333333333343</v>
      </c>
      <c r="K32" s="973">
        <f>'Indicador 4-Calendario de vaci'!N34</f>
        <v>100</v>
      </c>
      <c r="L32" s="974">
        <f>'Indicador 4-Calendario de vaci'!O34</f>
        <v>100</v>
      </c>
      <c r="M32" s="975">
        <f>'Indicador 4-Calendario de vaci'!P34</f>
        <v>0</v>
      </c>
      <c r="N32" s="973">
        <f>'Indicador-5 DCNI'!M34</f>
        <v>80</v>
      </c>
      <c r="O32" s="974">
        <f>'Indicador-5 DCNI'!N34</f>
        <v>80</v>
      </c>
      <c r="P32" s="975" t="str">
        <f>'Indicador-5 DCNI'!O34</f>
        <v>S/N</v>
      </c>
      <c r="Q32" s="973">
        <f>'Indicador-6 Cura de MH'!M34</f>
        <v>90</v>
      </c>
      <c r="R32" s="974">
        <f>'Indicador-6 Cura de MH'!N34</f>
        <v>90</v>
      </c>
      <c r="S32" s="975">
        <f>'Indicador-6 Cura de MH'!O34</f>
        <v>0</v>
      </c>
      <c r="T32" s="970">
        <f>'Indicador - 7 Casos de Malaria '!M34</f>
        <v>53</v>
      </c>
      <c r="U32" s="971">
        <f>'Indicador - 7 Casos de Malaria '!N34</f>
        <v>53</v>
      </c>
      <c r="V32" s="972">
        <f>'Indicador - 7 Casos de Malaria '!O34</f>
        <v>2</v>
      </c>
      <c r="W32" s="970">
        <f>'Indicador 8-Sífilis Congen'!M35</f>
        <v>0</v>
      </c>
      <c r="X32" s="971">
        <f>'Indicador 8-Sífilis Congen'!N35</f>
        <v>0</v>
      </c>
      <c r="Y32" s="972">
        <f>'Indicador 8-Sífilis Congen'!O35</f>
        <v>0</v>
      </c>
      <c r="Z32" s="970">
        <f>'Indicador-9 Aids em &gt; 5 an (2'!M34</f>
        <v>0</v>
      </c>
      <c r="AA32" s="971">
        <f>'Indicador-9 Aids em &gt; 5 an (2'!N34</f>
        <v>0</v>
      </c>
      <c r="AB32" s="972">
        <f>'Indicador-9 Aids em &gt; 5 an (2'!O34</f>
        <v>0</v>
      </c>
      <c r="AC32" s="973">
        <f>'Indicador-10 Amostra de agu (2'!Q37</f>
        <v>0</v>
      </c>
      <c r="AD32" s="974">
        <f>'Indicador-10 Amostra de agu (2'!R37</f>
        <v>0</v>
      </c>
      <c r="AE32" s="975">
        <f>'Indicador-10 Amostra de agu (2'!S37</f>
        <v>0</v>
      </c>
      <c r="AF32" s="976">
        <f>'Indicador 11-Exames citopato (2'!M35</f>
        <v>0.35</v>
      </c>
      <c r="AG32" s="977">
        <f>'Indicador 11-Exames citopato (2'!N35</f>
        <v>0.35</v>
      </c>
      <c r="AH32" s="978">
        <f>'Indicador 11-Exames citopato (2'!O35</f>
        <v>5.9274550280153354E-2</v>
      </c>
      <c r="AI32" s="976">
        <f>'Indicador12-Mamagrafia'!M34</f>
        <v>0.1</v>
      </c>
      <c r="AJ32" s="977">
        <f>'Indicador12-Mamagrafia'!N34</f>
        <v>0.03</v>
      </c>
      <c r="AK32" s="978">
        <f>'Indicador12-Mamagrafia'!O34</f>
        <v>9.3348891481913644E-3</v>
      </c>
      <c r="AL32" s="973">
        <f>'Indicador 13-Parto Normal'!M34</f>
        <v>70</v>
      </c>
      <c r="AM32" s="974">
        <f>'Indicador 13-Parto Normal'!N34</f>
        <v>70</v>
      </c>
      <c r="AN32" s="975">
        <f>'Indicador 13-Parto Normal'!O34</f>
        <v>62.5</v>
      </c>
      <c r="AO32" s="973">
        <f>'Indicador 14- gravidez na adole'!M34</f>
        <v>25</v>
      </c>
      <c r="AP32" s="974">
        <f>'Indicador 14- gravidez na adole'!N34</f>
        <v>31.19</v>
      </c>
      <c r="AQ32" s="975">
        <f>'Indicador 14- gravidez na adole'!O34</f>
        <v>25</v>
      </c>
      <c r="AR32" s="970">
        <f>'Indicador 15-Mortalidade Inf (2'!M34</f>
        <v>2</v>
      </c>
      <c r="AS32" s="971">
        <f>'Indicador 15-Mortalidade Inf (2'!N34</f>
        <v>2</v>
      </c>
      <c r="AT32" s="972">
        <f>'Indicador 15-Mortalidade Inf (2'!O34</f>
        <v>4</v>
      </c>
      <c r="AU32" s="970">
        <f>'Indicador 16-óbitos maternos'!M34</f>
        <v>0</v>
      </c>
      <c r="AV32" s="971">
        <f>'Indicador 16-óbitos maternos'!N34</f>
        <v>0</v>
      </c>
      <c r="AW32" s="972">
        <f>'Indicador 16-óbitos maternos'!O34</f>
        <v>0</v>
      </c>
      <c r="AX32" s="979">
        <f>'Indicador 17- Cob.pop. Atb'!M34</f>
        <v>0.8</v>
      </c>
      <c r="AY32" s="977">
        <f>'Indicador 17- Cob.pop. Atb'!N34</f>
        <v>80</v>
      </c>
      <c r="AZ32" s="978">
        <f>'Indicador 17- Cob.pop. Atb'!O34</f>
        <v>0</v>
      </c>
      <c r="BA32" s="979">
        <f>'Indicador 18-Bolsa Familia '!M34</f>
        <v>0.8</v>
      </c>
      <c r="BB32" s="977">
        <f>'Indicador 18-Bolsa Familia '!N34</f>
        <v>80</v>
      </c>
      <c r="BC32" s="978">
        <f>'Indicador 18-Bolsa Familia '!O34</f>
        <v>0.3841</v>
      </c>
      <c r="BD32" s="979">
        <f>'Indicador19- Saude bucal'!M34</f>
        <v>1</v>
      </c>
      <c r="BE32" s="977">
        <f>'Indicador19- Saude bucal'!N34</f>
        <v>50</v>
      </c>
      <c r="BF32" s="978">
        <f>'Indicador19- Saude bucal'!O34</f>
        <v>1</v>
      </c>
      <c r="BG32" s="976" t="str">
        <f>'Indicador 21- CAPS'!M35</f>
        <v>N/A</v>
      </c>
      <c r="BH32" s="977" t="str">
        <f>'Indicador 21- CAPS'!N35</f>
        <v>N/A</v>
      </c>
      <c r="BI32" s="978">
        <f>'Indicador 21- CAPS'!O35</f>
        <v>0</v>
      </c>
      <c r="BJ32" s="982">
        <f>'Indicador-22 imóveis visitados'!M34</f>
        <v>4</v>
      </c>
      <c r="BK32" s="981">
        <f>'Indicador-22 imóveis visitados'!N34</f>
        <v>4</v>
      </c>
      <c r="BL32" s="980">
        <f>'Indicador-22 imóveis visitados'!O34</f>
        <v>1</v>
      </c>
      <c r="BM32" s="973">
        <f>'Indicador-23 Agra ao trab not'!M34</f>
        <v>100</v>
      </c>
      <c r="BN32" s="974">
        <f>'Indicador-23 Agra ao trab not'!N34</f>
        <v>80</v>
      </c>
      <c r="BO32" s="975" t="str">
        <f>'Indicador-23 Agra ao trab not'!O34</f>
        <v>-</v>
      </c>
    </row>
    <row r="33" spans="1:67" s="902" customFormat="1" ht="32.25" customHeight="1">
      <c r="A33" s="1210" t="s">
        <v>79</v>
      </c>
      <c r="B33" s="1212"/>
      <c r="C33" s="964"/>
      <c r="D33" s="965"/>
      <c r="E33" s="957"/>
      <c r="F33" s="958"/>
      <c r="G33" s="959"/>
      <c r="H33" s="957"/>
      <c r="I33" s="958"/>
      <c r="J33" s="959"/>
      <c r="K33" s="957"/>
      <c r="L33" s="958"/>
      <c r="M33" s="959"/>
      <c r="N33" s="957"/>
      <c r="O33" s="958"/>
      <c r="P33" s="959"/>
      <c r="Q33" s="957"/>
      <c r="R33" s="958"/>
      <c r="S33" s="959"/>
      <c r="T33" s="963"/>
      <c r="U33" s="964"/>
      <c r="V33" s="965"/>
      <c r="W33" s="963"/>
      <c r="X33" s="964"/>
      <c r="Y33" s="965"/>
      <c r="Z33" s="963"/>
      <c r="AA33" s="964"/>
      <c r="AB33" s="965"/>
      <c r="AC33" s="957"/>
      <c r="AD33" s="958"/>
      <c r="AE33" s="959"/>
      <c r="AF33" s="960"/>
      <c r="AG33" s="961"/>
      <c r="AH33" s="962"/>
      <c r="AI33" s="960"/>
      <c r="AJ33" s="961"/>
      <c r="AK33" s="962"/>
      <c r="AL33" s="957"/>
      <c r="AM33" s="958"/>
      <c r="AN33" s="959"/>
      <c r="AO33" s="957"/>
      <c r="AP33" s="958"/>
      <c r="AQ33" s="959"/>
      <c r="AR33" s="963"/>
      <c r="AS33" s="964"/>
      <c r="AT33" s="965"/>
      <c r="AU33" s="963"/>
      <c r="AV33" s="964"/>
      <c r="AW33" s="965"/>
      <c r="AX33" s="969"/>
      <c r="AY33" s="961"/>
      <c r="AZ33" s="962"/>
      <c r="BA33" s="969"/>
      <c r="BB33" s="961"/>
      <c r="BC33" s="962"/>
      <c r="BD33" s="969"/>
      <c r="BE33" s="961"/>
      <c r="BF33" s="962"/>
      <c r="BG33" s="960"/>
      <c r="BH33" s="961"/>
      <c r="BI33" s="962"/>
      <c r="BJ33" s="966"/>
      <c r="BK33" s="967"/>
      <c r="BL33" s="968"/>
      <c r="BM33" s="957"/>
      <c r="BN33" s="958"/>
      <c r="BO33" s="959"/>
    </row>
    <row r="34" spans="1:67" ht="24" customHeight="1">
      <c r="A34" s="941" t="s">
        <v>26</v>
      </c>
      <c r="B34" s="1211">
        <f>'Indicador 1- Óbitos Prematuros'!N36</f>
        <v>23</v>
      </c>
      <c r="C34" s="971">
        <f>'Indicador 1- Óbitos Prematuros'!O36</f>
        <v>28</v>
      </c>
      <c r="D34" s="972">
        <f>'Indicador 1- Óbitos Prematuros'!P36</f>
        <v>0</v>
      </c>
      <c r="E34" s="973">
        <f>'Indicador 2-MIF investigad (2'!N36</f>
        <v>90</v>
      </c>
      <c r="F34" s="974">
        <f>'Indicador 2-MIF investigad (2'!O36</f>
        <v>90</v>
      </c>
      <c r="G34" s="975">
        <f>'Indicador 2-MIF investigad (2'!P36</f>
        <v>100</v>
      </c>
      <c r="H34" s="973">
        <f>'Indicador 3-Obitcom causa bas'!N36</f>
        <v>90</v>
      </c>
      <c r="I34" s="974">
        <f>'Indicador 3-Obitcom causa bas'!O36</f>
        <v>90</v>
      </c>
      <c r="J34" s="975">
        <f>'Indicador 3-Obitcom causa bas'!P36</f>
        <v>91.397849462365585</v>
      </c>
      <c r="K34" s="973">
        <f>'Indicador 4-Calendario de vaci'!N36</f>
        <v>100</v>
      </c>
      <c r="L34" s="974">
        <f>'Indicador 4-Calendario de vaci'!O36</f>
        <v>75</v>
      </c>
      <c r="M34" s="975">
        <f>'Indicador 4-Calendario de vaci'!P36</f>
        <v>0</v>
      </c>
      <c r="N34" s="973">
        <f>'Indicador-5 DCNI'!M36</f>
        <v>80</v>
      </c>
      <c r="O34" s="974">
        <f>'Indicador-5 DCNI'!N36</f>
        <v>80</v>
      </c>
      <c r="P34" s="975" t="str">
        <f>'Indicador-5 DCNI'!O36</f>
        <v>S/N</v>
      </c>
      <c r="Q34" s="973">
        <f>'Indicador-6 Cura de MH'!M36</f>
        <v>90</v>
      </c>
      <c r="R34" s="974">
        <f>'Indicador-6 Cura de MH'!N36</f>
        <v>90</v>
      </c>
      <c r="S34" s="975">
        <f>'Indicador-6 Cura de MH'!O36</f>
        <v>60</v>
      </c>
      <c r="T34" s="970">
        <f>'Indicador - 7 Casos de Malaria '!M36</f>
        <v>50</v>
      </c>
      <c r="U34" s="971">
        <f>'Indicador - 7 Casos de Malaria '!N36</f>
        <v>50</v>
      </c>
      <c r="V34" s="972">
        <f>'Indicador - 7 Casos de Malaria '!O36</f>
        <v>2</v>
      </c>
      <c r="W34" s="970">
        <f>'Indicador 8-Sífilis Congen'!M37</f>
        <v>1</v>
      </c>
      <c r="X34" s="971">
        <f>'Indicador 8-Sífilis Congen'!N37</f>
        <v>3</v>
      </c>
      <c r="Y34" s="972">
        <f>'Indicador 8-Sífilis Congen'!O37</f>
        <v>0</v>
      </c>
      <c r="Z34" s="970">
        <f>'Indicador-9 Aids em &gt; 5 an (2'!M36</f>
        <v>0</v>
      </c>
      <c r="AA34" s="971">
        <f>'Indicador-9 Aids em &gt; 5 an (2'!N36</f>
        <v>0</v>
      </c>
      <c r="AB34" s="972">
        <f>'Indicador-9 Aids em &gt; 5 an (2'!O36</f>
        <v>0</v>
      </c>
      <c r="AC34" s="973">
        <f>'Indicador-10 Amostra de agu (2'!Q39</f>
        <v>100</v>
      </c>
      <c r="AD34" s="974">
        <f>'Indicador-10 Amostra de agu (2'!R39</f>
        <v>100</v>
      </c>
      <c r="AE34" s="975">
        <f>'Indicador-10 Amostra de agu (2'!S39</f>
        <v>22.63</v>
      </c>
      <c r="AF34" s="976">
        <f>'Indicador 11-Exames citopato (2'!M37</f>
        <v>0.4</v>
      </c>
      <c r="AG34" s="977">
        <f>'Indicador 11-Exames citopato (2'!N37</f>
        <v>0.2</v>
      </c>
      <c r="AH34" s="978">
        <f>'Indicador 11-Exames citopato (2'!O37</f>
        <v>0.10470409711684371</v>
      </c>
      <c r="AI34" s="976">
        <f>'Indicador12-Mamagrafia'!M36</f>
        <v>0.1</v>
      </c>
      <c r="AJ34" s="977">
        <f>'Indicador12-Mamagrafia'!N36</f>
        <v>0.1</v>
      </c>
      <c r="AK34" s="978">
        <f>'Indicador12-Mamagrafia'!O36</f>
        <v>1.0538641686182669E-2</v>
      </c>
      <c r="AL34" s="973">
        <f>'Indicador 13-Parto Normal'!M36</f>
        <v>75</v>
      </c>
      <c r="AM34" s="974">
        <f>'Indicador 13-Parto Normal'!N36</f>
        <v>75</v>
      </c>
      <c r="AN34" s="975">
        <f>'Indicador 13-Parto Normal'!O36</f>
        <v>75.342465753424662</v>
      </c>
      <c r="AO34" s="973">
        <f>'Indicador 14- gravidez na adole'!M36</f>
        <v>30</v>
      </c>
      <c r="AP34" s="974">
        <f>'Indicador 14- gravidez na adole'!N36</f>
        <v>30</v>
      </c>
      <c r="AQ34" s="975">
        <f>'Indicador 14- gravidez na adole'!O36</f>
        <v>31.849315068493151</v>
      </c>
      <c r="AR34" s="970">
        <f>'Indicador 15-Mortalidade Inf (2'!M36</f>
        <v>4</v>
      </c>
      <c r="AS34" s="971">
        <f>'Indicador 15-Mortalidade Inf (2'!N36</f>
        <v>10</v>
      </c>
      <c r="AT34" s="972">
        <f>'Indicador 15-Mortalidade Inf (2'!O36</f>
        <v>4</v>
      </c>
      <c r="AU34" s="970">
        <f>'Indicador 16-óbitos maternos'!M36</f>
        <v>1</v>
      </c>
      <c r="AV34" s="971">
        <f>'Indicador 16-óbitos maternos'!N36</f>
        <v>1</v>
      </c>
      <c r="AW34" s="972">
        <f>'Indicador 16-óbitos maternos'!O36</f>
        <v>1</v>
      </c>
      <c r="AX34" s="979">
        <f>'Indicador 17- Cob.pop. Atb'!M36</f>
        <v>0.95</v>
      </c>
      <c r="AY34" s="977">
        <f>'Indicador 17- Cob.pop. Atb'!N36</f>
        <v>100</v>
      </c>
      <c r="AZ34" s="978">
        <f>'Indicador 17- Cob.pop. Atb'!O36</f>
        <v>0</v>
      </c>
      <c r="BA34" s="979">
        <f>'Indicador 18-Bolsa Familia '!M36</f>
        <v>0.95</v>
      </c>
      <c r="BB34" s="977">
        <f>'Indicador 18-Bolsa Familia '!N36</f>
        <v>90</v>
      </c>
      <c r="BC34" s="978">
        <f>'Indicador 18-Bolsa Familia '!O36</f>
        <v>0.67979999999999996</v>
      </c>
      <c r="BD34" s="979">
        <f>'Indicador19- Saude bucal'!M36</f>
        <v>1</v>
      </c>
      <c r="BE34" s="977">
        <f>'Indicador19- Saude bucal'!N36</f>
        <v>80</v>
      </c>
      <c r="BF34" s="978">
        <f>'Indicador19- Saude bucal'!O36</f>
        <v>1</v>
      </c>
      <c r="BG34" s="979">
        <v>1</v>
      </c>
      <c r="BH34" s="977">
        <f>'Indicador 21- CAPS'!N37</f>
        <v>100</v>
      </c>
      <c r="BI34" s="978">
        <f>'Indicador 21- CAPS'!O37</f>
        <v>0</v>
      </c>
      <c r="BJ34" s="982">
        <f>'Indicador-22 imóveis visitados'!M36</f>
        <v>4</v>
      </c>
      <c r="BK34" s="981">
        <f>'Indicador-22 imóveis visitados'!N36</f>
        <v>4</v>
      </c>
      <c r="BL34" s="980">
        <f>'Indicador-22 imóveis visitados'!O36</f>
        <v>0</v>
      </c>
      <c r="BM34" s="973">
        <f>'Indicador-23 Agra ao trab not'!M36</f>
        <v>90</v>
      </c>
      <c r="BN34" s="974">
        <f>'Indicador-23 Agra ao trab not'!N36</f>
        <v>90</v>
      </c>
      <c r="BO34" s="975">
        <f>'Indicador-23 Agra ao trab not'!O36</f>
        <v>100</v>
      </c>
    </row>
    <row r="35" spans="1:67" s="285" customFormat="1" ht="21" customHeight="1">
      <c r="A35" s="941" t="s">
        <v>27</v>
      </c>
      <c r="B35" s="1211">
        <f>'Indicador 1- Óbitos Prematuros'!N37</f>
        <v>9</v>
      </c>
      <c r="C35" s="971">
        <f>'Indicador 1- Óbitos Prematuros'!O37</f>
        <v>10</v>
      </c>
      <c r="D35" s="972">
        <f>'Indicador 1- Óbitos Prematuros'!P37</f>
        <v>0</v>
      </c>
      <c r="E35" s="973">
        <f>'Indicador 2-MIF investigad (2'!N37</f>
        <v>90</v>
      </c>
      <c r="F35" s="974">
        <f>'Indicador 2-MIF investigad (2'!O37</f>
        <v>90</v>
      </c>
      <c r="G35" s="975">
        <f>'Indicador 2-MIF investigad (2'!P37</f>
        <v>100</v>
      </c>
      <c r="H35" s="973">
        <f>'Indicador 3-Obitcom causa bas'!N37</f>
        <v>90</v>
      </c>
      <c r="I35" s="974">
        <f>'Indicador 3-Obitcom causa bas'!O37</f>
        <v>90</v>
      </c>
      <c r="J35" s="975">
        <f>'Indicador 3-Obitcom causa bas'!P37</f>
        <v>100</v>
      </c>
      <c r="K35" s="973">
        <f>'Indicador 4-Calendario de vaci'!N37</f>
        <v>100</v>
      </c>
      <c r="L35" s="974">
        <f>'Indicador 4-Calendario de vaci'!O37</f>
        <v>75</v>
      </c>
      <c r="M35" s="975">
        <f>'Indicador 4-Calendario de vaci'!P37</f>
        <v>0</v>
      </c>
      <c r="N35" s="973">
        <f>'Indicador-5 DCNI'!M37</f>
        <v>80</v>
      </c>
      <c r="O35" s="974">
        <f>'Indicador-5 DCNI'!N37</f>
        <v>80</v>
      </c>
      <c r="P35" s="975" t="str">
        <f>'Indicador-5 DCNI'!O37</f>
        <v>S/N</v>
      </c>
      <c r="Q35" s="973">
        <f>'Indicador-6 Cura de MH'!M37</f>
        <v>100</v>
      </c>
      <c r="R35" s="974">
        <f>'Indicador-6 Cura de MH'!N37</f>
        <v>100</v>
      </c>
      <c r="S35" s="975">
        <f>'Indicador-6 Cura de MH'!O37</f>
        <v>100</v>
      </c>
      <c r="T35" s="970">
        <f>'Indicador - 7 Casos de Malaria '!M37</f>
        <v>4654</v>
      </c>
      <c r="U35" s="971">
        <f>'Indicador - 7 Casos de Malaria '!N37</f>
        <v>6000</v>
      </c>
      <c r="V35" s="972">
        <f>'Indicador - 7 Casos de Malaria '!O37</f>
        <v>2698</v>
      </c>
      <c r="W35" s="970">
        <f>'Indicador 8-Sífilis Congen'!M38</f>
        <v>0</v>
      </c>
      <c r="X35" s="971">
        <f>'Indicador 8-Sífilis Congen'!N38</f>
        <v>1</v>
      </c>
      <c r="Y35" s="972">
        <f>'Indicador 8-Sífilis Congen'!O38</f>
        <v>0</v>
      </c>
      <c r="Z35" s="970">
        <f>'Indicador-9 Aids em &gt; 5 an (2'!M37</f>
        <v>0</v>
      </c>
      <c r="AA35" s="971">
        <f>'Indicador-9 Aids em &gt; 5 an (2'!N37</f>
        <v>0</v>
      </c>
      <c r="AB35" s="972">
        <f>'Indicador-9 Aids em &gt; 5 an (2'!O37</f>
        <v>0</v>
      </c>
      <c r="AC35" s="973">
        <f>'Indicador-10 Amostra de agu (2'!Q40</f>
        <v>100</v>
      </c>
      <c r="AD35" s="974">
        <f>'Indicador-10 Amostra de agu (2'!R40</f>
        <v>50</v>
      </c>
      <c r="AE35" s="975">
        <f>'Indicador-10 Amostra de agu (2'!S40</f>
        <v>0</v>
      </c>
      <c r="AF35" s="976">
        <f>'Indicador 11-Exames citopato (2'!M38</f>
        <v>0.35</v>
      </c>
      <c r="AG35" s="977">
        <f>'Indicador 11-Exames citopato (2'!N38</f>
        <v>0.1</v>
      </c>
      <c r="AH35" s="978">
        <f>'Indicador 11-Exames citopato (2'!O38</f>
        <v>6.4470777264510948E-2</v>
      </c>
      <c r="AI35" s="976">
        <f>'Indicador12-Mamagrafia'!M37</f>
        <v>0.1</v>
      </c>
      <c r="AJ35" s="977">
        <f>'Indicador12-Mamagrafia'!N37</f>
        <v>0.05</v>
      </c>
      <c r="AK35" s="978">
        <f>'Indicador12-Mamagrafia'!O37</f>
        <v>0</v>
      </c>
      <c r="AL35" s="973">
        <f>'Indicador 13-Parto Normal'!M37</f>
        <v>70</v>
      </c>
      <c r="AM35" s="974">
        <f>'Indicador 13-Parto Normal'!N37</f>
        <v>70</v>
      </c>
      <c r="AN35" s="975">
        <f>'Indicador 13-Parto Normal'!O37</f>
        <v>66.019417475728162</v>
      </c>
      <c r="AO35" s="973">
        <f>'Indicador 14- gravidez na adole'!M37</f>
        <v>30</v>
      </c>
      <c r="AP35" s="974">
        <f>'Indicador 14- gravidez na adole'!N37</f>
        <v>35</v>
      </c>
      <c r="AQ35" s="975">
        <f>'Indicador 14- gravidez na adole'!O37</f>
        <v>34.95145631067961</v>
      </c>
      <c r="AR35" s="970">
        <f>'Indicador 15-Mortalidade Inf (2'!M37</f>
        <v>6</v>
      </c>
      <c r="AS35" s="971">
        <f>'Indicador 15-Mortalidade Inf (2'!N37</f>
        <v>6</v>
      </c>
      <c r="AT35" s="972">
        <f>'Indicador 15-Mortalidade Inf (2'!O37</f>
        <v>1</v>
      </c>
      <c r="AU35" s="970">
        <f>'Indicador 16-óbitos maternos'!M37</f>
        <v>0</v>
      </c>
      <c r="AV35" s="971">
        <f>'Indicador 16-óbitos maternos'!N37</f>
        <v>1</v>
      </c>
      <c r="AW35" s="972">
        <f>'Indicador 16-óbitos maternos'!O37</f>
        <v>0</v>
      </c>
      <c r="AX35" s="979">
        <f>'Indicador 17- Cob.pop. Atb'!M37</f>
        <v>0.8</v>
      </c>
      <c r="AY35" s="977">
        <f>'Indicador 17- Cob.pop. Atb'!N37</f>
        <v>85</v>
      </c>
      <c r="AZ35" s="978">
        <f>'Indicador 17- Cob.pop. Atb'!O37</f>
        <v>0</v>
      </c>
      <c r="BA35" s="979">
        <f>'Indicador 18-Bolsa Familia '!M37</f>
        <v>0.8</v>
      </c>
      <c r="BB35" s="977">
        <f>'Indicador 18-Bolsa Familia '!N37</f>
        <v>80</v>
      </c>
      <c r="BC35" s="978">
        <f>'Indicador 18-Bolsa Familia '!O37</f>
        <v>0.45300000000000001</v>
      </c>
      <c r="BD35" s="979">
        <f>'Indicador19- Saude bucal'!M37</f>
        <v>0.72499999999999998</v>
      </c>
      <c r="BE35" s="977">
        <f>'Indicador19- Saude bucal'!N37</f>
        <v>60</v>
      </c>
      <c r="BF35" s="978">
        <f>'Indicador19- Saude bucal'!O37</f>
        <v>0.60780000000000001</v>
      </c>
      <c r="BG35" s="976" t="str">
        <f>'Indicador 21- CAPS'!M38</f>
        <v>N/A</v>
      </c>
      <c r="BH35" s="977" t="str">
        <f>'Indicador 21- CAPS'!N38</f>
        <v>N/A</v>
      </c>
      <c r="BI35" s="978">
        <f>'Indicador 21- CAPS'!O38</f>
        <v>0</v>
      </c>
      <c r="BJ35" s="982">
        <f>'Indicador-22 imóveis visitados'!M37</f>
        <v>4</v>
      </c>
      <c r="BK35" s="981">
        <f>'Indicador-22 imóveis visitados'!N37</f>
        <v>5</v>
      </c>
      <c r="BL35" s="980">
        <f>'Indicador-22 imóveis visitados'!O37</f>
        <v>1</v>
      </c>
      <c r="BM35" s="973">
        <f>'Indicador-23 Agra ao trab not'!M37</f>
        <v>100</v>
      </c>
      <c r="BN35" s="974">
        <f>'Indicador-23 Agra ao trab not'!N37</f>
        <v>100</v>
      </c>
      <c r="BO35" s="975">
        <f>'Indicador-23 Agra ao trab not'!O37</f>
        <v>100</v>
      </c>
    </row>
    <row r="36" spans="1:67" ht="27.75" customHeight="1">
      <c r="A36" s="941" t="s">
        <v>28</v>
      </c>
      <c r="B36" s="1211">
        <f>'Indicador 1- Óbitos Prematuros'!N38</f>
        <v>16</v>
      </c>
      <c r="C36" s="971">
        <f>'Indicador 1- Óbitos Prematuros'!O38</f>
        <v>16</v>
      </c>
      <c r="D36" s="972">
        <f>'Indicador 1- Óbitos Prematuros'!P38</f>
        <v>0</v>
      </c>
      <c r="E36" s="973">
        <f>'Indicador 2-MIF investigad (2'!N38</f>
        <v>90</v>
      </c>
      <c r="F36" s="974">
        <f>'Indicador 2-MIF investigad (2'!O38</f>
        <v>90</v>
      </c>
      <c r="G36" s="975">
        <f>'Indicador 2-MIF investigad (2'!P38</f>
        <v>100</v>
      </c>
      <c r="H36" s="973">
        <f>'Indicador 3-Obitcom causa bas'!N38</f>
        <v>90</v>
      </c>
      <c r="I36" s="974">
        <f>'Indicador 3-Obitcom causa bas'!O38</f>
        <v>90</v>
      </c>
      <c r="J36" s="975">
        <f>'Indicador 3-Obitcom causa bas'!P38</f>
        <v>77.235772357723576</v>
      </c>
      <c r="K36" s="973">
        <f>'Indicador 4-Calendario de vaci'!N38</f>
        <v>100</v>
      </c>
      <c r="L36" s="974">
        <f>'Indicador 4-Calendario de vaci'!O38</f>
        <v>95</v>
      </c>
      <c r="M36" s="975">
        <f>'Indicador 4-Calendario de vaci'!P38</f>
        <v>25</v>
      </c>
      <c r="N36" s="973">
        <f>'Indicador-5 DCNI'!M38</f>
        <v>80</v>
      </c>
      <c r="O36" s="974">
        <f>'Indicador-5 DCNI'!N38</f>
        <v>80</v>
      </c>
      <c r="P36" s="975">
        <f>'Indicador-5 DCNI'!O38</f>
        <v>100</v>
      </c>
      <c r="Q36" s="973">
        <f>'Indicador-6 Cura de MH'!M38</f>
        <v>90</v>
      </c>
      <c r="R36" s="974">
        <f>'Indicador-6 Cura de MH'!N38</f>
        <v>90</v>
      </c>
      <c r="S36" s="975">
        <f>'Indicador-6 Cura de MH'!O38</f>
        <v>88.2</v>
      </c>
      <c r="T36" s="970">
        <f>'Indicador - 7 Casos de Malaria '!M38</f>
        <v>62</v>
      </c>
      <c r="U36" s="971">
        <f>'Indicador - 7 Casos de Malaria '!N38</f>
        <v>62</v>
      </c>
      <c r="V36" s="972">
        <f>'Indicador - 7 Casos de Malaria '!O38</f>
        <v>0</v>
      </c>
      <c r="W36" s="970">
        <f>'Indicador 8-Sífilis Congen'!M39</f>
        <v>1</v>
      </c>
      <c r="X36" s="971">
        <f>'Indicador 8-Sífilis Congen'!N39</f>
        <v>1</v>
      </c>
      <c r="Y36" s="972">
        <f>'Indicador 8-Sífilis Congen'!O39</f>
        <v>1</v>
      </c>
      <c r="Z36" s="970">
        <f>'Indicador-9 Aids em &gt; 5 an (2'!M38</f>
        <v>0</v>
      </c>
      <c r="AA36" s="971">
        <f>'Indicador-9 Aids em &gt; 5 an (2'!N38</f>
        <v>0</v>
      </c>
      <c r="AB36" s="972">
        <f>'Indicador-9 Aids em &gt; 5 an (2'!O38</f>
        <v>0</v>
      </c>
      <c r="AC36" s="973">
        <f>'Indicador-10 Amostra de agu (2'!Q41</f>
        <v>100</v>
      </c>
      <c r="AD36" s="974">
        <f>'Indicador-10 Amostra de agu (2'!R41</f>
        <v>66</v>
      </c>
      <c r="AE36" s="975">
        <f>'Indicador-10 Amostra de agu (2'!S41</f>
        <v>24.13</v>
      </c>
      <c r="AF36" s="976">
        <f>'Indicador 11-Exames citopato (2'!M39</f>
        <v>0.35</v>
      </c>
      <c r="AG36" s="977">
        <f>'Indicador 11-Exames citopato (2'!N39</f>
        <v>0.35</v>
      </c>
      <c r="AH36" s="978">
        <f>'Indicador 11-Exames citopato (2'!O39</f>
        <v>5.8125255832992224E-2</v>
      </c>
      <c r="AI36" s="976">
        <f>'Indicador12-Mamagrafia'!M38</f>
        <v>0.1</v>
      </c>
      <c r="AJ36" s="977">
        <f>'Indicador12-Mamagrafia'!N38</f>
        <v>0.1</v>
      </c>
      <c r="AK36" s="978">
        <f>'Indicador12-Mamagrafia'!O38</f>
        <v>1.3095238095238096E-2</v>
      </c>
      <c r="AL36" s="973">
        <f>'Indicador 13-Parto Normal'!M38</f>
        <v>66</v>
      </c>
      <c r="AM36" s="974">
        <f>'Indicador 13-Parto Normal'!N38</f>
        <v>70</v>
      </c>
      <c r="AN36" s="975">
        <f>'Indicador 13-Parto Normal'!O38</f>
        <v>48.404255319148938</v>
      </c>
      <c r="AO36" s="973">
        <f>'Indicador 14- gravidez na adole'!M38</f>
        <v>24</v>
      </c>
      <c r="AP36" s="974">
        <f>'Indicador 14- gravidez na adole'!N38</f>
        <v>24</v>
      </c>
      <c r="AQ36" s="975">
        <f>'Indicador 14- gravidez na adole'!O38</f>
        <v>32.446808510638299</v>
      </c>
      <c r="AR36" s="970">
        <f>'Indicador 15-Mortalidade Inf (2'!M38</f>
        <v>3</v>
      </c>
      <c r="AS36" s="971">
        <f>'Indicador 15-Mortalidade Inf (2'!N38</f>
        <v>5</v>
      </c>
      <c r="AT36" s="972">
        <f>'Indicador 15-Mortalidade Inf (2'!O38</f>
        <v>5</v>
      </c>
      <c r="AU36" s="970">
        <f>'Indicador 16-óbitos maternos'!M38</f>
        <v>0</v>
      </c>
      <c r="AV36" s="971">
        <f>'Indicador 16-óbitos maternos'!N38</f>
        <v>1</v>
      </c>
      <c r="AW36" s="972">
        <f>'Indicador 16-óbitos maternos'!O38</f>
        <v>0</v>
      </c>
      <c r="AX36" s="979">
        <f>'Indicador 17- Cob.pop. Atb'!M38</f>
        <v>0.8</v>
      </c>
      <c r="AY36" s="977">
        <f>'Indicador 17- Cob.pop. Atb'!N38</f>
        <v>100</v>
      </c>
      <c r="AZ36" s="978">
        <f>'Indicador 17- Cob.pop. Atb'!O38</f>
        <v>0</v>
      </c>
      <c r="BA36" s="979">
        <f>'Indicador 18-Bolsa Familia '!M38</f>
        <v>0.8</v>
      </c>
      <c r="BB36" s="977">
        <f>'Indicador 18-Bolsa Familia '!N38</f>
        <v>80</v>
      </c>
      <c r="BC36" s="978">
        <f>'Indicador 18-Bolsa Familia '!O38</f>
        <v>0.52929999999999999</v>
      </c>
      <c r="BD36" s="979">
        <f>'Indicador19- Saude bucal'!M38</f>
        <v>0.95</v>
      </c>
      <c r="BE36" s="977">
        <f>'Indicador19- Saude bucal'!N38</f>
        <v>80</v>
      </c>
      <c r="BF36" s="978">
        <f>'Indicador19- Saude bucal'!O38</f>
        <v>0.89959999999999996</v>
      </c>
      <c r="BG36" s="976" t="str">
        <f>'Indicador 21- CAPS'!M39</f>
        <v>N/A</v>
      </c>
      <c r="BH36" s="977" t="str">
        <f>'Indicador 21- CAPS'!N39</f>
        <v>N/A</v>
      </c>
      <c r="BI36" s="978">
        <f>'Indicador 21- CAPS'!O39</f>
        <v>0</v>
      </c>
      <c r="BJ36" s="982">
        <f>'Indicador-22 imóveis visitados'!M38</f>
        <v>4</v>
      </c>
      <c r="BK36" s="981">
        <f>'Indicador-22 imóveis visitados'!N38</f>
        <v>4</v>
      </c>
      <c r="BL36" s="980">
        <f>'Indicador-22 imóveis visitados'!O38</f>
        <v>2</v>
      </c>
      <c r="BM36" s="973">
        <f>'Indicador-23 Agra ao trab not'!M38</f>
        <v>100</v>
      </c>
      <c r="BN36" s="974">
        <f>'Indicador-23 Agra ao trab not'!N38</f>
        <v>100</v>
      </c>
      <c r="BO36" s="975" t="str">
        <f>'Indicador-23 Agra ao trab not'!O38</f>
        <v>-</v>
      </c>
    </row>
    <row r="37" spans="1:67" ht="24.75" customHeight="1">
      <c r="A37" s="941" t="s">
        <v>29</v>
      </c>
      <c r="B37" s="1211">
        <f>'Indicador 1- Óbitos Prematuros'!N39</f>
        <v>11</v>
      </c>
      <c r="C37" s="971">
        <f>'Indicador 1- Óbitos Prematuros'!O39</f>
        <v>12</v>
      </c>
      <c r="D37" s="972">
        <f>'Indicador 1- Óbitos Prematuros'!P39</f>
        <v>0</v>
      </c>
      <c r="E37" s="973">
        <f>'Indicador 2-MIF investigad (2'!N39</f>
        <v>90</v>
      </c>
      <c r="F37" s="974">
        <f>'Indicador 2-MIF investigad (2'!O39</f>
        <v>90</v>
      </c>
      <c r="G37" s="975">
        <f>'Indicador 2-MIF investigad (2'!P39</f>
        <v>0</v>
      </c>
      <c r="H37" s="973">
        <f>'Indicador 3-Obitcom causa bas'!N39</f>
        <v>90</v>
      </c>
      <c r="I37" s="974">
        <f>'Indicador 3-Obitcom causa bas'!O39</f>
        <v>90</v>
      </c>
      <c r="J37" s="975">
        <f>'Indicador 3-Obitcom causa bas'!P39</f>
        <v>82.926829268292678</v>
      </c>
      <c r="K37" s="973">
        <f>'Indicador 4-Calendario de vaci'!N39</f>
        <v>100</v>
      </c>
      <c r="L37" s="974">
        <f>'Indicador 4-Calendario de vaci'!O39</f>
        <v>100</v>
      </c>
      <c r="M37" s="975">
        <f>'Indicador 4-Calendario de vaci'!P39</f>
        <v>100</v>
      </c>
      <c r="N37" s="973">
        <f>'Indicador-5 DCNI'!M39</f>
        <v>80</v>
      </c>
      <c r="O37" s="974">
        <f>'Indicador-5 DCNI'!N39</f>
        <v>80</v>
      </c>
      <c r="P37" s="975" t="str">
        <f>'Indicador-5 DCNI'!O39</f>
        <v>S/N</v>
      </c>
      <c r="Q37" s="973">
        <f>'Indicador-6 Cura de MH'!M39</f>
        <v>100</v>
      </c>
      <c r="R37" s="974">
        <f>'Indicador-6 Cura de MH'!N39</f>
        <v>100</v>
      </c>
      <c r="S37" s="975" t="str">
        <f>'Indicador-6 Cura de MH'!O39</f>
        <v>-</v>
      </c>
      <c r="T37" s="970">
        <f>'Indicador - 7 Casos de Malaria '!M39</f>
        <v>18</v>
      </c>
      <c r="U37" s="971">
        <f>'Indicador - 7 Casos de Malaria '!N39</f>
        <v>18</v>
      </c>
      <c r="V37" s="972">
        <f>'Indicador - 7 Casos de Malaria '!O39</f>
        <v>2</v>
      </c>
      <c r="W37" s="970">
        <f>'Indicador 8-Sífilis Congen'!M40</f>
        <v>0</v>
      </c>
      <c r="X37" s="971">
        <f>'Indicador 8-Sífilis Congen'!N40</f>
        <v>0</v>
      </c>
      <c r="Y37" s="972">
        <f>'Indicador 8-Sífilis Congen'!O40</f>
        <v>0</v>
      </c>
      <c r="Z37" s="970">
        <f>'Indicador-9 Aids em &gt; 5 an (2'!M39</f>
        <v>0</v>
      </c>
      <c r="AA37" s="971">
        <f>'Indicador-9 Aids em &gt; 5 an (2'!N39</f>
        <v>0</v>
      </c>
      <c r="AB37" s="972">
        <f>'Indicador-9 Aids em &gt; 5 an (2'!O39</f>
        <v>0</v>
      </c>
      <c r="AC37" s="973">
        <f>'Indicador-10 Amostra de agu (2'!Q42</f>
        <v>100</v>
      </c>
      <c r="AD37" s="974">
        <f>'Indicador-10 Amostra de agu (2'!R42</f>
        <v>100</v>
      </c>
      <c r="AE37" s="975">
        <f>'Indicador-10 Amostra de agu (2'!S42</f>
        <v>0</v>
      </c>
      <c r="AF37" s="976">
        <f>'Indicador 11-Exames citopato (2'!M40</f>
        <v>0.35</v>
      </c>
      <c r="AG37" s="977">
        <f>'Indicador 11-Exames citopato (2'!N40</f>
        <v>0.35</v>
      </c>
      <c r="AH37" s="978">
        <f>'Indicador 11-Exames citopato (2'!O40</f>
        <v>7.1626297577854672E-2</v>
      </c>
      <c r="AI37" s="976">
        <f>'Indicador12-Mamagrafia'!M39</f>
        <v>0.12</v>
      </c>
      <c r="AJ37" s="977">
        <f>'Indicador12-Mamagrafia'!N39</f>
        <v>0.12</v>
      </c>
      <c r="AK37" s="978">
        <f>'Indicador12-Mamagrafia'!O39</f>
        <v>7.9787234042553185E-3</v>
      </c>
      <c r="AL37" s="973">
        <f>'Indicador 13-Parto Normal'!M39</f>
        <v>66</v>
      </c>
      <c r="AM37" s="974">
        <f>'Indicador 13-Parto Normal'!N39</f>
        <v>67</v>
      </c>
      <c r="AN37" s="975">
        <f>'Indicador 13-Parto Normal'!O39</f>
        <v>53.75</v>
      </c>
      <c r="AO37" s="973">
        <f>'Indicador 14- gravidez na adole'!M39</f>
        <v>20</v>
      </c>
      <c r="AP37" s="974">
        <f>'Indicador 14- gravidez na adole'!N39</f>
        <v>20</v>
      </c>
      <c r="AQ37" s="975">
        <f>'Indicador 14- gravidez na adole'!O39</f>
        <v>23.75</v>
      </c>
      <c r="AR37" s="970">
        <f>'Indicador 15-Mortalidade Inf (2'!M39</f>
        <v>1</v>
      </c>
      <c r="AS37" s="971">
        <f>'Indicador 15-Mortalidade Inf (2'!N39</f>
        <v>1</v>
      </c>
      <c r="AT37" s="972">
        <f>'Indicador 15-Mortalidade Inf (2'!O39</f>
        <v>1</v>
      </c>
      <c r="AU37" s="970">
        <f>'Indicador 16-óbitos maternos'!M39</f>
        <v>0</v>
      </c>
      <c r="AV37" s="971">
        <f>'Indicador 16-óbitos maternos'!N39</f>
        <v>0</v>
      </c>
      <c r="AW37" s="972">
        <f>'Indicador 16-óbitos maternos'!O39</f>
        <v>0</v>
      </c>
      <c r="AX37" s="979">
        <f>'Indicador 17- Cob.pop. Atb'!M39</f>
        <v>0.9</v>
      </c>
      <c r="AY37" s="977">
        <f>'Indicador 17- Cob.pop. Atb'!N39</f>
        <v>100</v>
      </c>
      <c r="AZ37" s="978">
        <f>'Indicador 17- Cob.pop. Atb'!O39</f>
        <v>0</v>
      </c>
      <c r="BA37" s="979">
        <f>'Indicador 18-Bolsa Familia '!M39</f>
        <v>0.9</v>
      </c>
      <c r="BB37" s="977">
        <f>'Indicador 18-Bolsa Familia '!N39</f>
        <v>90</v>
      </c>
      <c r="BC37" s="978">
        <f>'Indicador 18-Bolsa Familia '!O39</f>
        <v>0.84989999999999999</v>
      </c>
      <c r="BD37" s="979">
        <f>'Indicador19- Saude bucal'!M39</f>
        <v>1</v>
      </c>
      <c r="BE37" s="977">
        <f>'Indicador19- Saude bucal'!N39</f>
        <v>100</v>
      </c>
      <c r="BF37" s="978">
        <f>'Indicador19- Saude bucal'!O39</f>
        <v>1</v>
      </c>
      <c r="BG37" s="976" t="str">
        <f>'Indicador 21- CAPS'!M40</f>
        <v>N/A</v>
      </c>
      <c r="BH37" s="977" t="str">
        <f>'Indicador 21- CAPS'!N40</f>
        <v>N/A</v>
      </c>
      <c r="BI37" s="978">
        <f>'Indicador 21- CAPS'!O40</f>
        <v>0</v>
      </c>
      <c r="BJ37" s="982">
        <f>'Indicador-22 imóveis visitados'!M39</f>
        <v>0</v>
      </c>
      <c r="BK37" s="981">
        <f>'Indicador-22 imóveis visitados'!N39</f>
        <v>0</v>
      </c>
      <c r="BL37" s="980">
        <f>'Indicador-22 imóveis visitados'!O39</f>
        <v>0</v>
      </c>
      <c r="BM37" s="973">
        <f>'Indicador-23 Agra ao trab not'!M39</f>
        <v>100</v>
      </c>
      <c r="BN37" s="974">
        <f>'Indicador-23 Agra ao trab not'!N39</f>
        <v>100</v>
      </c>
      <c r="BO37" s="975" t="str">
        <f>'Indicador-23 Agra ao trab not'!O39</f>
        <v>-</v>
      </c>
    </row>
    <row r="38" spans="1:67" s="285" customFormat="1" ht="18" customHeight="1">
      <c r="A38" s="941" t="s">
        <v>30</v>
      </c>
      <c r="B38" s="1211">
        <f>'Indicador 1- Óbitos Prematuros'!N40</f>
        <v>32</v>
      </c>
      <c r="C38" s="971">
        <f>'Indicador 1- Óbitos Prematuros'!O40</f>
        <v>32</v>
      </c>
      <c r="D38" s="972">
        <f>'Indicador 1- Óbitos Prematuros'!P40</f>
        <v>0</v>
      </c>
      <c r="E38" s="973">
        <f>'Indicador 2-MIF investigad (2'!N40</f>
        <v>90</v>
      </c>
      <c r="F38" s="974">
        <f>'Indicador 2-MIF investigad (2'!O40</f>
        <v>90</v>
      </c>
      <c r="G38" s="975">
        <f>'Indicador 2-MIF investigad (2'!P40</f>
        <v>57.1</v>
      </c>
      <c r="H38" s="973">
        <f>'Indicador 3-Obitcom causa bas'!N40</f>
        <v>90</v>
      </c>
      <c r="I38" s="974">
        <f>'Indicador 3-Obitcom causa bas'!O40</f>
        <v>95</v>
      </c>
      <c r="J38" s="975">
        <f>'Indicador 3-Obitcom causa bas'!P40</f>
        <v>93.886462882096069</v>
      </c>
      <c r="K38" s="973">
        <f>'Indicador 4-Calendario de vaci'!N40</f>
        <v>100</v>
      </c>
      <c r="L38" s="974">
        <f>'Indicador 4-Calendario de vaci'!O40</f>
        <v>100</v>
      </c>
      <c r="M38" s="975">
        <f>'Indicador 4-Calendario de vaci'!P40</f>
        <v>0</v>
      </c>
      <c r="N38" s="973">
        <f>'Indicador-5 DCNI'!M40</f>
        <v>80</v>
      </c>
      <c r="O38" s="974">
        <f>'Indicador-5 DCNI'!N40</f>
        <v>80</v>
      </c>
      <c r="P38" s="975">
        <f>'Indicador-5 DCNI'!O40</f>
        <v>100</v>
      </c>
      <c r="Q38" s="973">
        <f>'Indicador-6 Cura de MH'!M40</f>
        <v>90</v>
      </c>
      <c r="R38" s="974">
        <f>'Indicador-6 Cura de MH'!N40</f>
        <v>90</v>
      </c>
      <c r="S38" s="975">
        <f>'Indicador-6 Cura de MH'!O40</f>
        <v>66.7</v>
      </c>
      <c r="T38" s="970">
        <f>'Indicador - 7 Casos de Malaria '!M40</f>
        <v>171</v>
      </c>
      <c r="U38" s="971">
        <f>'Indicador - 7 Casos de Malaria '!N40</f>
        <v>171</v>
      </c>
      <c r="V38" s="972">
        <f>'Indicador - 7 Casos de Malaria '!O40</f>
        <v>17</v>
      </c>
      <c r="W38" s="970">
        <f>'Indicador 8-Sífilis Congen'!M41</f>
        <v>1</v>
      </c>
      <c r="X38" s="971">
        <f>'Indicador 8-Sífilis Congen'!N41</f>
        <v>1</v>
      </c>
      <c r="Y38" s="972">
        <f>'Indicador 8-Sífilis Congen'!O41</f>
        <v>0</v>
      </c>
      <c r="Z38" s="970">
        <f>'Indicador-9 Aids em &gt; 5 an (2'!M40</f>
        <v>0</v>
      </c>
      <c r="AA38" s="971">
        <f>'Indicador-9 Aids em &gt; 5 an (2'!N40</f>
        <v>0</v>
      </c>
      <c r="AB38" s="972">
        <f>'Indicador-9 Aids em &gt; 5 an (2'!O40</f>
        <v>0</v>
      </c>
      <c r="AC38" s="973">
        <f>'Indicador-10 Amostra de agu (2'!Q43</f>
        <v>100</v>
      </c>
      <c r="AD38" s="974">
        <f>'Indicador-10 Amostra de agu (2'!R43</f>
        <v>100</v>
      </c>
      <c r="AE38" s="975">
        <f>'Indicador-10 Amostra de agu (2'!S43</f>
        <v>0</v>
      </c>
      <c r="AF38" s="976">
        <f>'Indicador 11-Exames citopato (2'!M41</f>
        <v>0.35</v>
      </c>
      <c r="AG38" s="977">
        <f>'Indicador 11-Exames citopato (2'!N41</f>
        <v>0.35</v>
      </c>
      <c r="AH38" s="978">
        <f>'Indicador 11-Exames citopato (2'!O41</f>
        <v>0.10796146606134426</v>
      </c>
      <c r="AI38" s="976">
        <f>'Indicador12-Mamagrafia'!M40</f>
        <v>0.1</v>
      </c>
      <c r="AJ38" s="977">
        <f>'Indicador12-Mamagrafia'!N40</f>
        <v>0.1</v>
      </c>
      <c r="AK38" s="978">
        <f>'Indicador12-Mamagrafia'!O40</f>
        <v>5.8997050147492625E-2</v>
      </c>
      <c r="AL38" s="973">
        <f>'Indicador 13-Parto Normal'!M40</f>
        <v>70</v>
      </c>
      <c r="AM38" s="974">
        <f>'Indicador 13-Parto Normal'!N40</f>
        <v>70</v>
      </c>
      <c r="AN38" s="975">
        <f>'Indicador 13-Parto Normal'!O40</f>
        <v>60.797342192691026</v>
      </c>
      <c r="AO38" s="973">
        <f>'Indicador 14- gravidez na adole'!M40</f>
        <v>25</v>
      </c>
      <c r="AP38" s="974">
        <f>'Indicador 14- gravidez na adole'!N40</f>
        <v>25</v>
      </c>
      <c r="AQ38" s="975">
        <f>'Indicador 14- gravidez na adole'!O40</f>
        <v>24.58471760797342</v>
      </c>
      <c r="AR38" s="970">
        <f>'Indicador 15-Mortalidade Inf (2'!M40</f>
        <v>7</v>
      </c>
      <c r="AS38" s="971">
        <f>'Indicador 15-Mortalidade Inf (2'!N40</f>
        <v>7</v>
      </c>
      <c r="AT38" s="972">
        <f>'Indicador 15-Mortalidade Inf (2'!O40</f>
        <v>6</v>
      </c>
      <c r="AU38" s="970">
        <f>'Indicador 16-óbitos maternos'!M40</f>
        <v>1</v>
      </c>
      <c r="AV38" s="971">
        <f>'Indicador 16-óbitos maternos'!N40</f>
        <v>1</v>
      </c>
      <c r="AW38" s="972">
        <f>'Indicador 16-óbitos maternos'!O40</f>
        <v>2</v>
      </c>
      <c r="AX38" s="979">
        <f>'Indicador 17- Cob.pop. Atb'!M40</f>
        <v>0.9</v>
      </c>
      <c r="AY38" s="977">
        <f>'Indicador 17- Cob.pop. Atb'!N40</f>
        <v>100</v>
      </c>
      <c r="AZ38" s="978">
        <f>'Indicador 17- Cob.pop. Atb'!O40</f>
        <v>0</v>
      </c>
      <c r="BA38" s="979">
        <f>'Indicador 18-Bolsa Familia '!M40</f>
        <v>0.9</v>
      </c>
      <c r="BB38" s="977">
        <f>'Indicador 18-Bolsa Familia '!N40</f>
        <v>90</v>
      </c>
      <c r="BC38" s="978">
        <f>'Indicador 18-Bolsa Familia '!O40</f>
        <v>0.69979999999999998</v>
      </c>
      <c r="BD38" s="979">
        <f>'Indicador19- Saude bucal'!M40</f>
        <v>1</v>
      </c>
      <c r="BE38" s="977">
        <f>'Indicador19- Saude bucal'!N40</f>
        <v>100</v>
      </c>
      <c r="BF38" s="978">
        <f>'Indicador19- Saude bucal'!O40</f>
        <v>1</v>
      </c>
      <c r="BG38" s="979">
        <v>1</v>
      </c>
      <c r="BH38" s="977">
        <f>'Indicador 21- CAPS'!N41</f>
        <v>100</v>
      </c>
      <c r="BI38" s="978">
        <f>'Indicador 21- CAPS'!O41</f>
        <v>0</v>
      </c>
      <c r="BJ38" s="982">
        <f>'Indicador-22 imóveis visitados'!M40</f>
        <v>4</v>
      </c>
      <c r="BK38" s="981">
        <f>'Indicador-22 imóveis visitados'!N40</f>
        <v>6</v>
      </c>
      <c r="BL38" s="980">
        <f>'Indicador-22 imóveis visitados'!O40</f>
        <v>2</v>
      </c>
      <c r="BM38" s="973">
        <f>'Indicador-23 Agra ao trab not'!M40</f>
        <v>100</v>
      </c>
      <c r="BN38" s="974">
        <f>'Indicador-23 Agra ao trab not'!N40</f>
        <v>100</v>
      </c>
      <c r="BO38" s="975" t="str">
        <f>'Indicador-23 Agra ao trab not'!O40</f>
        <v>-</v>
      </c>
    </row>
    <row r="39" spans="1:67" ht="17.25" customHeight="1">
      <c r="A39" s="941" t="s">
        <v>31</v>
      </c>
      <c r="B39" s="1211">
        <f>'Indicador 1- Óbitos Prematuros'!N41</f>
        <v>12</v>
      </c>
      <c r="C39" s="971">
        <f>'Indicador 1- Óbitos Prematuros'!O41</f>
        <v>12</v>
      </c>
      <c r="D39" s="972">
        <f>'Indicador 1- Óbitos Prematuros'!P41</f>
        <v>0</v>
      </c>
      <c r="E39" s="973">
        <f>'Indicador 2-MIF investigad (2'!N41</f>
        <v>90</v>
      </c>
      <c r="F39" s="974">
        <f>'Indicador 2-MIF investigad (2'!O41</f>
        <v>90</v>
      </c>
      <c r="G39" s="975">
        <f>'Indicador 2-MIF investigad (2'!P41</f>
        <v>100</v>
      </c>
      <c r="H39" s="973">
        <f>'Indicador 3-Obitcom causa bas'!N41</f>
        <v>90</v>
      </c>
      <c r="I39" s="974">
        <f>'Indicador 3-Obitcom causa bas'!O41</f>
        <v>90</v>
      </c>
      <c r="J39" s="975">
        <f>'Indicador 3-Obitcom causa bas'!P41</f>
        <v>91.111111111111114</v>
      </c>
      <c r="K39" s="973">
        <f>'Indicador 4-Calendario de vaci'!N41</f>
        <v>100</v>
      </c>
      <c r="L39" s="974">
        <f>'Indicador 4-Calendario de vaci'!O41</f>
        <v>95</v>
      </c>
      <c r="M39" s="975">
        <f>'Indicador 4-Calendario de vaci'!P41</f>
        <v>25</v>
      </c>
      <c r="N39" s="973">
        <f>'Indicador-5 DCNI'!M41</f>
        <v>80</v>
      </c>
      <c r="O39" s="974">
        <f>'Indicador-5 DCNI'!N41</f>
        <v>80</v>
      </c>
      <c r="P39" s="975" t="str">
        <f>'Indicador-5 DCNI'!O41</f>
        <v>S/N</v>
      </c>
      <c r="Q39" s="973">
        <f>'Indicador-6 Cura de MH'!M41</f>
        <v>90</v>
      </c>
      <c r="R39" s="974">
        <f>'Indicador-6 Cura de MH'!N41</f>
        <v>90</v>
      </c>
      <c r="S39" s="975">
        <f>'Indicador-6 Cura de MH'!O41</f>
        <v>100</v>
      </c>
      <c r="T39" s="970">
        <f>'Indicador - 7 Casos de Malaria '!M41</f>
        <v>4</v>
      </c>
      <c r="U39" s="971">
        <f>'Indicador - 7 Casos de Malaria '!N41</f>
        <v>4</v>
      </c>
      <c r="V39" s="972">
        <f>'Indicador - 7 Casos de Malaria '!O41</f>
        <v>1</v>
      </c>
      <c r="W39" s="970">
        <f>'Indicador 8-Sífilis Congen'!M42</f>
        <v>0</v>
      </c>
      <c r="X39" s="971">
        <f>'Indicador 8-Sífilis Congen'!N42</f>
        <v>0</v>
      </c>
      <c r="Y39" s="972">
        <f>'Indicador 8-Sífilis Congen'!O42</f>
        <v>0</v>
      </c>
      <c r="Z39" s="970">
        <f>'Indicador-9 Aids em &gt; 5 an (2'!M41</f>
        <v>0</v>
      </c>
      <c r="AA39" s="971">
        <f>'Indicador-9 Aids em &gt; 5 an (2'!N41</f>
        <v>0</v>
      </c>
      <c r="AB39" s="972">
        <f>'Indicador-9 Aids em &gt; 5 an (2'!O41</f>
        <v>0</v>
      </c>
      <c r="AC39" s="973">
        <f>'Indicador-10 Amostra de agu (2'!Q44</f>
        <v>0</v>
      </c>
      <c r="AD39" s="974">
        <f>'Indicador-10 Amostra de agu (2'!R44</f>
        <v>0</v>
      </c>
      <c r="AE39" s="975">
        <f>'Indicador-10 Amostra de agu (2'!S44</f>
        <v>0</v>
      </c>
      <c r="AF39" s="976">
        <f>'Indicador 11-Exames citopato (2'!M42</f>
        <v>0.35</v>
      </c>
      <c r="AG39" s="977">
        <f>'Indicador 11-Exames citopato (2'!N42</f>
        <v>0.35</v>
      </c>
      <c r="AH39" s="978">
        <f>'Indicador 11-Exames citopato (2'!O42</f>
        <v>6.0351133869787858E-3</v>
      </c>
      <c r="AI39" s="976">
        <f>'Indicador12-Mamagrafia'!M41</f>
        <v>0.1</v>
      </c>
      <c r="AJ39" s="977">
        <f>'Indicador12-Mamagrafia'!N41</f>
        <v>0.1</v>
      </c>
      <c r="AK39" s="978">
        <f>'Indicador12-Mamagrafia'!O41</f>
        <v>6.3948840927258192E-3</v>
      </c>
      <c r="AL39" s="973">
        <f>'Indicador 13-Parto Normal'!M41</f>
        <v>70</v>
      </c>
      <c r="AM39" s="974">
        <f>'Indicador 13-Parto Normal'!N41</f>
        <v>70</v>
      </c>
      <c r="AN39" s="975">
        <f>'Indicador 13-Parto Normal'!O41</f>
        <v>69.73684210526315</v>
      </c>
      <c r="AO39" s="973">
        <f>'Indicador 14- gravidez na adole'!M41</f>
        <v>19</v>
      </c>
      <c r="AP39" s="974">
        <f>'Indicador 14- gravidez na adole'!N41</f>
        <v>19</v>
      </c>
      <c r="AQ39" s="975">
        <f>'Indicador 14- gravidez na adole'!O41</f>
        <v>22.368421052631579</v>
      </c>
      <c r="AR39" s="970">
        <f>'Indicador 15-Mortalidade Inf (2'!M41</f>
        <v>1</v>
      </c>
      <c r="AS39" s="971">
        <f>'Indicador 15-Mortalidade Inf (2'!N41</f>
        <v>1</v>
      </c>
      <c r="AT39" s="972">
        <f>'Indicador 15-Mortalidade Inf (2'!O41</f>
        <v>0</v>
      </c>
      <c r="AU39" s="970">
        <f>'Indicador 16-óbitos maternos'!M41</f>
        <v>0</v>
      </c>
      <c r="AV39" s="971">
        <f>'Indicador 16-óbitos maternos'!N41</f>
        <v>0</v>
      </c>
      <c r="AW39" s="972">
        <f>'Indicador 16-óbitos maternos'!O41</f>
        <v>0</v>
      </c>
      <c r="AX39" s="979">
        <f>'Indicador 17- Cob.pop. Atb'!M41</f>
        <v>1</v>
      </c>
      <c r="AY39" s="977">
        <f>'Indicador 17- Cob.pop. Atb'!N41</f>
        <v>60</v>
      </c>
      <c r="AZ39" s="978">
        <f>'Indicador 17- Cob.pop. Atb'!O41</f>
        <v>0</v>
      </c>
      <c r="BA39" s="979">
        <f>'Indicador 18-Bolsa Familia '!M41</f>
        <v>1</v>
      </c>
      <c r="BB39" s="977">
        <f>'Indicador 18-Bolsa Familia '!N41</f>
        <v>80</v>
      </c>
      <c r="BC39" s="978">
        <f>'Indicador 18-Bolsa Familia '!O41</f>
        <v>0.95709999999999995</v>
      </c>
      <c r="BD39" s="979">
        <f>'Indicador19- Saude bucal'!M41</f>
        <v>0.72499999999999998</v>
      </c>
      <c r="BE39" s="977">
        <f>'Indicador19- Saude bucal'!N41</f>
        <v>60</v>
      </c>
      <c r="BF39" s="978">
        <f>'Indicador19- Saude bucal'!O41</f>
        <v>0.49469999999999997</v>
      </c>
      <c r="BG39" s="979">
        <v>1</v>
      </c>
      <c r="BH39" s="977">
        <f>'Indicador 21- CAPS'!N42</f>
        <v>100</v>
      </c>
      <c r="BI39" s="978">
        <f>'Indicador 21- CAPS'!O42</f>
        <v>0</v>
      </c>
      <c r="BJ39" s="982">
        <f>'Indicador-22 imóveis visitados'!M41</f>
        <v>4</v>
      </c>
      <c r="BK39" s="981">
        <f>'Indicador-22 imóveis visitados'!N41</f>
        <v>4</v>
      </c>
      <c r="BL39" s="980">
        <f>'Indicador-22 imóveis visitados'!O41</f>
        <v>0</v>
      </c>
      <c r="BM39" s="973">
        <f>'Indicador-23 Agra ao trab not'!M41</f>
        <v>100</v>
      </c>
      <c r="BN39" s="974">
        <f>'Indicador-23 Agra ao trab not'!N41</f>
        <v>100</v>
      </c>
      <c r="BO39" s="975" t="str">
        <f>'Indicador-23 Agra ao trab not'!O41</f>
        <v>-</v>
      </c>
    </row>
    <row r="40" spans="1:67" ht="35.25" customHeight="1">
      <c r="A40" s="941" t="s">
        <v>32</v>
      </c>
      <c r="B40" s="1213" t="str">
        <f>'Indicador 1- Óbitos Prematuros'!N42</f>
        <v>2.192 (óbitos)
xxx,xx (taxa)</v>
      </c>
      <c r="C40" s="971">
        <f>'Indicador 1- Óbitos Prematuros'!O42</f>
        <v>236.45</v>
      </c>
      <c r="D40" s="972">
        <f>'Indicador 1- Óbitos Prematuros'!P42</f>
        <v>0</v>
      </c>
      <c r="E40" s="973">
        <f>'Indicador 2-MIF investigad (2'!N42</f>
        <v>90</v>
      </c>
      <c r="F40" s="974">
        <f>'Indicador 2-MIF investigad (2'!O42</f>
        <v>80</v>
      </c>
      <c r="G40" s="975">
        <f>'Indicador 2-MIF investigad (2'!P42</f>
        <v>58.7</v>
      </c>
      <c r="H40" s="973">
        <f>'Indicador 3-Obitcom causa bas'!N42</f>
        <v>90</v>
      </c>
      <c r="I40" s="974">
        <f>'Indicador 3-Obitcom causa bas'!O42</f>
        <v>86</v>
      </c>
      <c r="J40" s="975">
        <f>'Indicador 3-Obitcom causa bas'!P42</f>
        <v>93.67989856627328</v>
      </c>
      <c r="K40" s="973">
        <f>'Indicador 4-Calendario de vaci'!N42</f>
        <v>100</v>
      </c>
      <c r="L40" s="974">
        <f>'Indicador 4-Calendario de vaci'!O42</f>
        <v>100</v>
      </c>
      <c r="M40" s="975">
        <f>'Indicador 4-Calendario de vaci'!P42</f>
        <v>0</v>
      </c>
      <c r="N40" s="973">
        <f>'Indicador-5 DCNI'!M42</f>
        <v>80</v>
      </c>
      <c r="O40" s="974">
        <f>'Indicador-5 DCNI'!N42</f>
        <v>80</v>
      </c>
      <c r="P40" s="975">
        <f>'Indicador-5 DCNI'!O42</f>
        <v>68.8</v>
      </c>
      <c r="Q40" s="973">
        <f>'Indicador-6 Cura de MH'!M42</f>
        <v>90</v>
      </c>
      <c r="R40" s="974">
        <f>'Indicador-6 Cura de MH'!N42</f>
        <v>90</v>
      </c>
      <c r="S40" s="975">
        <f>'Indicador-6 Cura de MH'!O42</f>
        <v>89.5</v>
      </c>
      <c r="T40" s="970">
        <f>'Indicador - 7 Casos de Malaria '!M42</f>
        <v>4225</v>
      </c>
      <c r="U40" s="971">
        <f>'Indicador - 7 Casos de Malaria '!N42</f>
        <v>5488</v>
      </c>
      <c r="V40" s="972">
        <f>'Indicador - 7 Casos de Malaria '!O42</f>
        <v>880</v>
      </c>
      <c r="W40" s="970">
        <f>'Indicador 8-Sífilis Congen'!M43</f>
        <v>450</v>
      </c>
      <c r="X40" s="971">
        <f>'Indicador 8-Sífilis Congen'!N43</f>
        <v>324</v>
      </c>
      <c r="Y40" s="972">
        <f>'Indicador 8-Sífilis Congen'!O43</f>
        <v>74</v>
      </c>
      <c r="Z40" s="970">
        <f>'Indicador-9 Aids em &gt; 5 an (2'!M42</f>
        <v>4</v>
      </c>
      <c r="AA40" s="971">
        <f>'Indicador-9 Aids em &gt; 5 an (2'!N42</f>
        <v>1</v>
      </c>
      <c r="AB40" s="972">
        <f>'Indicador-9 Aids em &gt; 5 an (2'!O42</f>
        <v>2</v>
      </c>
      <c r="AC40" s="973">
        <f>'Indicador-10 Amostra de agu (2'!Q45</f>
        <v>100</v>
      </c>
      <c r="AD40" s="974">
        <f>'Indicador-10 Amostra de agu (2'!R45</f>
        <v>100</v>
      </c>
      <c r="AE40" s="975">
        <f>'Indicador-10 Amostra de agu (2'!S45</f>
        <v>84.54</v>
      </c>
      <c r="AF40" s="976">
        <f>'Indicador 11-Exames citopato (2'!M43</f>
        <v>0.35</v>
      </c>
      <c r="AG40" s="977">
        <f>'Indicador 11-Exames citopato (2'!N43</f>
        <v>0.55000000000000004</v>
      </c>
      <c r="AH40" s="978">
        <f>'Indicador 11-Exames citopato (2'!O43</f>
        <v>4.2348234587905882E-2</v>
      </c>
      <c r="AI40" s="976">
        <f>'Indicador12-Mamagrafia'!M42</f>
        <v>0.19</v>
      </c>
      <c r="AJ40" s="977">
        <f>'Indicador12-Mamagrafia'!N42</f>
        <v>0.42</v>
      </c>
      <c r="AK40" s="978">
        <f>'Indicador12-Mamagrafia'!O42</f>
        <v>0.13037893384714194</v>
      </c>
      <c r="AL40" s="973">
        <f>'Indicador 13-Parto Normal'!M42</f>
        <v>66</v>
      </c>
      <c r="AM40" s="974">
        <f>'Indicador 13-Parto Normal'!N42</f>
        <v>53</v>
      </c>
      <c r="AN40" s="975">
        <f>'Indicador 13-Parto Normal'!O42</f>
        <v>51.634257343814646</v>
      </c>
      <c r="AO40" s="973">
        <f>'Indicador 14- gravidez na adole'!M42</f>
        <v>16</v>
      </c>
      <c r="AP40" s="974">
        <f>'Indicador 14- gravidez na adole'!N42</f>
        <v>17</v>
      </c>
      <c r="AQ40" s="975">
        <f>'Indicador 14- gravidez na adole'!O42</f>
        <v>16.061232933388496</v>
      </c>
      <c r="AR40" s="970">
        <f>'Indicador 15-Mortalidade Inf (2'!M42</f>
        <v>13</v>
      </c>
      <c r="AS40" s="971">
        <f>'Indicador 15-Mortalidade Inf (2'!N42</f>
        <v>12</v>
      </c>
      <c r="AT40" s="972">
        <f>'Indicador 15-Mortalidade Inf (2'!O42</f>
        <v>14.4</v>
      </c>
      <c r="AU40" s="970">
        <f>'Indicador 16-óbitos maternos'!M42</f>
        <v>40</v>
      </c>
      <c r="AV40" s="971">
        <f>'Indicador 16-óbitos maternos'!N42</f>
        <v>28</v>
      </c>
      <c r="AW40" s="972">
        <f>'Indicador 16-óbitos maternos'!O42</f>
        <v>44</v>
      </c>
      <c r="AX40" s="979">
        <f>'Indicador 17- Cob.pop. Atb'!M42</f>
        <v>0.8</v>
      </c>
      <c r="AY40" s="977">
        <f>'Indicador 17- Cob.pop. Atb'!N42</f>
        <v>70</v>
      </c>
      <c r="AZ40" s="978">
        <f>'Indicador 17- Cob.pop. Atb'!O42</f>
        <v>0</v>
      </c>
      <c r="BA40" s="979">
        <f>'Indicador 18-Bolsa Familia '!M42</f>
        <v>0.8</v>
      </c>
      <c r="BB40" s="977">
        <f>'Indicador 18-Bolsa Familia '!N42</f>
        <v>85</v>
      </c>
      <c r="BC40" s="978">
        <f>'Indicador 18-Bolsa Familia '!O42</f>
        <v>0.38219999999999998</v>
      </c>
      <c r="BD40" s="979">
        <f>'Indicador19- Saude bucal'!M42</f>
        <v>0.72499999999999998</v>
      </c>
      <c r="BE40" s="977">
        <f>'Indicador19- Saude bucal'!N42</f>
        <v>35</v>
      </c>
      <c r="BF40" s="978">
        <f>'Indicador19- Saude bucal'!O42</f>
        <v>0.2681</v>
      </c>
      <c r="BG40" s="979">
        <v>1</v>
      </c>
      <c r="BH40" s="977">
        <f>'Indicador 21- CAPS'!N43</f>
        <v>75</v>
      </c>
      <c r="BI40" s="978">
        <f>'Indicador 21- CAPS'!O43</f>
        <v>0</v>
      </c>
      <c r="BJ40" s="982">
        <f>'Indicador-22 imóveis visitados'!M42</f>
        <v>4</v>
      </c>
      <c r="BK40" s="981">
        <f>'Indicador-22 imóveis visitados'!N42</f>
        <v>4</v>
      </c>
      <c r="BL40" s="980">
        <f>'Indicador-22 imóveis visitados'!O42</f>
        <v>0</v>
      </c>
      <c r="BM40" s="973">
        <f>'Indicador-23 Agra ao trab not'!M42</f>
        <v>90</v>
      </c>
      <c r="BN40" s="974">
        <f>'Indicador-23 Agra ao trab not'!N42</f>
        <v>90</v>
      </c>
      <c r="BO40" s="975">
        <f>'Indicador-23 Agra ao trab not'!O42</f>
        <v>65.900000000000006</v>
      </c>
    </row>
    <row r="41" spans="1:67" ht="17.25" customHeight="1">
      <c r="A41" s="941" t="s">
        <v>33</v>
      </c>
      <c r="B41" s="1211">
        <f>'Indicador 1- Óbitos Prematuros'!N43</f>
        <v>10</v>
      </c>
      <c r="C41" s="971">
        <f>'Indicador 1- Óbitos Prematuros'!O43</f>
        <v>10</v>
      </c>
      <c r="D41" s="972">
        <f>'Indicador 1- Óbitos Prematuros'!P43</f>
        <v>0</v>
      </c>
      <c r="E41" s="973">
        <f>'Indicador 2-MIF investigad (2'!N43</f>
        <v>90</v>
      </c>
      <c r="F41" s="974">
        <f>'Indicador 2-MIF investigad (2'!O43</f>
        <v>90</v>
      </c>
      <c r="G41" s="975">
        <f>'Indicador 2-MIF investigad (2'!P43</f>
        <v>100</v>
      </c>
      <c r="H41" s="973">
        <f>'Indicador 3-Obitcom causa bas'!N43</f>
        <v>90</v>
      </c>
      <c r="I41" s="974">
        <f>'Indicador 3-Obitcom causa bas'!O43</f>
        <v>90</v>
      </c>
      <c r="J41" s="975">
        <f>'Indicador 3-Obitcom causa bas'!P43</f>
        <v>97.5</v>
      </c>
      <c r="K41" s="973">
        <f>'Indicador 4-Calendario de vaci'!N43</f>
        <v>100</v>
      </c>
      <c r="L41" s="974">
        <f>'Indicador 4-Calendario de vaci'!O43</f>
        <v>100</v>
      </c>
      <c r="M41" s="975">
        <f>'Indicador 4-Calendario de vaci'!P43</f>
        <v>0</v>
      </c>
      <c r="N41" s="973">
        <f>'Indicador-5 DCNI'!M43</f>
        <v>80</v>
      </c>
      <c r="O41" s="974">
        <f>'Indicador-5 DCNI'!N43</f>
        <v>80</v>
      </c>
      <c r="P41" s="975" t="str">
        <f>'Indicador-5 DCNI'!O43</f>
        <v>S/N</v>
      </c>
      <c r="Q41" s="973">
        <f>'Indicador-6 Cura de MH'!M43</f>
        <v>90</v>
      </c>
      <c r="R41" s="974">
        <f>'Indicador-6 Cura de MH'!N43</f>
        <v>90</v>
      </c>
      <c r="S41" s="975">
        <f>'Indicador-6 Cura de MH'!O43</f>
        <v>40</v>
      </c>
      <c r="T41" s="970">
        <f>'Indicador - 7 Casos de Malaria '!M43</f>
        <v>3</v>
      </c>
      <c r="U41" s="971">
        <f>'Indicador - 7 Casos de Malaria '!N43</f>
        <v>3</v>
      </c>
      <c r="V41" s="972">
        <f>'Indicador - 7 Casos de Malaria '!O43</f>
        <v>2</v>
      </c>
      <c r="W41" s="970">
        <f>'Indicador 8-Sífilis Congen'!M44</f>
        <v>7</v>
      </c>
      <c r="X41" s="971">
        <f>'Indicador 8-Sífilis Congen'!N44</f>
        <v>7</v>
      </c>
      <c r="Y41" s="972">
        <f>'Indicador 8-Sífilis Congen'!O44</f>
        <v>0</v>
      </c>
      <c r="Z41" s="970">
        <f>'Indicador-9 Aids em &gt; 5 an (2'!M43</f>
        <v>0</v>
      </c>
      <c r="AA41" s="971">
        <f>'Indicador-9 Aids em &gt; 5 an (2'!N43</f>
        <v>0</v>
      </c>
      <c r="AB41" s="972">
        <f>'Indicador-9 Aids em &gt; 5 an (2'!O43</f>
        <v>0</v>
      </c>
      <c r="AC41" s="973">
        <f>'Indicador-10 Amostra de agu (2'!Q46</f>
        <v>100</v>
      </c>
      <c r="AD41" s="974">
        <f>'Indicador-10 Amostra de agu (2'!R46</f>
        <v>100</v>
      </c>
      <c r="AE41" s="975">
        <f>'Indicador-10 Amostra de agu (2'!S46</f>
        <v>15.33</v>
      </c>
      <c r="AF41" s="976">
        <f>'Indicador 11-Exames citopato (2'!M44</f>
        <v>0.35</v>
      </c>
      <c r="AG41" s="977">
        <f>'Indicador 11-Exames citopato (2'!N44</f>
        <v>0.35</v>
      </c>
      <c r="AH41" s="978">
        <f>'Indicador 11-Exames citopato (2'!O44</f>
        <v>0.11888431641518062</v>
      </c>
      <c r="AI41" s="976">
        <f>'Indicador12-Mamagrafia'!M43</f>
        <v>0.1</v>
      </c>
      <c r="AJ41" s="977">
        <f>'Indicador12-Mamagrafia'!N43</f>
        <v>0.1</v>
      </c>
      <c r="AK41" s="978">
        <f>'Indicador12-Mamagrafia'!O43</f>
        <v>5.3799596503026226E-3</v>
      </c>
      <c r="AL41" s="973">
        <f>'Indicador 13-Parto Normal'!M43</f>
        <v>77</v>
      </c>
      <c r="AM41" s="974">
        <f>'Indicador 13-Parto Normal'!N43</f>
        <v>77</v>
      </c>
      <c r="AN41" s="975">
        <f>'Indicador 13-Parto Normal'!O43</f>
        <v>73.544973544973544</v>
      </c>
      <c r="AO41" s="973">
        <f>'Indicador 14- gravidez na adole'!M43</f>
        <v>27</v>
      </c>
      <c r="AP41" s="974">
        <f>'Indicador 14- gravidez na adole'!N43</f>
        <v>27</v>
      </c>
      <c r="AQ41" s="975">
        <f>'Indicador 14- gravidez na adole'!O43</f>
        <v>28.571428571428569</v>
      </c>
      <c r="AR41" s="970">
        <f>'Indicador 15-Mortalidade Inf (2'!M43</f>
        <v>12</v>
      </c>
      <c r="AS41" s="971">
        <f>'Indicador 15-Mortalidade Inf (2'!N43</f>
        <v>12</v>
      </c>
      <c r="AT41" s="972">
        <f>'Indicador 15-Mortalidade Inf (2'!O43</f>
        <v>1</v>
      </c>
      <c r="AU41" s="970">
        <f>'Indicador 16-óbitos maternos'!M43</f>
        <v>0</v>
      </c>
      <c r="AV41" s="971">
        <f>'Indicador 16-óbitos maternos'!N43</f>
        <v>0</v>
      </c>
      <c r="AW41" s="972">
        <f>'Indicador 16-óbitos maternos'!O43</f>
        <v>1</v>
      </c>
      <c r="AX41" s="979">
        <f>'Indicador 17- Cob.pop. Atb'!M43</f>
        <v>0.9</v>
      </c>
      <c r="AY41" s="977">
        <f>'Indicador 17- Cob.pop. Atb'!N43</f>
        <v>90</v>
      </c>
      <c r="AZ41" s="978">
        <f>'Indicador 17- Cob.pop. Atb'!O43</f>
        <v>0</v>
      </c>
      <c r="BA41" s="979">
        <f>'Indicador 18-Bolsa Familia '!M43</f>
        <v>0.9</v>
      </c>
      <c r="BB41" s="977">
        <f>'Indicador 18-Bolsa Familia '!N43</f>
        <v>90</v>
      </c>
      <c r="BC41" s="978">
        <f>'Indicador 18-Bolsa Familia '!O43</f>
        <v>0.72819999999999996</v>
      </c>
      <c r="BD41" s="979">
        <f>'Indicador19- Saude bucal'!M43</f>
        <v>1</v>
      </c>
      <c r="BE41" s="977">
        <f>'Indicador19- Saude bucal'!N43</f>
        <v>100</v>
      </c>
      <c r="BF41" s="978">
        <f>'Indicador19- Saude bucal'!O43</f>
        <v>1</v>
      </c>
      <c r="BG41" s="979">
        <v>1</v>
      </c>
      <c r="BH41" s="977">
        <f>'Indicador 21- CAPS'!N44</f>
        <v>100</v>
      </c>
      <c r="BI41" s="978">
        <f>'Indicador 21- CAPS'!O44</f>
        <v>0</v>
      </c>
      <c r="BJ41" s="982">
        <f>'Indicador-22 imóveis visitados'!M43</f>
        <v>4</v>
      </c>
      <c r="BK41" s="981">
        <f>'Indicador-22 imóveis visitados'!N43</f>
        <v>4</v>
      </c>
      <c r="BL41" s="980">
        <f>'Indicador-22 imóveis visitados'!O43</f>
        <v>0</v>
      </c>
      <c r="BM41" s="973">
        <f>'Indicador-23 Agra ao trab not'!M43</f>
        <v>100</v>
      </c>
      <c r="BN41" s="974">
        <f>'Indicador-23 Agra ao trab not'!N43</f>
        <v>100</v>
      </c>
      <c r="BO41" s="975">
        <f>'Indicador-23 Agra ao trab not'!O43</f>
        <v>100</v>
      </c>
    </row>
    <row r="42" spans="1:67" ht="27" customHeight="1">
      <c r="A42" s="941" t="s">
        <v>34</v>
      </c>
      <c r="B42" s="1211">
        <f>'Indicador 1- Óbitos Prematuros'!N44</f>
        <v>22</v>
      </c>
      <c r="C42" s="971">
        <f>'Indicador 1- Óbitos Prematuros'!O44</f>
        <v>20</v>
      </c>
      <c r="D42" s="972">
        <f>'Indicador 1- Óbitos Prematuros'!P44</f>
        <v>0</v>
      </c>
      <c r="E42" s="973">
        <f>'Indicador 2-MIF investigad (2'!N44</f>
        <v>90</v>
      </c>
      <c r="F42" s="974">
        <f>'Indicador 2-MIF investigad (2'!O44</f>
        <v>100</v>
      </c>
      <c r="G42" s="975">
        <f>'Indicador 2-MIF investigad (2'!P44</f>
        <v>75</v>
      </c>
      <c r="H42" s="973">
        <f>'Indicador 3-Obitcom causa bas'!N44</f>
        <v>90</v>
      </c>
      <c r="I42" s="974">
        <f>'Indicador 3-Obitcom causa bas'!O44</f>
        <v>90</v>
      </c>
      <c r="J42" s="975">
        <f>'Indicador 3-Obitcom causa bas'!P44</f>
        <v>97.029702970297024</v>
      </c>
      <c r="K42" s="973">
        <f>'Indicador 4-Calendario de vaci'!N44</f>
        <v>100</v>
      </c>
      <c r="L42" s="974">
        <f>'Indicador 4-Calendario de vaci'!O44</f>
        <v>25</v>
      </c>
      <c r="M42" s="975">
        <f>'Indicador 4-Calendario de vaci'!P44</f>
        <v>100</v>
      </c>
      <c r="N42" s="973">
        <f>'Indicador-5 DCNI'!M44</f>
        <v>80</v>
      </c>
      <c r="O42" s="974">
        <f>'Indicador-5 DCNI'!N44</f>
        <v>90</v>
      </c>
      <c r="P42" s="975" t="str">
        <f>'Indicador-5 DCNI'!O44</f>
        <v>S/N</v>
      </c>
      <c r="Q42" s="973">
        <f>'Indicador-6 Cura de MH'!M44</f>
        <v>100</v>
      </c>
      <c r="R42" s="974">
        <f>'Indicador-6 Cura de MH'!N44</f>
        <v>100</v>
      </c>
      <c r="S42" s="975">
        <f>'Indicador-6 Cura de MH'!O44</f>
        <v>100</v>
      </c>
      <c r="T42" s="970">
        <f>'Indicador - 7 Casos de Malaria '!M44</f>
        <v>667</v>
      </c>
      <c r="U42" s="971">
        <f>'Indicador - 7 Casos de Malaria '!N44</f>
        <v>692</v>
      </c>
      <c r="V42" s="972">
        <f>'Indicador - 7 Casos de Malaria '!O44</f>
        <v>83</v>
      </c>
      <c r="W42" s="970">
        <f>'Indicador 8-Sífilis Congen'!M45</f>
        <v>1</v>
      </c>
      <c r="X42" s="971">
        <f>'Indicador 8-Sífilis Congen'!N45</f>
        <v>0</v>
      </c>
      <c r="Y42" s="972">
        <f>'Indicador 8-Sífilis Congen'!O45</f>
        <v>0</v>
      </c>
      <c r="Z42" s="970">
        <f>'Indicador-9 Aids em &gt; 5 an (2'!M44</f>
        <v>0</v>
      </c>
      <c r="AA42" s="971">
        <f>'Indicador-9 Aids em &gt; 5 an (2'!N44</f>
        <v>0</v>
      </c>
      <c r="AB42" s="972">
        <f>'Indicador-9 Aids em &gt; 5 an (2'!O44</f>
        <v>0</v>
      </c>
      <c r="AC42" s="973">
        <f>'Indicador-10 Amostra de agu (2'!Q47</f>
        <v>100</v>
      </c>
      <c r="AD42" s="974">
        <f>'Indicador-10 Amostra de agu (2'!R47</f>
        <v>100</v>
      </c>
      <c r="AE42" s="975">
        <f>'Indicador-10 Amostra de agu (2'!S47</f>
        <v>0</v>
      </c>
      <c r="AF42" s="976">
        <f>'Indicador 11-Exames citopato (2'!M45</f>
        <v>0.35</v>
      </c>
      <c r="AG42" s="977">
        <f>'Indicador 11-Exames citopato (2'!N45</f>
        <v>0.02</v>
      </c>
      <c r="AH42" s="978">
        <f>'Indicador 11-Exames citopato (2'!O45</f>
        <v>0.12222385644947785</v>
      </c>
      <c r="AI42" s="976">
        <f>'Indicador12-Mamagrafia'!M44</f>
        <v>0.15</v>
      </c>
      <c r="AJ42" s="977">
        <f>'Indicador12-Mamagrafia'!N44</f>
        <v>0.13</v>
      </c>
      <c r="AK42" s="978">
        <f>'Indicador12-Mamagrafia'!O44</f>
        <v>4.2700519330640507E-2</v>
      </c>
      <c r="AL42" s="973">
        <f>'Indicador 13-Parto Normal'!M44</f>
        <v>70</v>
      </c>
      <c r="AM42" s="974">
        <f>'Indicador 13-Parto Normal'!N44</f>
        <v>65</v>
      </c>
      <c r="AN42" s="975">
        <f>'Indicador 13-Parto Normal'!O44</f>
        <v>52.020202020202021</v>
      </c>
      <c r="AO42" s="973">
        <f>'Indicador 14- gravidez na adole'!M44</f>
        <v>24</v>
      </c>
      <c r="AP42" s="974">
        <f>'Indicador 14- gravidez na adole'!N44</f>
        <v>23</v>
      </c>
      <c r="AQ42" s="975">
        <f>'Indicador 14- gravidez na adole'!O44</f>
        <v>17.676767676767678</v>
      </c>
      <c r="AR42" s="970">
        <f>'Indicador 15-Mortalidade Inf (2'!M44</f>
        <v>6</v>
      </c>
      <c r="AS42" s="971">
        <f>'Indicador 15-Mortalidade Inf (2'!N44</f>
        <v>5</v>
      </c>
      <c r="AT42" s="972">
        <f>'Indicador 15-Mortalidade Inf (2'!O44</f>
        <v>2</v>
      </c>
      <c r="AU42" s="970">
        <f>'Indicador 16-óbitos maternos'!M44</f>
        <v>1</v>
      </c>
      <c r="AV42" s="971">
        <f>'Indicador 16-óbitos maternos'!N44</f>
        <v>0</v>
      </c>
      <c r="AW42" s="972">
        <f>'Indicador 16-óbitos maternos'!O44</f>
        <v>0</v>
      </c>
      <c r="AX42" s="979">
        <f>'Indicador 17- Cob.pop. Atb'!M44</f>
        <v>0.8</v>
      </c>
      <c r="AY42" s="977">
        <f>'Indicador 17- Cob.pop. Atb'!N44</f>
        <v>100</v>
      </c>
      <c r="AZ42" s="978">
        <f>'Indicador 17- Cob.pop. Atb'!O44</f>
        <v>0</v>
      </c>
      <c r="BA42" s="979">
        <f>'Indicador 18-Bolsa Familia '!M44</f>
        <v>0.8</v>
      </c>
      <c r="BB42" s="977">
        <f>'Indicador 18-Bolsa Familia '!N44</f>
        <v>75</v>
      </c>
      <c r="BC42" s="978">
        <f>'Indicador 18-Bolsa Familia '!O44</f>
        <v>0.72430000000000005</v>
      </c>
      <c r="BD42" s="979">
        <f>'Indicador19- Saude bucal'!M44</f>
        <v>1</v>
      </c>
      <c r="BE42" s="977">
        <f>'Indicador19- Saude bucal'!N44</f>
        <v>100</v>
      </c>
      <c r="BF42" s="978">
        <f>'Indicador19- Saude bucal'!O44</f>
        <v>1</v>
      </c>
      <c r="BG42" s="976" t="str">
        <f>'Indicador 21- CAPS'!M45</f>
        <v>N/A</v>
      </c>
      <c r="BH42" s="977" t="str">
        <f>'Indicador 21- CAPS'!N45</f>
        <v>N/A</v>
      </c>
      <c r="BI42" s="978">
        <f>'Indicador 21- CAPS'!O45</f>
        <v>0</v>
      </c>
      <c r="BJ42" s="982">
        <f>'Indicador-22 imóveis visitados'!M44</f>
        <v>4</v>
      </c>
      <c r="BK42" s="981">
        <f>'Indicador-22 imóveis visitados'!N44</f>
        <v>4</v>
      </c>
      <c r="BL42" s="980">
        <f>'Indicador-22 imóveis visitados'!O44</f>
        <v>0</v>
      </c>
      <c r="BM42" s="973">
        <f>'Indicador-23 Agra ao trab not'!M44</f>
        <v>100</v>
      </c>
      <c r="BN42" s="974">
        <f>'Indicador-23 Agra ao trab not'!N44</f>
        <v>100</v>
      </c>
      <c r="BO42" s="975" t="str">
        <f>'Indicador-23 Agra ao trab not'!O44</f>
        <v>-</v>
      </c>
    </row>
    <row r="43" spans="1:67" ht="24" customHeight="1">
      <c r="A43" s="941" t="s">
        <v>35</v>
      </c>
      <c r="B43" s="1211">
        <f>'Indicador 1- Óbitos Prematuros'!N45</f>
        <v>26</v>
      </c>
      <c r="C43" s="971">
        <f>'Indicador 1- Óbitos Prematuros'!O45</f>
        <v>19</v>
      </c>
      <c r="D43" s="972">
        <f>'Indicador 1- Óbitos Prematuros'!P45</f>
        <v>0</v>
      </c>
      <c r="E43" s="973">
        <f>'Indicador 2-MIF investigad (2'!N45</f>
        <v>90</v>
      </c>
      <c r="F43" s="974">
        <f>'Indicador 2-MIF investigad (2'!O45</f>
        <v>100</v>
      </c>
      <c r="G43" s="975">
        <f>'Indicador 2-MIF investigad (2'!P45</f>
        <v>0</v>
      </c>
      <c r="H43" s="973">
        <f>'Indicador 3-Obitcom causa bas'!N45</f>
        <v>90</v>
      </c>
      <c r="I43" s="974">
        <f>'Indicador 3-Obitcom causa bas'!O45</f>
        <v>95</v>
      </c>
      <c r="J43" s="975">
        <f>'Indicador 3-Obitcom causa bas'!P45</f>
        <v>98.717948717948715</v>
      </c>
      <c r="K43" s="973">
        <f>'Indicador 4-Calendario de vaci'!N45</f>
        <v>100</v>
      </c>
      <c r="L43" s="974">
        <f>'Indicador 4-Calendario de vaci'!O45</f>
        <v>100</v>
      </c>
      <c r="M43" s="975">
        <f>'Indicador 4-Calendario de vaci'!P45</f>
        <v>25</v>
      </c>
      <c r="N43" s="973">
        <f>'Indicador-5 DCNI'!M45</f>
        <v>80</v>
      </c>
      <c r="O43" s="974">
        <f>'Indicador-5 DCNI'!N45</f>
        <v>80</v>
      </c>
      <c r="P43" s="975" t="str">
        <f>'Indicador-5 DCNI'!O45</f>
        <v>S/N</v>
      </c>
      <c r="Q43" s="973">
        <f>'Indicador-6 Cura de MH'!M45</f>
        <v>90</v>
      </c>
      <c r="R43" s="974">
        <f>'Indicador-6 Cura de MH'!N45</f>
        <v>90</v>
      </c>
      <c r="S43" s="975">
        <f>'Indicador-6 Cura de MH'!O45</f>
        <v>0</v>
      </c>
      <c r="T43" s="970">
        <f>'Indicador - 7 Casos de Malaria '!M45</f>
        <v>497</v>
      </c>
      <c r="U43" s="971">
        <f>'Indicador - 7 Casos de Malaria '!N45</f>
        <v>501</v>
      </c>
      <c r="V43" s="972">
        <f>'Indicador - 7 Casos de Malaria '!O45</f>
        <v>89</v>
      </c>
      <c r="W43" s="970">
        <f>'Indicador 8-Sífilis Congen'!M46</f>
        <v>0</v>
      </c>
      <c r="X43" s="971">
        <f>'Indicador 8-Sífilis Congen'!N46</f>
        <v>0</v>
      </c>
      <c r="Y43" s="972">
        <f>'Indicador 8-Sífilis Congen'!O46</f>
        <v>0</v>
      </c>
      <c r="Z43" s="970">
        <f>'Indicador-9 Aids em &gt; 5 an (2'!M45</f>
        <v>0</v>
      </c>
      <c r="AA43" s="971">
        <f>'Indicador-9 Aids em &gt; 5 an (2'!N45</f>
        <v>0</v>
      </c>
      <c r="AB43" s="972">
        <f>'Indicador-9 Aids em &gt; 5 an (2'!O45</f>
        <v>0</v>
      </c>
      <c r="AC43" s="973">
        <f>'Indicador-10 Amostra de agu (2'!Q48</f>
        <v>100</v>
      </c>
      <c r="AD43" s="974">
        <f>'Indicador-10 Amostra de agu (2'!R48</f>
        <v>100</v>
      </c>
      <c r="AE43" s="975">
        <f>'Indicador-10 Amostra de agu (2'!S48</f>
        <v>0</v>
      </c>
      <c r="AF43" s="976">
        <f>'Indicador 11-Exames citopato (2'!M46</f>
        <v>0.3</v>
      </c>
      <c r="AG43" s="977">
        <f>'Indicador 11-Exames citopato (2'!N46</f>
        <v>0.35</v>
      </c>
      <c r="AH43" s="978">
        <f>'Indicador 11-Exames citopato (2'!O46</f>
        <v>0.22185894441849602</v>
      </c>
      <c r="AI43" s="976">
        <f>'Indicador12-Mamagrafia'!M45</f>
        <v>0.15</v>
      </c>
      <c r="AJ43" s="977">
        <f>'Indicador12-Mamagrafia'!N45</f>
        <v>0.14000000000000001</v>
      </c>
      <c r="AK43" s="978">
        <f>'Indicador12-Mamagrafia'!O45</f>
        <v>2.4456521739130436E-2</v>
      </c>
      <c r="AL43" s="973">
        <f>'Indicador 13-Parto Normal'!M45</f>
        <v>70</v>
      </c>
      <c r="AM43" s="974">
        <f>'Indicador 13-Parto Normal'!N45</f>
        <v>70</v>
      </c>
      <c r="AN43" s="975">
        <f>'Indicador 13-Parto Normal'!O45</f>
        <v>62.043795620437962</v>
      </c>
      <c r="AO43" s="973">
        <f>'Indicador 14- gravidez na adole'!M45</f>
        <v>20</v>
      </c>
      <c r="AP43" s="974">
        <f>'Indicador 14- gravidez na adole'!N45</f>
        <v>20</v>
      </c>
      <c r="AQ43" s="975">
        <f>'Indicador 14- gravidez na adole'!O45</f>
        <v>24.087591240875913</v>
      </c>
      <c r="AR43" s="970">
        <f>'Indicador 15-Mortalidade Inf (2'!M45</f>
        <v>4</v>
      </c>
      <c r="AS43" s="971">
        <f>'Indicador 15-Mortalidade Inf (2'!N45</f>
        <v>5</v>
      </c>
      <c r="AT43" s="972">
        <f>'Indicador 15-Mortalidade Inf (2'!O45</f>
        <v>1</v>
      </c>
      <c r="AU43" s="970">
        <f>'Indicador 16-óbitos maternos'!M45</f>
        <v>0</v>
      </c>
      <c r="AV43" s="971">
        <f>'Indicador 16-óbitos maternos'!N45</f>
        <v>0</v>
      </c>
      <c r="AW43" s="972">
        <f>'Indicador 16-óbitos maternos'!O45</f>
        <v>0</v>
      </c>
      <c r="AX43" s="979">
        <f>'Indicador 17- Cob.pop. Atb'!M45</f>
        <v>0.8</v>
      </c>
      <c r="AY43" s="977">
        <f>'Indicador 17- Cob.pop. Atb'!N45</f>
        <v>100</v>
      </c>
      <c r="AZ43" s="978">
        <f>'Indicador 17- Cob.pop. Atb'!O45</f>
        <v>0</v>
      </c>
      <c r="BA43" s="979">
        <f>'Indicador 18-Bolsa Familia '!M45</f>
        <v>0.8</v>
      </c>
      <c r="BB43" s="977">
        <f>'Indicador 18-Bolsa Familia '!N45</f>
        <v>80</v>
      </c>
      <c r="BC43" s="978">
        <f>'Indicador 18-Bolsa Familia '!O45</f>
        <v>0.71</v>
      </c>
      <c r="BD43" s="979">
        <f>'Indicador19- Saude bucal'!M45</f>
        <v>1</v>
      </c>
      <c r="BE43" s="977">
        <f>'Indicador19- Saude bucal'!N45</f>
        <v>100</v>
      </c>
      <c r="BF43" s="978">
        <f>'Indicador19- Saude bucal'!O45</f>
        <v>1</v>
      </c>
      <c r="BG43" s="979">
        <v>1</v>
      </c>
      <c r="BH43" s="977">
        <f>'Indicador 21- CAPS'!N46</f>
        <v>100</v>
      </c>
      <c r="BI43" s="978">
        <f>'Indicador 21- CAPS'!O46</f>
        <v>0</v>
      </c>
      <c r="BJ43" s="982">
        <f>'Indicador-22 imóveis visitados'!M45</f>
        <v>4</v>
      </c>
      <c r="BK43" s="981">
        <f>'Indicador-22 imóveis visitados'!N45</f>
        <v>4</v>
      </c>
      <c r="BL43" s="980">
        <f>'Indicador-22 imóveis visitados'!O45</f>
        <v>1</v>
      </c>
      <c r="BM43" s="973">
        <f>'Indicador-23 Agra ao trab not'!M45</f>
        <v>90</v>
      </c>
      <c r="BN43" s="974">
        <f>'Indicador-23 Agra ao trab not'!N45</f>
        <v>100</v>
      </c>
      <c r="BO43" s="975">
        <f>'Indicador-23 Agra ao trab not'!O45</f>
        <v>100</v>
      </c>
    </row>
    <row r="44" spans="1:67" s="285" customFormat="1" ht="27.75" customHeight="1">
      <c r="A44" s="941" t="s">
        <v>36</v>
      </c>
      <c r="B44" s="1211">
        <f>'Indicador 1- Óbitos Prematuros'!N46</f>
        <v>4</v>
      </c>
      <c r="C44" s="971">
        <f>'Indicador 1- Óbitos Prematuros'!O46</f>
        <v>4</v>
      </c>
      <c r="D44" s="972">
        <f>'Indicador 1- Óbitos Prematuros'!P46</f>
        <v>0</v>
      </c>
      <c r="E44" s="973">
        <f>'Indicador 2-MIF investigad (2'!N46</f>
        <v>90</v>
      </c>
      <c r="F44" s="974">
        <f>'Indicador 2-MIF investigad (2'!O46</f>
        <v>85</v>
      </c>
      <c r="G44" s="975">
        <f>'Indicador 2-MIF investigad (2'!P46</f>
        <v>0</v>
      </c>
      <c r="H44" s="973">
        <f>'Indicador 3-Obitcom causa bas'!N46</f>
        <v>90</v>
      </c>
      <c r="I44" s="974">
        <f>'Indicador 3-Obitcom causa bas'!O46</f>
        <v>90</v>
      </c>
      <c r="J44" s="975">
        <f>'Indicador 3-Obitcom causa bas'!P46</f>
        <v>92.682926829268297</v>
      </c>
      <c r="K44" s="973">
        <f>'Indicador 4-Calendario de vaci'!N46</f>
        <v>100</v>
      </c>
      <c r="L44" s="974">
        <f>'Indicador 4-Calendario de vaci'!O46</f>
        <v>100</v>
      </c>
      <c r="M44" s="975">
        <f>'Indicador 4-Calendario de vaci'!P46</f>
        <v>0</v>
      </c>
      <c r="N44" s="973">
        <f>'Indicador-5 DCNI'!M46</f>
        <v>80</v>
      </c>
      <c r="O44" s="974">
        <f>'Indicador-5 DCNI'!N46</f>
        <v>80</v>
      </c>
      <c r="P44" s="975" t="str">
        <f>'Indicador-5 DCNI'!O46</f>
        <v>S/N</v>
      </c>
      <c r="Q44" s="973">
        <f>'Indicador-6 Cura de MH'!M46</f>
        <v>90</v>
      </c>
      <c r="R44" s="974">
        <f>'Indicador-6 Cura de MH'!N46</f>
        <v>90</v>
      </c>
      <c r="S44" s="975">
        <f>'Indicador-6 Cura de MH'!O46</f>
        <v>0</v>
      </c>
      <c r="T44" s="970">
        <f>'Indicador - 7 Casos de Malaria '!M46</f>
        <v>2708</v>
      </c>
      <c r="U44" s="971">
        <f>'Indicador - 7 Casos de Malaria '!N46</f>
        <v>2708</v>
      </c>
      <c r="V44" s="972">
        <f>'Indicador - 7 Casos de Malaria '!O46</f>
        <v>827</v>
      </c>
      <c r="W44" s="970">
        <f>'Indicador 8-Sífilis Congen'!M47</f>
        <v>1</v>
      </c>
      <c r="X44" s="971">
        <f>'Indicador 8-Sífilis Congen'!N47</f>
        <v>1</v>
      </c>
      <c r="Y44" s="972">
        <f>'Indicador 8-Sífilis Congen'!O47</f>
        <v>0</v>
      </c>
      <c r="Z44" s="970">
        <f>'Indicador-9 Aids em &gt; 5 an (2'!M46</f>
        <v>0</v>
      </c>
      <c r="AA44" s="971">
        <f>'Indicador-9 Aids em &gt; 5 an (2'!N46</f>
        <v>0</v>
      </c>
      <c r="AB44" s="972">
        <f>'Indicador-9 Aids em &gt; 5 an (2'!O46</f>
        <v>0</v>
      </c>
      <c r="AC44" s="973">
        <f>'Indicador-10 Amostra de agu (2'!Q49</f>
        <v>100</v>
      </c>
      <c r="AD44" s="974">
        <f>'Indicador-10 Amostra de agu (2'!R49</f>
        <v>100</v>
      </c>
      <c r="AE44" s="975">
        <f>'Indicador-10 Amostra de agu (2'!S49</f>
        <v>0</v>
      </c>
      <c r="AF44" s="976">
        <f>'Indicador 11-Exames citopato (2'!M47</f>
        <v>0.35</v>
      </c>
      <c r="AG44" s="977">
        <f>'Indicador 11-Exames citopato (2'!N47</f>
        <v>0.35</v>
      </c>
      <c r="AH44" s="978">
        <f>'Indicador 11-Exames citopato (2'!O47</f>
        <v>9.8267716535433078E-2</v>
      </c>
      <c r="AI44" s="976">
        <f>'Indicador12-Mamagrafia'!M46</f>
        <v>0.1</v>
      </c>
      <c r="AJ44" s="977">
        <f>'Indicador12-Mamagrafia'!N46</f>
        <v>0.1</v>
      </c>
      <c r="AK44" s="978">
        <f>'Indicador12-Mamagrafia'!O46</f>
        <v>2.9940119760479044E-3</v>
      </c>
      <c r="AL44" s="973">
        <f>'Indicador 13-Parto Normal'!M46</f>
        <v>90</v>
      </c>
      <c r="AM44" s="974">
        <f>'Indicador 13-Parto Normal'!N46</f>
        <v>90</v>
      </c>
      <c r="AN44" s="975">
        <f>'Indicador 13-Parto Normal'!O46</f>
        <v>88.421052631578945</v>
      </c>
      <c r="AO44" s="973">
        <f>'Indicador 14- gravidez na adole'!M46</f>
        <v>30</v>
      </c>
      <c r="AP44" s="974">
        <f>'Indicador 14- gravidez na adole'!N46</f>
        <v>30</v>
      </c>
      <c r="AQ44" s="975">
        <f>'Indicador 14- gravidez na adole'!O46</f>
        <v>24.210526315789473</v>
      </c>
      <c r="AR44" s="970">
        <f>'Indicador 15-Mortalidade Inf (2'!M46</f>
        <v>1</v>
      </c>
      <c r="AS44" s="971">
        <f>'Indicador 15-Mortalidade Inf (2'!N46</f>
        <v>1</v>
      </c>
      <c r="AT44" s="972">
        <f>'Indicador 15-Mortalidade Inf (2'!O46</f>
        <v>0</v>
      </c>
      <c r="AU44" s="970">
        <f>'Indicador 16-óbitos maternos'!M46</f>
        <v>0</v>
      </c>
      <c r="AV44" s="971">
        <f>'Indicador 16-óbitos maternos'!N46</f>
        <v>1</v>
      </c>
      <c r="AW44" s="972">
        <f>'Indicador 16-óbitos maternos'!O46</f>
        <v>0</v>
      </c>
      <c r="AX44" s="979">
        <f>'Indicador 17- Cob.pop. Atb'!M46</f>
        <v>0.8</v>
      </c>
      <c r="AY44" s="977">
        <f>'Indicador 17- Cob.pop. Atb'!N46</f>
        <v>80</v>
      </c>
      <c r="AZ44" s="978">
        <f>'Indicador 17- Cob.pop. Atb'!O46</f>
        <v>0</v>
      </c>
      <c r="BA44" s="979">
        <f>'Indicador 18-Bolsa Familia '!M46</f>
        <v>0.8</v>
      </c>
      <c r="BB44" s="977">
        <f>'Indicador 18-Bolsa Familia '!N46</f>
        <v>80</v>
      </c>
      <c r="BC44" s="978">
        <f>'Indicador 18-Bolsa Familia '!O46</f>
        <v>0.64910000000000001</v>
      </c>
      <c r="BD44" s="979">
        <f>'Indicador19- Saude bucal'!M46</f>
        <v>0.75</v>
      </c>
      <c r="BE44" s="977">
        <f>'Indicador19- Saude bucal'!N46</f>
        <v>75</v>
      </c>
      <c r="BF44" s="978">
        <f>'Indicador19- Saude bucal'!O46</f>
        <v>1</v>
      </c>
      <c r="BG44" s="976" t="str">
        <f>'Indicador 21- CAPS'!M47</f>
        <v>N/A</v>
      </c>
      <c r="BH44" s="977" t="str">
        <f>'Indicador 21- CAPS'!N47</f>
        <v>N/A</v>
      </c>
      <c r="BI44" s="978">
        <f>'Indicador 21- CAPS'!O47</f>
        <v>0</v>
      </c>
      <c r="BJ44" s="982">
        <f>'Indicador-22 imóveis visitados'!M46</f>
        <v>4</v>
      </c>
      <c r="BK44" s="981">
        <f>'Indicador-22 imóveis visitados'!N46</f>
        <v>4</v>
      </c>
      <c r="BL44" s="980">
        <f>'Indicador-22 imóveis visitados'!O46</f>
        <v>0</v>
      </c>
      <c r="BM44" s="973">
        <f>'Indicador-23 Agra ao trab not'!M46</f>
        <v>100</v>
      </c>
      <c r="BN44" s="974">
        <f>'Indicador-23 Agra ao trab not'!N46</f>
        <v>100</v>
      </c>
      <c r="BO44" s="975" t="str">
        <f>'Indicador-23 Agra ao trab not'!O46</f>
        <v>-</v>
      </c>
    </row>
    <row r="45" spans="1:67" s="285" customFormat="1" ht="24" customHeight="1">
      <c r="A45" s="941" t="s">
        <v>37</v>
      </c>
      <c r="B45" s="1211">
        <f>'Indicador 1- Óbitos Prematuros'!N47</f>
        <v>18</v>
      </c>
      <c r="C45" s="971">
        <f>'Indicador 1- Óbitos Prematuros'!O47</f>
        <v>0</v>
      </c>
      <c r="D45" s="972">
        <f>'Indicador 1- Óbitos Prematuros'!P47</f>
        <v>0</v>
      </c>
      <c r="E45" s="973">
        <f>'Indicador 2-MIF investigad (2'!N47</f>
        <v>90</v>
      </c>
      <c r="F45" s="974">
        <f>'Indicador 2-MIF investigad (2'!O47</f>
        <v>0</v>
      </c>
      <c r="G45" s="975">
        <f>'Indicador 2-MIF investigad (2'!P47</f>
        <v>0</v>
      </c>
      <c r="H45" s="973">
        <f>'Indicador 3-Obitcom causa bas'!N47</f>
        <v>90</v>
      </c>
      <c r="I45" s="974">
        <f>'Indicador 3-Obitcom causa bas'!O47</f>
        <v>0</v>
      </c>
      <c r="J45" s="975">
        <f>'Indicador 3-Obitcom causa bas'!P47</f>
        <v>93.7007874015748</v>
      </c>
      <c r="K45" s="973">
        <f>'Indicador 4-Calendario de vaci'!N47</f>
        <v>100</v>
      </c>
      <c r="L45" s="974">
        <f>'Indicador 4-Calendario de vaci'!O47</f>
        <v>0</v>
      </c>
      <c r="M45" s="975">
        <f>'Indicador 4-Calendario de vaci'!P47</f>
        <v>0</v>
      </c>
      <c r="N45" s="973">
        <f>'Indicador-5 DCNI'!M47</f>
        <v>80</v>
      </c>
      <c r="O45" s="974">
        <f>'Indicador-5 DCNI'!N47</f>
        <v>0</v>
      </c>
      <c r="P45" s="975" t="str">
        <f>'Indicador-5 DCNI'!O47</f>
        <v>S/N</v>
      </c>
      <c r="Q45" s="973">
        <f>'Indicador-6 Cura de MH'!M47</f>
        <v>100</v>
      </c>
      <c r="R45" s="974">
        <f>'Indicador-6 Cura de MH'!N47</f>
        <v>0</v>
      </c>
      <c r="S45" s="975">
        <f>'Indicador-6 Cura de MH'!O47</f>
        <v>100</v>
      </c>
      <c r="T45" s="970">
        <f>'Indicador - 7 Casos de Malaria '!M47</f>
        <v>7029</v>
      </c>
      <c r="U45" s="971">
        <f>'Indicador - 7 Casos de Malaria '!N47</f>
        <v>0</v>
      </c>
      <c r="V45" s="972">
        <f>'Indicador - 7 Casos de Malaria '!O47</f>
        <v>2915</v>
      </c>
      <c r="W45" s="970">
        <f>'Indicador 8-Sífilis Congen'!M48</f>
        <v>2</v>
      </c>
      <c r="X45" s="971">
        <f>'Indicador 8-Sífilis Congen'!N48</f>
        <v>0</v>
      </c>
      <c r="Y45" s="972">
        <f>'Indicador 8-Sífilis Congen'!O48</f>
        <v>0</v>
      </c>
      <c r="Z45" s="970">
        <f>'Indicador-9 Aids em &gt; 5 an (2'!M47</f>
        <v>0</v>
      </c>
      <c r="AA45" s="971">
        <f>'Indicador-9 Aids em &gt; 5 an (2'!N47</f>
        <v>0</v>
      </c>
      <c r="AB45" s="972">
        <f>'Indicador-9 Aids em &gt; 5 an (2'!O47</f>
        <v>0</v>
      </c>
      <c r="AC45" s="973">
        <f>'Indicador-10 Amostra de agu (2'!Q50</f>
        <v>100</v>
      </c>
      <c r="AD45" s="974">
        <f>'Indicador-10 Amostra de agu (2'!R50</f>
        <v>0</v>
      </c>
      <c r="AE45" s="975">
        <f>'Indicador-10 Amostra de agu (2'!S50</f>
        <v>0</v>
      </c>
      <c r="AF45" s="976">
        <f>'Indicador 11-Exames citopato (2'!M48</f>
        <v>0.4</v>
      </c>
      <c r="AG45" s="977">
        <f>'Indicador 11-Exames citopato (2'!N48</f>
        <v>0</v>
      </c>
      <c r="AH45" s="978">
        <f>'Indicador 11-Exames citopato (2'!O48</f>
        <v>0.1806033342154009</v>
      </c>
      <c r="AI45" s="976">
        <f>'Indicador12-Mamagrafia'!M47</f>
        <v>0.1</v>
      </c>
      <c r="AJ45" s="977">
        <f>'Indicador12-Mamagrafia'!N47</f>
        <v>0</v>
      </c>
      <c r="AK45" s="978">
        <f>'Indicador12-Mamagrafia'!O47</f>
        <v>3.9408866995073889E-3</v>
      </c>
      <c r="AL45" s="973">
        <f>'Indicador 13-Parto Normal'!M47</f>
        <v>90</v>
      </c>
      <c r="AM45" s="974">
        <f>'Indicador 13-Parto Normal'!N47</f>
        <v>0</v>
      </c>
      <c r="AN45" s="975">
        <f>'Indicador 13-Parto Normal'!O47</f>
        <v>86.619718309859152</v>
      </c>
      <c r="AO45" s="973">
        <f>'Indicador 14- gravidez na adole'!M47</f>
        <v>20</v>
      </c>
      <c r="AP45" s="974">
        <f>'Indicador 14- gravidez na adole'!N47</f>
        <v>0</v>
      </c>
      <c r="AQ45" s="975">
        <f>'Indicador 14- gravidez na adole'!O47</f>
        <v>18.309859154929601</v>
      </c>
      <c r="AR45" s="970">
        <f>'Indicador 15-Mortalidade Inf (2'!M47</f>
        <v>25</v>
      </c>
      <c r="AS45" s="971">
        <f>'Indicador 15-Mortalidade Inf (2'!N47</f>
        <v>0</v>
      </c>
      <c r="AT45" s="972">
        <f>'Indicador 15-Mortalidade Inf (2'!O47</f>
        <v>15</v>
      </c>
      <c r="AU45" s="970">
        <f>'Indicador 16-óbitos maternos'!M47</f>
        <v>3</v>
      </c>
      <c r="AV45" s="971">
        <f>'Indicador 16-óbitos maternos'!N47</f>
        <v>0</v>
      </c>
      <c r="AW45" s="972">
        <f>'Indicador 16-óbitos maternos'!O47</f>
        <v>0</v>
      </c>
      <c r="AX45" s="979">
        <f>'Indicador 17- Cob.pop. Atb'!M47</f>
        <v>0.8</v>
      </c>
      <c r="AY45" s="977">
        <f>'Indicador 17- Cob.pop. Atb'!N47</f>
        <v>0</v>
      </c>
      <c r="AZ45" s="978">
        <f>'Indicador 17- Cob.pop. Atb'!O47</f>
        <v>0</v>
      </c>
      <c r="BA45" s="979">
        <f>'Indicador 18-Bolsa Familia '!M47</f>
        <v>0.8</v>
      </c>
      <c r="BB45" s="977">
        <f>'Indicador 18-Bolsa Familia '!N47</f>
        <v>0</v>
      </c>
      <c r="BC45" s="978">
        <f>'Indicador 18-Bolsa Familia '!O47</f>
        <v>0.2903</v>
      </c>
      <c r="BD45" s="979">
        <f>'Indicador19- Saude bucal'!M47</f>
        <v>0.85</v>
      </c>
      <c r="BE45" s="977">
        <f>'Indicador19- Saude bucal'!N47</f>
        <v>0</v>
      </c>
      <c r="BF45" s="978">
        <f>'Indicador19- Saude bucal'!O47</f>
        <v>0.9103</v>
      </c>
      <c r="BG45" s="979">
        <v>1</v>
      </c>
      <c r="BH45" s="977">
        <f>'Indicador 21- CAPS'!N48</f>
        <v>0</v>
      </c>
      <c r="BI45" s="978">
        <f>'Indicador 21- CAPS'!O48</f>
        <v>0</v>
      </c>
      <c r="BJ45" s="982">
        <f>'Indicador-22 imóveis visitados'!M47</f>
        <v>4</v>
      </c>
      <c r="BK45" s="981">
        <f>'Indicador-22 imóveis visitados'!N47</f>
        <v>0</v>
      </c>
      <c r="BL45" s="980">
        <f>'Indicador-22 imóveis visitados'!O47</f>
        <v>0</v>
      </c>
      <c r="BM45" s="973">
        <f>'Indicador-23 Agra ao trab not'!M47</f>
        <v>85</v>
      </c>
      <c r="BN45" s="974">
        <f>'Indicador-23 Agra ao trab not'!N47</f>
        <v>0</v>
      </c>
      <c r="BO45" s="975">
        <f>'Indicador-23 Agra ao trab not'!O47</f>
        <v>0</v>
      </c>
    </row>
    <row r="46" spans="1:67" s="902" customFormat="1" ht="24" customHeight="1">
      <c r="A46" s="1209" t="s">
        <v>38</v>
      </c>
      <c r="B46" s="1212"/>
      <c r="C46" s="964"/>
      <c r="D46" s="965"/>
      <c r="E46" s="957"/>
      <c r="F46" s="958"/>
      <c r="G46" s="959"/>
      <c r="H46" s="957"/>
      <c r="I46" s="958"/>
      <c r="J46" s="959"/>
      <c r="K46" s="957"/>
      <c r="L46" s="958"/>
      <c r="M46" s="959"/>
      <c r="N46" s="957"/>
      <c r="O46" s="958"/>
      <c r="P46" s="959"/>
      <c r="Q46" s="957"/>
      <c r="R46" s="958"/>
      <c r="S46" s="959"/>
      <c r="T46" s="963"/>
      <c r="U46" s="964"/>
      <c r="V46" s="965"/>
      <c r="W46" s="963"/>
      <c r="X46" s="964"/>
      <c r="Y46" s="965"/>
      <c r="Z46" s="963"/>
      <c r="AA46" s="964"/>
      <c r="AB46" s="965"/>
      <c r="AC46" s="957"/>
      <c r="AD46" s="958"/>
      <c r="AE46" s="959"/>
      <c r="AF46" s="960"/>
      <c r="AG46" s="961"/>
      <c r="AH46" s="962"/>
      <c r="AI46" s="960"/>
      <c r="AJ46" s="961"/>
      <c r="AK46" s="962"/>
      <c r="AL46" s="957"/>
      <c r="AM46" s="958"/>
      <c r="AN46" s="959"/>
      <c r="AO46" s="957"/>
      <c r="AP46" s="958"/>
      <c r="AQ46" s="959"/>
      <c r="AR46" s="963"/>
      <c r="AS46" s="964"/>
      <c r="AT46" s="965"/>
      <c r="AU46" s="963"/>
      <c r="AV46" s="964"/>
      <c r="AW46" s="965"/>
      <c r="AX46" s="969"/>
      <c r="AY46" s="961"/>
      <c r="AZ46" s="962"/>
      <c r="BA46" s="969"/>
      <c r="BB46" s="961"/>
      <c r="BC46" s="962"/>
      <c r="BD46" s="969"/>
      <c r="BE46" s="961"/>
      <c r="BF46" s="962"/>
      <c r="BG46" s="960"/>
      <c r="BH46" s="961"/>
      <c r="BI46" s="962"/>
      <c r="BJ46" s="966"/>
      <c r="BK46" s="967"/>
      <c r="BL46" s="968"/>
      <c r="BM46" s="957"/>
      <c r="BN46" s="958"/>
      <c r="BO46" s="959"/>
    </row>
    <row r="47" spans="1:67" ht="24" customHeight="1">
      <c r="A47" s="941" t="s">
        <v>39</v>
      </c>
      <c r="B47" s="1211">
        <f>'Indicador 1- Óbitos Prematuros'!N49</f>
        <v>64</v>
      </c>
      <c r="C47" s="971">
        <f>'Indicador 1- Óbitos Prematuros'!O49</f>
        <v>80</v>
      </c>
      <c r="D47" s="972">
        <f>'Indicador 1- Óbitos Prematuros'!P49</f>
        <v>0</v>
      </c>
      <c r="E47" s="973">
        <f>'Indicador 2-MIF investigad (2'!N49</f>
        <v>90</v>
      </c>
      <c r="F47" s="974">
        <f>'Indicador 2-MIF investigad (2'!O49</f>
        <v>90</v>
      </c>
      <c r="G47" s="975">
        <f>'Indicador 2-MIF investigad (2'!P49</f>
        <v>11.1</v>
      </c>
      <c r="H47" s="973">
        <f>'Indicador 3-Obitcom causa bas'!N49</f>
        <v>90</v>
      </c>
      <c r="I47" s="974">
        <f>'Indicador 3-Obitcom causa bas'!O49</f>
        <v>90</v>
      </c>
      <c r="J47" s="975">
        <f>'Indicador 3-Obitcom causa bas'!P49</f>
        <v>90.417690417690423</v>
      </c>
      <c r="K47" s="973">
        <f>'Indicador 4-Calendario de vaci'!N49</f>
        <v>100</v>
      </c>
      <c r="L47" s="974">
        <f>'Indicador 4-Calendario de vaci'!O49</f>
        <v>100</v>
      </c>
      <c r="M47" s="975">
        <f>'Indicador 4-Calendario de vaci'!P49</f>
        <v>0</v>
      </c>
      <c r="N47" s="973">
        <f>'Indicador-5 DCNI'!M49</f>
        <v>80</v>
      </c>
      <c r="O47" s="974">
        <f>'Indicador-5 DCNI'!N49</f>
        <v>80</v>
      </c>
      <c r="P47" s="975">
        <f>'Indicador-5 DCNI'!O49</f>
        <v>100</v>
      </c>
      <c r="Q47" s="973">
        <f>'Indicador-6 Cura de MH'!M49</f>
        <v>90</v>
      </c>
      <c r="R47" s="974">
        <f>'Indicador-6 Cura de MH'!N49</f>
        <v>95</v>
      </c>
      <c r="S47" s="975">
        <f>'Indicador-6 Cura de MH'!O49</f>
        <v>85.7</v>
      </c>
      <c r="T47" s="970">
        <f>'Indicador - 7 Casos de Malaria '!M49</f>
        <v>513</v>
      </c>
      <c r="U47" s="971">
        <f>'Indicador - 7 Casos de Malaria '!N49</f>
        <v>311</v>
      </c>
      <c r="V47" s="972">
        <f>'Indicador - 7 Casos de Malaria '!O49</f>
        <v>33</v>
      </c>
      <c r="W47" s="970">
        <f>'Indicador 8-Sífilis Congen'!M50</f>
        <v>3</v>
      </c>
      <c r="X47" s="971">
        <f>'Indicador 8-Sífilis Congen'!N50</f>
        <v>3</v>
      </c>
      <c r="Y47" s="972">
        <f>'Indicador 8-Sífilis Congen'!O50</f>
        <v>0</v>
      </c>
      <c r="Z47" s="970">
        <f>'Indicador-9 Aids em &gt; 5 an (2'!M49</f>
        <v>0</v>
      </c>
      <c r="AA47" s="971">
        <f>'Indicador-9 Aids em &gt; 5 an (2'!N49</f>
        <v>0</v>
      </c>
      <c r="AB47" s="972">
        <f>'Indicador-9 Aids em &gt; 5 an (2'!O49</f>
        <v>0</v>
      </c>
      <c r="AC47" s="973">
        <f>'Indicador-10 Amostra de agu (2'!Q52</f>
        <v>100</v>
      </c>
      <c r="AD47" s="974">
        <f>'Indicador-10 Amostra de agu (2'!R52</f>
        <v>100</v>
      </c>
      <c r="AE47" s="975">
        <f>'Indicador-10 Amostra de agu (2'!S52</f>
        <v>6.94</v>
      </c>
      <c r="AF47" s="976">
        <f>'Indicador 11-Exames citopato (2'!M50</f>
        <v>0.4</v>
      </c>
      <c r="AG47" s="977">
        <f>'Indicador 11-Exames citopato (2'!N50</f>
        <v>0.4</v>
      </c>
      <c r="AH47" s="978">
        <f>'Indicador 11-Exames citopato (2'!O50</f>
        <v>4.0692727363731918E-2</v>
      </c>
      <c r="AI47" s="976">
        <f>'Indicador12-Mamagrafia'!M49</f>
        <v>0.1</v>
      </c>
      <c r="AJ47" s="977">
        <f>'Indicador12-Mamagrafia'!N49</f>
        <v>0.1</v>
      </c>
      <c r="AK47" s="978">
        <f>'Indicador12-Mamagrafia'!O49</f>
        <v>1.4360566660197943E-2</v>
      </c>
      <c r="AL47" s="973">
        <f>'Indicador 13-Parto Normal'!M49</f>
        <v>70</v>
      </c>
      <c r="AM47" s="974">
        <f>'Indicador 13-Parto Normal'!N49</f>
        <v>70</v>
      </c>
      <c r="AN47" s="975">
        <f>'Indicador 13-Parto Normal'!O49</f>
        <v>65.586419753086417</v>
      </c>
      <c r="AO47" s="973">
        <f>'Indicador 14- gravidez na adole'!M49</f>
        <v>22</v>
      </c>
      <c r="AP47" s="974">
        <f>'Indicador 14- gravidez na adole'!N49</f>
        <v>24</v>
      </c>
      <c r="AQ47" s="975">
        <f>'Indicador 14- gravidez na adole'!O49</f>
        <v>23.456790123456788</v>
      </c>
      <c r="AR47" s="970">
        <f>'Indicador 15-Mortalidade Inf (2'!M49</f>
        <v>15</v>
      </c>
      <c r="AS47" s="971">
        <f>'Indicador 15-Mortalidade Inf (2'!N49</f>
        <v>26</v>
      </c>
      <c r="AT47" s="972">
        <f>'Indicador 15-Mortalidade Inf (2'!O49</f>
        <v>15.43</v>
      </c>
      <c r="AU47" s="970">
        <f>'Indicador 16-óbitos maternos'!M49</f>
        <v>3</v>
      </c>
      <c r="AV47" s="971">
        <f>'Indicador 16-óbitos maternos'!N49</f>
        <v>3</v>
      </c>
      <c r="AW47" s="972">
        <f>'Indicador 16-óbitos maternos'!O49</f>
        <v>3</v>
      </c>
      <c r="AX47" s="979">
        <f>'Indicador 17- Cob.pop. Atb'!M49</f>
        <v>0.8</v>
      </c>
      <c r="AY47" s="977">
        <f>'Indicador 17- Cob.pop. Atb'!N49</f>
        <v>90</v>
      </c>
      <c r="AZ47" s="978">
        <f>'Indicador 17- Cob.pop. Atb'!O49</f>
        <v>0</v>
      </c>
      <c r="BA47" s="979">
        <f>'Indicador 18-Bolsa Familia '!M49</f>
        <v>0.8</v>
      </c>
      <c r="BB47" s="977">
        <f>'Indicador 18-Bolsa Familia '!N49</f>
        <v>80</v>
      </c>
      <c r="BC47" s="978">
        <f>'Indicador 18-Bolsa Familia '!O49</f>
        <v>0.78369999999999995</v>
      </c>
      <c r="BD47" s="979">
        <f>'Indicador19- Saude bucal'!M49</f>
        <v>0.9</v>
      </c>
      <c r="BE47" s="977">
        <f>'Indicador19- Saude bucal'!N49</f>
        <v>90</v>
      </c>
      <c r="BF47" s="978">
        <f>'Indicador19- Saude bucal'!O49</f>
        <v>0.88500000000000001</v>
      </c>
      <c r="BG47" s="979">
        <v>1</v>
      </c>
      <c r="BH47" s="977">
        <f>'Indicador 21- CAPS'!N50</f>
        <v>100</v>
      </c>
      <c r="BI47" s="978">
        <f>'Indicador 21- CAPS'!O50</f>
        <v>0</v>
      </c>
      <c r="BJ47" s="982">
        <f>'Indicador-22 imóveis visitados'!M49</f>
        <v>4</v>
      </c>
      <c r="BK47" s="981">
        <f>'Indicador-22 imóveis visitados'!N49</f>
        <v>4</v>
      </c>
      <c r="BL47" s="980">
        <f>'Indicador-22 imóveis visitados'!O49</f>
        <v>1</v>
      </c>
      <c r="BM47" s="973">
        <f>'Indicador-23 Agra ao trab not'!M49</f>
        <v>100</v>
      </c>
      <c r="BN47" s="974">
        <f>'Indicador-23 Agra ao trab not'!N49</f>
        <v>100</v>
      </c>
      <c r="BO47" s="975">
        <f>'Indicador-23 Agra ao trab not'!O49</f>
        <v>100</v>
      </c>
    </row>
    <row r="48" spans="1:67" s="285" customFormat="1" ht="20.25" customHeight="1">
      <c r="A48" s="941" t="s">
        <v>40</v>
      </c>
      <c r="B48" s="1211">
        <f>'Indicador 1- Óbitos Prematuros'!N50</f>
        <v>6</v>
      </c>
      <c r="C48" s="971">
        <f>'Indicador 1- Óbitos Prematuros'!O50</f>
        <v>6</v>
      </c>
      <c r="D48" s="972">
        <f>'Indicador 1- Óbitos Prematuros'!P50</f>
        <v>0</v>
      </c>
      <c r="E48" s="973">
        <f>'Indicador 2-MIF investigad (2'!N50</f>
        <v>90</v>
      </c>
      <c r="F48" s="974">
        <f>'Indicador 2-MIF investigad (2'!O50</f>
        <v>90</v>
      </c>
      <c r="G48" s="975">
        <f>'Indicador 2-MIF investigad (2'!P50</f>
        <v>100</v>
      </c>
      <c r="H48" s="973">
        <f>'Indicador 3-Obitcom causa bas'!N50</f>
        <v>90</v>
      </c>
      <c r="I48" s="974">
        <f>'Indicador 3-Obitcom causa bas'!O50</f>
        <v>90</v>
      </c>
      <c r="J48" s="975">
        <f>'Indicador 3-Obitcom causa bas'!P50</f>
        <v>97.560975609756099</v>
      </c>
      <c r="K48" s="973">
        <f>'Indicador 4-Calendario de vaci'!N50</f>
        <v>100</v>
      </c>
      <c r="L48" s="974">
        <f>'Indicador 4-Calendario de vaci'!O50</f>
        <v>100</v>
      </c>
      <c r="M48" s="975">
        <f>'Indicador 4-Calendario de vaci'!P50</f>
        <v>100</v>
      </c>
      <c r="N48" s="973">
        <f>'Indicador-5 DCNI'!M50</f>
        <v>80</v>
      </c>
      <c r="O48" s="974">
        <f>'Indicador-5 DCNI'!N50</f>
        <v>80</v>
      </c>
      <c r="P48" s="975" t="str">
        <f>'Indicador-5 DCNI'!O50</f>
        <v>S/N</v>
      </c>
      <c r="Q48" s="973">
        <f>'Indicador-6 Cura de MH'!M50</f>
        <v>100</v>
      </c>
      <c r="R48" s="974">
        <f>'Indicador-6 Cura de MH'!N50</f>
        <v>100</v>
      </c>
      <c r="S48" s="975">
        <f>'Indicador-6 Cura de MH'!O50</f>
        <v>100</v>
      </c>
      <c r="T48" s="970">
        <f>'Indicador - 7 Casos de Malaria '!M50</f>
        <v>194</v>
      </c>
      <c r="U48" s="971">
        <f>'Indicador - 7 Casos de Malaria '!N50</f>
        <v>194</v>
      </c>
      <c r="V48" s="972">
        <f>'Indicador - 7 Casos de Malaria '!O50</f>
        <v>6</v>
      </c>
      <c r="W48" s="970">
        <f>'Indicador 8-Sífilis Congen'!M51</f>
        <v>0</v>
      </c>
      <c r="X48" s="971">
        <f>'Indicador 8-Sífilis Congen'!N51</f>
        <v>0</v>
      </c>
      <c r="Y48" s="972">
        <f>'Indicador 8-Sífilis Congen'!O51</f>
        <v>0</v>
      </c>
      <c r="Z48" s="970">
        <f>'Indicador-9 Aids em &gt; 5 an (2'!M50</f>
        <v>0</v>
      </c>
      <c r="AA48" s="971">
        <f>'Indicador-9 Aids em &gt; 5 an (2'!N50</f>
        <v>0</v>
      </c>
      <c r="AB48" s="972">
        <f>'Indicador-9 Aids em &gt; 5 an (2'!O50</f>
        <v>0</v>
      </c>
      <c r="AC48" s="973">
        <f>'Indicador-10 Amostra de agu (2'!Q53</f>
        <v>0</v>
      </c>
      <c r="AD48" s="974">
        <f>'Indicador-10 Amostra de agu (2'!R53</f>
        <v>0</v>
      </c>
      <c r="AE48" s="975">
        <f>'Indicador-10 Amostra de agu (2'!S53</f>
        <v>0</v>
      </c>
      <c r="AF48" s="976">
        <f>'Indicador 11-Exames citopato (2'!M51</f>
        <v>0.3</v>
      </c>
      <c r="AG48" s="977">
        <f>'Indicador 11-Exames citopato (2'!N51</f>
        <v>0.3</v>
      </c>
      <c r="AH48" s="978">
        <f>'Indicador 11-Exames citopato (2'!O51</f>
        <v>7.0754716981132068E-3</v>
      </c>
      <c r="AI48" s="976">
        <f>'Indicador12-Mamagrafia'!M50</f>
        <v>0.1</v>
      </c>
      <c r="AJ48" s="977">
        <f>'Indicador12-Mamagrafia'!N50</f>
        <v>0.1</v>
      </c>
      <c r="AK48" s="978">
        <f>'Indicador12-Mamagrafia'!O50</f>
        <v>4.4150110375275938E-3</v>
      </c>
      <c r="AL48" s="973">
        <f>'Indicador 13-Parto Normal'!M50</f>
        <v>75</v>
      </c>
      <c r="AM48" s="974">
        <f>'Indicador 13-Parto Normal'!N50</f>
        <v>75</v>
      </c>
      <c r="AN48" s="975">
        <f>'Indicador 13-Parto Normal'!O50</f>
        <v>71.186440677966104</v>
      </c>
      <c r="AO48" s="973">
        <f>'Indicador 14- gravidez na adole'!M50</f>
        <v>27</v>
      </c>
      <c r="AP48" s="974">
        <f>'Indicador 14- gravidez na adole'!N50</f>
        <v>27</v>
      </c>
      <c r="AQ48" s="975">
        <f>'Indicador 14- gravidez na adole'!O50</f>
        <v>22.033898305084744</v>
      </c>
      <c r="AR48" s="970">
        <f>'Indicador 15-Mortalidade Inf (2'!M50</f>
        <v>1</v>
      </c>
      <c r="AS48" s="971">
        <f>'Indicador 15-Mortalidade Inf (2'!N50</f>
        <v>1</v>
      </c>
      <c r="AT48" s="972">
        <f>'Indicador 15-Mortalidade Inf (2'!O50</f>
        <v>0</v>
      </c>
      <c r="AU48" s="970">
        <f>'Indicador 16-óbitos maternos'!M50</f>
        <v>0</v>
      </c>
      <c r="AV48" s="971">
        <f>'Indicador 16-óbitos maternos'!N50</f>
        <v>0</v>
      </c>
      <c r="AW48" s="972">
        <f>'Indicador 16-óbitos maternos'!O50</f>
        <v>0</v>
      </c>
      <c r="AX48" s="979">
        <f>'Indicador 17- Cob.pop. Atb'!M50</f>
        <v>0.8</v>
      </c>
      <c r="AY48" s="977">
        <f>'Indicador 17- Cob.pop. Atb'!N50</f>
        <v>100</v>
      </c>
      <c r="AZ48" s="978">
        <f>'Indicador 17- Cob.pop. Atb'!O50</f>
        <v>0</v>
      </c>
      <c r="BA48" s="979">
        <f>'Indicador 18-Bolsa Familia '!M50</f>
        <v>0.8</v>
      </c>
      <c r="BB48" s="977">
        <f>'Indicador 18-Bolsa Familia '!N50</f>
        <v>80</v>
      </c>
      <c r="BC48" s="978">
        <f>'Indicador 18-Bolsa Familia '!O50</f>
        <v>0.53220000000000001</v>
      </c>
      <c r="BD48" s="979">
        <f>'Indicador19- Saude bucal'!M50</f>
        <v>1</v>
      </c>
      <c r="BE48" s="977">
        <f>'Indicador19- Saude bucal'!N50</f>
        <v>100</v>
      </c>
      <c r="BF48" s="978">
        <f>'Indicador19- Saude bucal'!O50</f>
        <v>1</v>
      </c>
      <c r="BG48" s="976" t="str">
        <f>'Indicador 21- CAPS'!M51</f>
        <v>N/A</v>
      </c>
      <c r="BH48" s="977" t="str">
        <f>'Indicador 21- CAPS'!N51</f>
        <v>N/A</v>
      </c>
      <c r="BI48" s="978">
        <f>'Indicador 21- CAPS'!O51</f>
        <v>0</v>
      </c>
      <c r="BJ48" s="982">
        <f>'Indicador-22 imóveis visitados'!M50</f>
        <v>4</v>
      </c>
      <c r="BK48" s="981">
        <f>'Indicador-22 imóveis visitados'!N50</f>
        <v>4</v>
      </c>
      <c r="BL48" s="980">
        <f>'Indicador-22 imóveis visitados'!O50</f>
        <v>0</v>
      </c>
      <c r="BM48" s="973">
        <f>'Indicador-23 Agra ao trab not'!M50</f>
        <v>100</v>
      </c>
      <c r="BN48" s="974">
        <f>'Indicador-23 Agra ao trab not'!N50</f>
        <v>100</v>
      </c>
      <c r="BO48" s="975" t="str">
        <f>'Indicador-23 Agra ao trab not'!O50</f>
        <v>-</v>
      </c>
    </row>
    <row r="49" spans="1:67" ht="18.75" customHeight="1">
      <c r="A49" s="941" t="s">
        <v>41</v>
      </c>
      <c r="B49" s="1211">
        <f>'Indicador 1- Óbitos Prematuros'!N51</f>
        <v>1</v>
      </c>
      <c r="C49" s="971">
        <f>'Indicador 1- Óbitos Prematuros'!O51</f>
        <v>1</v>
      </c>
      <c r="D49" s="972">
        <f>'Indicador 1- Óbitos Prematuros'!P51</f>
        <v>0</v>
      </c>
      <c r="E49" s="973">
        <f>'Indicador 2-MIF investigad (2'!N51</f>
        <v>90</v>
      </c>
      <c r="F49" s="974">
        <f>'Indicador 2-MIF investigad (2'!O51</f>
        <v>90</v>
      </c>
      <c r="G49" s="975">
        <f>'Indicador 2-MIF investigad (2'!P51</f>
        <v>0</v>
      </c>
      <c r="H49" s="973">
        <f>'Indicador 3-Obitcom causa bas'!N51</f>
        <v>90</v>
      </c>
      <c r="I49" s="974">
        <f>'Indicador 3-Obitcom causa bas'!O51</f>
        <v>90</v>
      </c>
      <c r="J49" s="975">
        <f>'Indicador 3-Obitcom causa bas'!P51</f>
        <v>95.238095238095241</v>
      </c>
      <c r="K49" s="973">
        <f>'Indicador 4-Calendario de vaci'!N51</f>
        <v>100</v>
      </c>
      <c r="L49" s="974">
        <f>'Indicador 4-Calendario de vaci'!O51</f>
        <v>100</v>
      </c>
      <c r="M49" s="975">
        <f>'Indicador 4-Calendario de vaci'!P51</f>
        <v>75</v>
      </c>
      <c r="N49" s="973">
        <f>'Indicador-5 DCNI'!M51</f>
        <v>80</v>
      </c>
      <c r="O49" s="974">
        <f>'Indicador-5 DCNI'!N51</f>
        <v>80</v>
      </c>
      <c r="P49" s="975" t="str">
        <f>'Indicador-5 DCNI'!O51</f>
        <v>S/N</v>
      </c>
      <c r="Q49" s="973">
        <f>'Indicador-6 Cura de MH'!M51</f>
        <v>90</v>
      </c>
      <c r="R49" s="974">
        <f>'Indicador-6 Cura de MH'!N51</f>
        <v>90</v>
      </c>
      <c r="S49" s="975" t="str">
        <f>'Indicador-6 Cura de MH'!O51</f>
        <v>-</v>
      </c>
      <c r="T49" s="970">
        <f>'Indicador - 7 Casos de Malaria '!M51</f>
        <v>95</v>
      </c>
      <c r="U49" s="971">
        <f>'Indicador - 7 Casos de Malaria '!N51</f>
        <v>95</v>
      </c>
      <c r="V49" s="972">
        <f>'Indicador - 7 Casos de Malaria '!O51</f>
        <v>7</v>
      </c>
      <c r="W49" s="970">
        <f>'Indicador 8-Sífilis Congen'!M52</f>
        <v>0</v>
      </c>
      <c r="X49" s="971">
        <f>'Indicador 8-Sífilis Congen'!N52</f>
        <v>0</v>
      </c>
      <c r="Y49" s="972">
        <f>'Indicador 8-Sífilis Congen'!O52</f>
        <v>0</v>
      </c>
      <c r="Z49" s="970">
        <f>'Indicador-9 Aids em &gt; 5 an (2'!M51</f>
        <v>0</v>
      </c>
      <c r="AA49" s="971">
        <f>'Indicador-9 Aids em &gt; 5 an (2'!N51</f>
        <v>0</v>
      </c>
      <c r="AB49" s="972">
        <f>'Indicador-9 Aids em &gt; 5 an (2'!O51</f>
        <v>0</v>
      </c>
      <c r="AC49" s="973">
        <f>'Indicador-10 Amostra de agu (2'!Q54</f>
        <v>100</v>
      </c>
      <c r="AD49" s="974">
        <f>'Indicador-10 Amostra de agu (2'!R54</f>
        <v>100</v>
      </c>
      <c r="AE49" s="975">
        <f>'Indicador-10 Amostra de agu (2'!S54</f>
        <v>0.69</v>
      </c>
      <c r="AF49" s="976">
        <f>'Indicador 11-Exames citopato (2'!M52</f>
        <v>0.3</v>
      </c>
      <c r="AG49" s="977">
        <f>'Indicador 11-Exames citopato (2'!N52</f>
        <v>0.3</v>
      </c>
      <c r="AH49" s="978">
        <f>'Indicador 11-Exames citopato (2'!O52</f>
        <v>1.288659793814433E-3</v>
      </c>
      <c r="AI49" s="976">
        <f>'Indicador12-Mamagrafia'!M51</f>
        <v>0.1</v>
      </c>
      <c r="AJ49" s="977">
        <f>'Indicador12-Mamagrafia'!N51</f>
        <v>0.1</v>
      </c>
      <c r="AK49" s="978">
        <f>'Indicador12-Mamagrafia'!O51</f>
        <v>3.8610038610038611E-3</v>
      </c>
      <c r="AL49" s="973">
        <f>'Indicador 13-Parto Normal'!M51</f>
        <v>80</v>
      </c>
      <c r="AM49" s="974">
        <f>'Indicador 13-Parto Normal'!N51</f>
        <v>80</v>
      </c>
      <c r="AN49" s="975">
        <f>'Indicador 13-Parto Normal'!O51</f>
        <v>72.727272727272734</v>
      </c>
      <c r="AO49" s="973">
        <f>'Indicador 14- gravidez na adole'!M51</f>
        <v>24</v>
      </c>
      <c r="AP49" s="974">
        <f>'Indicador 14- gravidez na adole'!N51</f>
        <v>24</v>
      </c>
      <c r="AQ49" s="975">
        <f>'Indicador 14- gravidez na adole'!O51</f>
        <v>21.212121212121211</v>
      </c>
      <c r="AR49" s="970">
        <f>'Indicador 15-Mortalidade Inf (2'!M51</f>
        <v>0</v>
      </c>
      <c r="AS49" s="971">
        <f>'Indicador 15-Mortalidade Inf (2'!N51</f>
        <v>0</v>
      </c>
      <c r="AT49" s="972">
        <f>'Indicador 15-Mortalidade Inf (2'!O51</f>
        <v>2</v>
      </c>
      <c r="AU49" s="970">
        <f>'Indicador 16-óbitos maternos'!M51</f>
        <v>0</v>
      </c>
      <c r="AV49" s="971">
        <f>'Indicador 16-óbitos maternos'!N51</f>
        <v>0</v>
      </c>
      <c r="AW49" s="972">
        <f>'Indicador 16-óbitos maternos'!O51</f>
        <v>0</v>
      </c>
      <c r="AX49" s="979">
        <f>'Indicador 17- Cob.pop. Atb'!M51</f>
        <v>1</v>
      </c>
      <c r="AY49" s="977">
        <f>'Indicador 17- Cob.pop. Atb'!N51</f>
        <v>100</v>
      </c>
      <c r="AZ49" s="978">
        <f>'Indicador 17- Cob.pop. Atb'!O51</f>
        <v>0</v>
      </c>
      <c r="BA49" s="979">
        <f>'Indicador 18-Bolsa Familia '!M51</f>
        <v>1</v>
      </c>
      <c r="BB49" s="977">
        <f>'Indicador 18-Bolsa Familia '!N51</f>
        <v>100</v>
      </c>
      <c r="BC49" s="978">
        <f>'Indicador 18-Bolsa Familia '!O51</f>
        <v>0.99960000000000004</v>
      </c>
      <c r="BD49" s="979">
        <f>'Indicador19- Saude bucal'!M51</f>
        <v>1</v>
      </c>
      <c r="BE49" s="977">
        <f>'Indicador19- Saude bucal'!N51</f>
        <v>100</v>
      </c>
      <c r="BF49" s="978">
        <f>'Indicador19- Saude bucal'!O51</f>
        <v>1</v>
      </c>
      <c r="BG49" s="976" t="str">
        <f>'Indicador 21- CAPS'!M52</f>
        <v>N/A</v>
      </c>
      <c r="BH49" s="977" t="str">
        <f>'Indicador 21- CAPS'!N52</f>
        <v>N/A</v>
      </c>
      <c r="BI49" s="978">
        <f>'Indicador 21- CAPS'!O52</f>
        <v>0</v>
      </c>
      <c r="BJ49" s="982">
        <f>'Indicador-22 imóveis visitados'!M51</f>
        <v>4</v>
      </c>
      <c r="BK49" s="981">
        <f>'Indicador-22 imóveis visitados'!N51</f>
        <v>4</v>
      </c>
      <c r="BL49" s="980">
        <f>'Indicador-22 imóveis visitados'!O51</f>
        <v>0</v>
      </c>
      <c r="BM49" s="973">
        <f>'Indicador-23 Agra ao trab not'!M51</f>
        <v>100</v>
      </c>
      <c r="BN49" s="974">
        <f>'Indicador-23 Agra ao trab not'!N51</f>
        <v>100</v>
      </c>
      <c r="BO49" s="975">
        <f>'Indicador-23 Agra ao trab not'!O51</f>
        <v>25</v>
      </c>
    </row>
    <row r="50" spans="1:67" ht="24" customHeight="1">
      <c r="A50" s="941" t="s">
        <v>42</v>
      </c>
      <c r="B50" s="1211">
        <f>'Indicador 1- Óbitos Prematuros'!N52</f>
        <v>7</v>
      </c>
      <c r="C50" s="971">
        <f>'Indicador 1- Óbitos Prematuros'!O52</f>
        <v>20</v>
      </c>
      <c r="D50" s="972">
        <f>'Indicador 1- Óbitos Prematuros'!P52</f>
        <v>0</v>
      </c>
      <c r="E50" s="973">
        <f>'Indicador 2-MIF investigad (2'!N52</f>
        <v>90</v>
      </c>
      <c r="F50" s="974">
        <f>'Indicador 2-MIF investigad (2'!O52</f>
        <v>100</v>
      </c>
      <c r="G50" s="975">
        <f>'Indicador 2-MIF investigad (2'!P52</f>
        <v>100</v>
      </c>
      <c r="H50" s="973">
        <f>'Indicador 3-Obitcom causa bas'!N52</f>
        <v>90</v>
      </c>
      <c r="I50" s="974">
        <f>'Indicador 3-Obitcom causa bas'!O52</f>
        <v>90</v>
      </c>
      <c r="J50" s="975">
        <f>'Indicador 3-Obitcom causa bas'!P52</f>
        <v>92.682926829268297</v>
      </c>
      <c r="K50" s="973">
        <f>'Indicador 4-Calendario de vaci'!N52</f>
        <v>100</v>
      </c>
      <c r="L50" s="974">
        <f>'Indicador 4-Calendario de vaci'!O52</f>
        <v>90</v>
      </c>
      <c r="M50" s="975">
        <f>'Indicador 4-Calendario de vaci'!P52</f>
        <v>25</v>
      </c>
      <c r="N50" s="973">
        <f>'Indicador-5 DCNI'!M52</f>
        <v>80</v>
      </c>
      <c r="O50" s="974">
        <f>'Indicador-5 DCNI'!N52</f>
        <v>80</v>
      </c>
      <c r="P50" s="975" t="str">
        <f>'Indicador-5 DCNI'!O52</f>
        <v>S/N</v>
      </c>
      <c r="Q50" s="973">
        <f>'Indicador-6 Cura de MH'!M52</f>
        <v>90</v>
      </c>
      <c r="R50" s="974">
        <f>'Indicador-6 Cura de MH'!N52</f>
        <v>90</v>
      </c>
      <c r="S50" s="975">
        <f>'Indicador-6 Cura de MH'!O52</f>
        <v>81.8</v>
      </c>
      <c r="T50" s="970">
        <f>'Indicador - 7 Casos de Malaria '!M52</f>
        <v>15</v>
      </c>
      <c r="U50" s="971">
        <f>'Indicador - 7 Casos de Malaria '!N52</f>
        <v>30</v>
      </c>
      <c r="V50" s="972">
        <f>'Indicador - 7 Casos de Malaria '!O52</f>
        <v>4</v>
      </c>
      <c r="W50" s="970">
        <f>'Indicador 8-Sífilis Congen'!M53</f>
        <v>0</v>
      </c>
      <c r="X50" s="971">
        <f>'Indicador 8-Sífilis Congen'!N53</f>
        <v>1</v>
      </c>
      <c r="Y50" s="972">
        <f>'Indicador 8-Sífilis Congen'!O53</f>
        <v>0</v>
      </c>
      <c r="Z50" s="970">
        <f>'Indicador-9 Aids em &gt; 5 an (2'!M52</f>
        <v>0</v>
      </c>
      <c r="AA50" s="971">
        <f>'Indicador-9 Aids em &gt; 5 an (2'!N52</f>
        <v>1</v>
      </c>
      <c r="AB50" s="972">
        <f>'Indicador-9 Aids em &gt; 5 an (2'!O52</f>
        <v>0</v>
      </c>
      <c r="AC50" s="973">
        <f>'Indicador-10 Amostra de agu (2'!Q55</f>
        <v>0</v>
      </c>
      <c r="AD50" s="974">
        <f>'Indicador-10 Amostra de agu (2'!R55</f>
        <v>0</v>
      </c>
      <c r="AE50" s="975">
        <f>'Indicador-10 Amostra de agu (2'!S55</f>
        <v>0</v>
      </c>
      <c r="AF50" s="976">
        <f>'Indicador 11-Exames citopato (2'!M53</f>
        <v>0.35</v>
      </c>
      <c r="AG50" s="977">
        <f>'Indicador 11-Exames citopato (2'!N53</f>
        <v>0.35</v>
      </c>
      <c r="AH50" s="978">
        <f>'Indicador 11-Exames citopato (2'!O53</f>
        <v>4.9367088607594943E-2</v>
      </c>
      <c r="AI50" s="976">
        <f>'Indicador12-Mamagrafia'!M52</f>
        <v>0.1</v>
      </c>
      <c r="AJ50" s="977">
        <f>'Indicador12-Mamagrafia'!N52</f>
        <v>0.2</v>
      </c>
      <c r="AK50" s="978">
        <f>'Indicador12-Mamagrafia'!O52</f>
        <v>0</v>
      </c>
      <c r="AL50" s="973">
        <f>'Indicador 13-Parto Normal'!M52</f>
        <v>82</v>
      </c>
      <c r="AM50" s="974">
        <f>'Indicador 13-Parto Normal'!N52</f>
        <v>80</v>
      </c>
      <c r="AN50" s="975">
        <f>'Indicador 13-Parto Normal'!O52</f>
        <v>74.603174603174608</v>
      </c>
      <c r="AO50" s="973">
        <f>'Indicador 14- gravidez na adole'!M52</f>
        <v>22</v>
      </c>
      <c r="AP50" s="974">
        <f>'Indicador 14- gravidez na adole'!N52</f>
        <v>28</v>
      </c>
      <c r="AQ50" s="975">
        <f>'Indicador 14- gravidez na adole'!O52</f>
        <v>20.634920634920633</v>
      </c>
      <c r="AR50" s="970">
        <f>'Indicador 15-Mortalidade Inf (2'!M52</f>
        <v>2</v>
      </c>
      <c r="AS50" s="971">
        <f>'Indicador 15-Mortalidade Inf (2'!N52</f>
        <v>3</v>
      </c>
      <c r="AT50" s="972">
        <f>'Indicador 15-Mortalidade Inf (2'!O52</f>
        <v>0</v>
      </c>
      <c r="AU50" s="970">
        <f>'Indicador 16-óbitos maternos'!M52</f>
        <v>0</v>
      </c>
      <c r="AV50" s="971">
        <f>'Indicador 16-óbitos maternos'!N52</f>
        <v>0</v>
      </c>
      <c r="AW50" s="972">
        <f>'Indicador 16-óbitos maternos'!O52</f>
        <v>0</v>
      </c>
      <c r="AX50" s="979">
        <f>'Indicador 17- Cob.pop. Atb'!M52</f>
        <v>1</v>
      </c>
      <c r="AY50" s="977">
        <f>'Indicador 17- Cob.pop. Atb'!N52</f>
        <v>100</v>
      </c>
      <c r="AZ50" s="978">
        <f>'Indicador 17- Cob.pop. Atb'!O52</f>
        <v>0</v>
      </c>
      <c r="BA50" s="979">
        <f>'Indicador 18-Bolsa Familia '!M52</f>
        <v>1</v>
      </c>
      <c r="BB50" s="977">
        <f>'Indicador 18-Bolsa Familia '!N52</f>
        <v>90</v>
      </c>
      <c r="BC50" s="978">
        <f>'Indicador 18-Bolsa Familia '!O52</f>
        <v>0.98109999999999997</v>
      </c>
      <c r="BD50" s="979">
        <f>'Indicador19- Saude bucal'!M52</f>
        <v>1</v>
      </c>
      <c r="BE50" s="977">
        <f>'Indicador19- Saude bucal'!N52</f>
        <v>100</v>
      </c>
      <c r="BF50" s="978">
        <f>'Indicador19- Saude bucal'!O52</f>
        <v>1</v>
      </c>
      <c r="BG50" s="976" t="str">
        <f>'Indicador 21- CAPS'!M53</f>
        <v>N/A</v>
      </c>
      <c r="BH50" s="977" t="str">
        <f>'Indicador 21- CAPS'!N53</f>
        <v>N/A</v>
      </c>
      <c r="BI50" s="978">
        <f>'Indicador 21- CAPS'!O53</f>
        <v>0</v>
      </c>
      <c r="BJ50" s="982">
        <f>'Indicador-22 imóveis visitados'!M52</f>
        <v>0</v>
      </c>
      <c r="BK50" s="981">
        <f>'Indicador-22 imóveis visitados'!N52</f>
        <v>1</v>
      </c>
      <c r="BL50" s="980">
        <f>'Indicador-22 imóveis visitados'!O52</f>
        <v>0</v>
      </c>
      <c r="BM50" s="973">
        <f>'Indicador-23 Agra ao trab not'!M52</f>
        <v>100</v>
      </c>
      <c r="BN50" s="974">
        <f>'Indicador-23 Agra ao trab not'!N52</f>
        <v>100</v>
      </c>
      <c r="BO50" s="975">
        <f>'Indicador-23 Agra ao trab not'!O52</f>
        <v>100</v>
      </c>
    </row>
    <row r="51" spans="1:67" ht="24" customHeight="1">
      <c r="A51" s="941" t="s">
        <v>43</v>
      </c>
      <c r="B51" s="1211">
        <f>'Indicador 1- Óbitos Prematuros'!N53</f>
        <v>11</v>
      </c>
      <c r="C51" s="971">
        <f>'Indicador 1- Óbitos Prematuros'!O53</f>
        <v>11</v>
      </c>
      <c r="D51" s="972">
        <f>'Indicador 1- Óbitos Prematuros'!P53</f>
        <v>0</v>
      </c>
      <c r="E51" s="973">
        <f>'Indicador 2-MIF investigad (2'!N53</f>
        <v>90</v>
      </c>
      <c r="F51" s="974">
        <f>'Indicador 2-MIF investigad (2'!O53</f>
        <v>100</v>
      </c>
      <c r="G51" s="975">
        <f>'Indicador 2-MIF investigad (2'!P53</f>
        <v>0</v>
      </c>
      <c r="H51" s="973">
        <f>'Indicador 3-Obitcom causa bas'!N53</f>
        <v>90</v>
      </c>
      <c r="I51" s="974">
        <f>'Indicador 3-Obitcom causa bas'!O53</f>
        <v>90</v>
      </c>
      <c r="J51" s="975">
        <f>'Indicador 3-Obitcom causa bas'!P53</f>
        <v>88.235294117647058</v>
      </c>
      <c r="K51" s="973">
        <f>'Indicador 4-Calendario de vaci'!N53</f>
        <v>100</v>
      </c>
      <c r="L51" s="974">
        <f>'Indicador 4-Calendario de vaci'!O53</f>
        <v>100</v>
      </c>
      <c r="M51" s="975">
        <f>'Indicador 4-Calendario de vaci'!P53</f>
        <v>25</v>
      </c>
      <c r="N51" s="973">
        <f>'Indicador-5 DCNI'!M53</f>
        <v>80</v>
      </c>
      <c r="O51" s="974">
        <f>'Indicador-5 DCNI'!N53</f>
        <v>80</v>
      </c>
      <c r="P51" s="975" t="str">
        <f>'Indicador-5 DCNI'!O53</f>
        <v>S/N</v>
      </c>
      <c r="Q51" s="973">
        <f>'Indicador-6 Cura de MH'!M53</f>
        <v>100</v>
      </c>
      <c r="R51" s="974">
        <f>'Indicador-6 Cura de MH'!N53</f>
        <v>100</v>
      </c>
      <c r="S51" s="975">
        <f>'Indicador-6 Cura de MH'!O53</f>
        <v>100</v>
      </c>
      <c r="T51" s="970">
        <f>'Indicador - 7 Casos de Malaria '!M53</f>
        <v>8</v>
      </c>
      <c r="U51" s="971">
        <f>'Indicador - 7 Casos de Malaria '!N53</f>
        <v>8</v>
      </c>
      <c r="V51" s="972">
        <f>'Indicador - 7 Casos de Malaria '!O53</f>
        <v>0</v>
      </c>
      <c r="W51" s="970">
        <f>'Indicador 8-Sífilis Congen'!M54</f>
        <v>0</v>
      </c>
      <c r="X51" s="971">
        <f>'Indicador 8-Sífilis Congen'!N54</f>
        <v>0</v>
      </c>
      <c r="Y51" s="972">
        <f>'Indicador 8-Sífilis Congen'!O54</f>
        <v>0</v>
      </c>
      <c r="Z51" s="970">
        <f>'Indicador-9 Aids em &gt; 5 an (2'!M53</f>
        <v>0</v>
      </c>
      <c r="AA51" s="971">
        <f>'Indicador-9 Aids em &gt; 5 an (2'!N53</f>
        <v>0</v>
      </c>
      <c r="AB51" s="972">
        <f>'Indicador-9 Aids em &gt; 5 an (2'!O53</f>
        <v>0</v>
      </c>
      <c r="AC51" s="973">
        <f>'Indicador-10 Amostra de agu (2'!Q56</f>
        <v>0</v>
      </c>
      <c r="AD51" s="974">
        <f>'Indicador-10 Amostra de agu (2'!R56</f>
        <v>0</v>
      </c>
      <c r="AE51" s="975">
        <f>'Indicador-10 Amostra de agu (2'!S56</f>
        <v>0</v>
      </c>
      <c r="AF51" s="976">
        <f>'Indicador 11-Exames citopato (2'!M54</f>
        <v>0.35</v>
      </c>
      <c r="AG51" s="977">
        <f>'Indicador 11-Exames citopato (2'!N54</f>
        <v>0.35</v>
      </c>
      <c r="AH51" s="978">
        <f>'Indicador 11-Exames citopato (2'!O54</f>
        <v>9.9214145383104121E-2</v>
      </c>
      <c r="AI51" s="976">
        <f>'Indicador12-Mamagrafia'!M53</f>
        <v>0.1</v>
      </c>
      <c r="AJ51" s="977">
        <f>'Indicador12-Mamagrafia'!N53</f>
        <v>0.1</v>
      </c>
      <c r="AK51" s="978">
        <f>'Indicador12-Mamagrafia'!O53</f>
        <v>9.2059838895281933E-3</v>
      </c>
      <c r="AL51" s="973">
        <f>'Indicador 13-Parto Normal'!M53</f>
        <v>75</v>
      </c>
      <c r="AM51" s="974">
        <f>'Indicador 13-Parto Normal'!N53</f>
        <v>75</v>
      </c>
      <c r="AN51" s="975">
        <f>'Indicador 13-Parto Normal'!O53</f>
        <v>67.032967032967022</v>
      </c>
      <c r="AO51" s="973">
        <f>'Indicador 14- gravidez na adole'!M53</f>
        <v>25</v>
      </c>
      <c r="AP51" s="974">
        <f>'Indicador 14- gravidez na adole'!N53</f>
        <v>25</v>
      </c>
      <c r="AQ51" s="975">
        <f>'Indicador 14- gravidez na adole'!O53</f>
        <v>29.670329670329672</v>
      </c>
      <c r="AR51" s="970">
        <f>'Indicador 15-Mortalidade Inf (2'!M53</f>
        <v>3</v>
      </c>
      <c r="AS51" s="971">
        <f>'Indicador 15-Mortalidade Inf (2'!N53</f>
        <v>3</v>
      </c>
      <c r="AT51" s="972">
        <f>'Indicador 15-Mortalidade Inf (2'!O53</f>
        <v>1</v>
      </c>
      <c r="AU51" s="970">
        <f>'Indicador 16-óbitos maternos'!M53</f>
        <v>0</v>
      </c>
      <c r="AV51" s="971">
        <f>'Indicador 16-óbitos maternos'!N53</f>
        <v>0</v>
      </c>
      <c r="AW51" s="972">
        <f>'Indicador 16-óbitos maternos'!O53</f>
        <v>0</v>
      </c>
      <c r="AX51" s="979">
        <f>'Indicador 17- Cob.pop. Atb'!M53</f>
        <v>1</v>
      </c>
      <c r="AY51" s="977">
        <f>'Indicador 17- Cob.pop. Atb'!N53</f>
        <v>100</v>
      </c>
      <c r="AZ51" s="978">
        <f>'Indicador 17- Cob.pop. Atb'!O53</f>
        <v>0</v>
      </c>
      <c r="BA51" s="979">
        <f>'Indicador 18-Bolsa Familia '!M53</f>
        <v>1</v>
      </c>
      <c r="BB51" s="977">
        <f>'Indicador 18-Bolsa Familia '!N53</f>
        <v>100</v>
      </c>
      <c r="BC51" s="978">
        <f>'Indicador 18-Bolsa Familia '!O53</f>
        <v>0.9405</v>
      </c>
      <c r="BD51" s="979">
        <f>'Indicador19- Saude bucal'!M53</f>
        <v>1</v>
      </c>
      <c r="BE51" s="977">
        <f>'Indicador19- Saude bucal'!N53</f>
        <v>100</v>
      </c>
      <c r="BF51" s="978">
        <f>'Indicador19- Saude bucal'!O53</f>
        <v>1</v>
      </c>
      <c r="BG51" s="976" t="str">
        <f>'Indicador 21- CAPS'!M54</f>
        <v>N/A</v>
      </c>
      <c r="BH51" s="977" t="str">
        <f>'Indicador 21- CAPS'!N54</f>
        <v>N/A</v>
      </c>
      <c r="BI51" s="978">
        <f>'Indicador 21- CAPS'!O54</f>
        <v>0</v>
      </c>
      <c r="BJ51" s="982">
        <f>'Indicador-22 imóveis visitados'!M53</f>
        <v>0</v>
      </c>
      <c r="BK51" s="981">
        <f>'Indicador-22 imóveis visitados'!N53</f>
        <v>0</v>
      </c>
      <c r="BL51" s="980">
        <f>'Indicador-22 imóveis visitados'!O53</f>
        <v>0</v>
      </c>
      <c r="BM51" s="973">
        <f>'Indicador-23 Agra ao trab not'!M53</f>
        <v>100</v>
      </c>
      <c r="BN51" s="974">
        <f>'Indicador-23 Agra ao trab not'!N53</f>
        <v>100</v>
      </c>
      <c r="BO51" s="975" t="str">
        <f>'Indicador-23 Agra ao trab not'!O53</f>
        <v>-</v>
      </c>
    </row>
    <row r="52" spans="1:67" ht="21" customHeight="1">
      <c r="A52" s="941" t="s">
        <v>44</v>
      </c>
      <c r="B52" s="1211">
        <f>'Indicador 1- Óbitos Prematuros'!N54</f>
        <v>10</v>
      </c>
      <c r="C52" s="971">
        <f>'Indicador 1- Óbitos Prematuros'!O54</f>
        <v>10</v>
      </c>
      <c r="D52" s="972">
        <f>'Indicador 1- Óbitos Prematuros'!P54</f>
        <v>0</v>
      </c>
      <c r="E52" s="973">
        <f>'Indicador 2-MIF investigad (2'!N54</f>
        <v>90</v>
      </c>
      <c r="F52" s="974">
        <f>'Indicador 2-MIF investigad (2'!O54</f>
        <v>90</v>
      </c>
      <c r="G52" s="975">
        <f>'Indicador 2-MIF investigad (2'!P54</f>
        <v>0</v>
      </c>
      <c r="H52" s="973">
        <f>'Indicador 3-Obitcom causa bas'!N54</f>
        <v>90</v>
      </c>
      <c r="I52" s="974">
        <f>'Indicador 3-Obitcom causa bas'!O54</f>
        <v>100</v>
      </c>
      <c r="J52" s="975">
        <f>'Indicador 3-Obitcom causa bas'!P54</f>
        <v>100</v>
      </c>
      <c r="K52" s="973">
        <f>'Indicador 4-Calendario de vaci'!N54</f>
        <v>100</v>
      </c>
      <c r="L52" s="974">
        <f>'Indicador 4-Calendario de vaci'!O54</f>
        <v>90</v>
      </c>
      <c r="M52" s="975">
        <f>'Indicador 4-Calendario de vaci'!P54</f>
        <v>0</v>
      </c>
      <c r="N52" s="973">
        <f>'Indicador-5 DCNI'!M54</f>
        <v>80</v>
      </c>
      <c r="O52" s="974">
        <f>'Indicador-5 DCNI'!N54</f>
        <v>80</v>
      </c>
      <c r="P52" s="975" t="str">
        <f>'Indicador-5 DCNI'!O54</f>
        <v>S/N</v>
      </c>
      <c r="Q52" s="973">
        <f>'Indicador-6 Cura de MH'!M54</f>
        <v>90</v>
      </c>
      <c r="R52" s="974">
        <f>'Indicador-6 Cura de MH'!N54</f>
        <v>90</v>
      </c>
      <c r="S52" s="975" t="str">
        <f>'Indicador-6 Cura de MH'!O54</f>
        <v>-</v>
      </c>
      <c r="T52" s="970">
        <f>'Indicador - 7 Casos de Malaria '!M54</f>
        <v>0</v>
      </c>
      <c r="U52" s="971">
        <f>'Indicador - 7 Casos de Malaria '!N54</f>
        <v>1</v>
      </c>
      <c r="V52" s="972">
        <f>'Indicador - 7 Casos de Malaria '!O54</f>
        <v>0</v>
      </c>
      <c r="W52" s="970">
        <f>'Indicador 8-Sífilis Congen'!M55</f>
        <v>5</v>
      </c>
      <c r="X52" s="971">
        <f>'Indicador 8-Sífilis Congen'!N55</f>
        <v>5</v>
      </c>
      <c r="Y52" s="972">
        <f>'Indicador 8-Sífilis Congen'!O55</f>
        <v>0</v>
      </c>
      <c r="Z52" s="970">
        <f>'Indicador-9 Aids em &gt; 5 an (2'!M54</f>
        <v>1</v>
      </c>
      <c r="AA52" s="971">
        <f>'Indicador-9 Aids em &gt; 5 an (2'!N54</f>
        <v>1</v>
      </c>
      <c r="AB52" s="972">
        <f>'Indicador-9 Aids em &gt; 5 an (2'!O54</f>
        <v>0</v>
      </c>
      <c r="AC52" s="973">
        <f>'Indicador-10 Amostra de agu (2'!Q57</f>
        <v>100</v>
      </c>
      <c r="AD52" s="974">
        <f>'Indicador-10 Amostra de agu (2'!R57</f>
        <v>100</v>
      </c>
      <c r="AE52" s="975">
        <f>'Indicador-10 Amostra de agu (2'!S57</f>
        <v>0.69</v>
      </c>
      <c r="AF52" s="976">
        <f>'Indicador 11-Exames citopato (2'!M55</f>
        <v>0.5</v>
      </c>
      <c r="AG52" s="977">
        <f>'Indicador 11-Exames citopato (2'!N55</f>
        <v>0.35</v>
      </c>
      <c r="AH52" s="978">
        <f>'Indicador 11-Exames citopato (2'!O55</f>
        <v>0.14149400218102506</v>
      </c>
      <c r="AI52" s="976">
        <f>'Indicador12-Mamagrafia'!M54</f>
        <v>0.1</v>
      </c>
      <c r="AJ52" s="977">
        <f>'Indicador12-Mamagrafia'!N54</f>
        <v>0.03</v>
      </c>
      <c r="AK52" s="978">
        <f>'Indicador12-Mamagrafia'!O54</f>
        <v>8.8300220750551876E-3</v>
      </c>
      <c r="AL52" s="973">
        <f>'Indicador 13-Parto Normal'!M54</f>
        <v>80</v>
      </c>
      <c r="AM52" s="974">
        <f>'Indicador 13-Parto Normal'!N54</f>
        <v>80</v>
      </c>
      <c r="AN52" s="975">
        <f>'Indicador 13-Parto Normal'!O54</f>
        <v>71.134020618556704</v>
      </c>
      <c r="AO52" s="973">
        <f>'Indicador 14- gravidez na adole'!M54</f>
        <v>25</v>
      </c>
      <c r="AP52" s="974">
        <f>'Indicador 14- gravidez na adole'!N54</f>
        <v>25</v>
      </c>
      <c r="AQ52" s="975">
        <f>'Indicador 14- gravidez na adole'!O54</f>
        <v>26.804123711340207</v>
      </c>
      <c r="AR52" s="970">
        <f>'Indicador 15-Mortalidade Inf (2'!M54</f>
        <v>2</v>
      </c>
      <c r="AS52" s="971">
        <f>'Indicador 15-Mortalidade Inf (2'!N54</f>
        <v>3</v>
      </c>
      <c r="AT52" s="972">
        <f>'Indicador 15-Mortalidade Inf (2'!O54</f>
        <v>1</v>
      </c>
      <c r="AU52" s="970">
        <f>'Indicador 16-óbitos maternos'!M54</f>
        <v>0</v>
      </c>
      <c r="AV52" s="971">
        <f>'Indicador 16-óbitos maternos'!N54</f>
        <v>0</v>
      </c>
      <c r="AW52" s="972">
        <f>'Indicador 16-óbitos maternos'!O54</f>
        <v>0</v>
      </c>
      <c r="AX52" s="979">
        <f>'Indicador 17- Cob.pop. Atb'!M54</f>
        <v>0.8</v>
      </c>
      <c r="AY52" s="977">
        <f>'Indicador 17- Cob.pop. Atb'!N54</f>
        <v>100</v>
      </c>
      <c r="AZ52" s="978">
        <f>'Indicador 17- Cob.pop. Atb'!O54</f>
        <v>0</v>
      </c>
      <c r="BA52" s="979">
        <f>'Indicador 18-Bolsa Familia '!M54</f>
        <v>0.8</v>
      </c>
      <c r="BB52" s="977">
        <f>'Indicador 18-Bolsa Familia '!N54</f>
        <v>95</v>
      </c>
      <c r="BC52" s="978">
        <f>'Indicador 18-Bolsa Familia '!O54</f>
        <v>0.99690000000000001</v>
      </c>
      <c r="BD52" s="979">
        <f>'Indicador19- Saude bucal'!M54</f>
        <v>1</v>
      </c>
      <c r="BE52" s="977">
        <f>'Indicador19- Saude bucal'!N54</f>
        <v>100</v>
      </c>
      <c r="BF52" s="978">
        <f>'Indicador19- Saude bucal'!O54</f>
        <v>1</v>
      </c>
      <c r="BG52" s="976" t="str">
        <f>'Indicador 21- CAPS'!M55</f>
        <v>N/A</v>
      </c>
      <c r="BH52" s="977" t="str">
        <f>'Indicador 21- CAPS'!N55</f>
        <v>N/A</v>
      </c>
      <c r="BI52" s="978">
        <f>'Indicador 21- CAPS'!O55</f>
        <v>0</v>
      </c>
      <c r="BJ52" s="982">
        <f>'Indicador-22 imóveis visitados'!M54</f>
        <v>4</v>
      </c>
      <c r="BK52" s="981">
        <f>'Indicador-22 imóveis visitados'!N54</f>
        <v>4</v>
      </c>
      <c r="BL52" s="980">
        <f>'Indicador-22 imóveis visitados'!O54</f>
        <v>1</v>
      </c>
      <c r="BM52" s="973">
        <f>'Indicador-23 Agra ao trab not'!M54</f>
        <v>100</v>
      </c>
      <c r="BN52" s="974">
        <f>'Indicador-23 Agra ao trab not'!N54</f>
        <v>100</v>
      </c>
      <c r="BO52" s="975" t="str">
        <f>'Indicador-23 Agra ao trab not'!O54</f>
        <v>-</v>
      </c>
    </row>
    <row r="53" spans="1:67" s="902" customFormat="1" ht="24" customHeight="1">
      <c r="A53" s="1209" t="s">
        <v>45</v>
      </c>
      <c r="B53" s="1212"/>
      <c r="C53" s="964"/>
      <c r="D53" s="965"/>
      <c r="E53" s="957"/>
      <c r="F53" s="958"/>
      <c r="G53" s="959"/>
      <c r="H53" s="957"/>
      <c r="I53" s="958"/>
      <c r="J53" s="959"/>
      <c r="K53" s="957"/>
      <c r="L53" s="958"/>
      <c r="M53" s="959"/>
      <c r="N53" s="957"/>
      <c r="O53" s="958"/>
      <c r="P53" s="959"/>
      <c r="Q53" s="957"/>
      <c r="R53" s="958"/>
      <c r="S53" s="959"/>
      <c r="T53" s="963"/>
      <c r="U53" s="964"/>
      <c r="V53" s="965"/>
      <c r="W53" s="963"/>
      <c r="X53" s="964"/>
      <c r="Y53" s="965"/>
      <c r="Z53" s="963"/>
      <c r="AA53" s="964"/>
      <c r="AB53" s="965"/>
      <c r="AC53" s="957"/>
      <c r="AD53" s="958"/>
      <c r="AE53" s="959"/>
      <c r="AF53" s="960"/>
      <c r="AG53" s="961"/>
      <c r="AH53" s="962"/>
      <c r="AI53" s="960"/>
      <c r="AJ53" s="961"/>
      <c r="AK53" s="962"/>
      <c r="AL53" s="957"/>
      <c r="AM53" s="958"/>
      <c r="AN53" s="959"/>
      <c r="AO53" s="957"/>
      <c r="AP53" s="958"/>
      <c r="AQ53" s="959"/>
      <c r="AR53" s="963"/>
      <c r="AS53" s="964"/>
      <c r="AT53" s="965"/>
      <c r="AU53" s="963"/>
      <c r="AV53" s="964"/>
      <c r="AW53" s="965"/>
      <c r="AX53" s="969"/>
      <c r="AY53" s="961"/>
      <c r="AZ53" s="962"/>
      <c r="BA53" s="969"/>
      <c r="BB53" s="961"/>
      <c r="BC53" s="962"/>
      <c r="BD53" s="969"/>
      <c r="BE53" s="961"/>
      <c r="BF53" s="962"/>
      <c r="BG53" s="960"/>
      <c r="BH53" s="961"/>
      <c r="BI53" s="962"/>
      <c r="BJ53" s="966"/>
      <c r="BK53" s="967"/>
      <c r="BL53" s="968"/>
      <c r="BM53" s="957"/>
      <c r="BN53" s="958"/>
      <c r="BO53" s="959"/>
    </row>
    <row r="54" spans="1:67" ht="21.75" customHeight="1">
      <c r="A54" s="941" t="s">
        <v>47</v>
      </c>
      <c r="B54" s="1211">
        <f>'Indicador 1- Óbitos Prematuros'!N56</f>
        <v>17</v>
      </c>
      <c r="C54" s="971">
        <f>'Indicador 1- Óbitos Prematuros'!O56</f>
        <v>18</v>
      </c>
      <c r="D54" s="972">
        <f>'Indicador 1- Óbitos Prematuros'!P56</f>
        <v>0</v>
      </c>
      <c r="E54" s="973">
        <f>'Indicador 2-MIF investigad (2'!N56</f>
        <v>90</v>
      </c>
      <c r="F54" s="974" t="str">
        <f>'Indicador 2-MIF investigad (2'!O56</f>
        <v>N/A</v>
      </c>
      <c r="G54" s="975">
        <f>'Indicador 2-MIF investigad (2'!P56</f>
        <v>100</v>
      </c>
      <c r="H54" s="973">
        <f>'Indicador 3-Obitcom causa bas'!N56</f>
        <v>90</v>
      </c>
      <c r="I54" s="974">
        <f>'Indicador 3-Obitcom causa bas'!O56</f>
        <v>91</v>
      </c>
      <c r="J54" s="975">
        <f>'Indicador 3-Obitcom causa bas'!P56</f>
        <v>96.428571428571431</v>
      </c>
      <c r="K54" s="973">
        <f>'Indicador 4-Calendario de vaci'!N56</f>
        <v>100</v>
      </c>
      <c r="L54" s="974">
        <f>'Indicador 4-Calendario de vaci'!O56</f>
        <v>95</v>
      </c>
      <c r="M54" s="975">
        <f>'Indicador 4-Calendario de vaci'!P56</f>
        <v>0</v>
      </c>
      <c r="N54" s="973">
        <f>'Indicador-5 DCNI'!M56</f>
        <v>80</v>
      </c>
      <c r="O54" s="974">
        <f>'Indicador-5 DCNI'!N56</f>
        <v>80</v>
      </c>
      <c r="P54" s="975" t="str">
        <f>'Indicador-5 DCNI'!O56</f>
        <v>S/N</v>
      </c>
      <c r="Q54" s="973">
        <f>'Indicador-6 Cura de MH'!M56</f>
        <v>100</v>
      </c>
      <c r="R54" s="974">
        <f>'Indicador-6 Cura de MH'!N56</f>
        <v>90</v>
      </c>
      <c r="S54" s="975" t="str">
        <f>'Indicador-6 Cura de MH'!O56</f>
        <v>-</v>
      </c>
      <c r="T54" s="970">
        <f>'Indicador - 7 Casos de Malaria '!M56</f>
        <v>0</v>
      </c>
      <c r="U54" s="971">
        <f>'Indicador - 7 Casos de Malaria '!N56</f>
        <v>0</v>
      </c>
      <c r="V54" s="972">
        <f>'Indicador - 7 Casos de Malaria '!O56</f>
        <v>0</v>
      </c>
      <c r="W54" s="970">
        <f>'Indicador 8-Sífilis Congen'!M57</f>
        <v>3</v>
      </c>
      <c r="X54" s="971">
        <f>'Indicador 8-Sífilis Congen'!N57</f>
        <v>3</v>
      </c>
      <c r="Y54" s="972">
        <f>'Indicador 8-Sífilis Congen'!O57</f>
        <v>0</v>
      </c>
      <c r="Z54" s="970">
        <f>'Indicador-9 Aids em &gt; 5 an (2'!M56</f>
        <v>1</v>
      </c>
      <c r="AA54" s="971">
        <f>'Indicador-9 Aids em &gt; 5 an (2'!N56</f>
        <v>1</v>
      </c>
      <c r="AB54" s="972">
        <f>'Indicador-9 Aids em &gt; 5 an (2'!O56</f>
        <v>0</v>
      </c>
      <c r="AC54" s="973">
        <f>'Indicador-10 Amostra de agu (2'!Q59</f>
        <v>100</v>
      </c>
      <c r="AD54" s="974">
        <f>'Indicador-10 Amostra de agu (2'!R59</f>
        <v>100</v>
      </c>
      <c r="AE54" s="975">
        <f>'Indicador-10 Amostra de agu (2'!S59</f>
        <v>4.13</v>
      </c>
      <c r="AF54" s="976">
        <f>'Indicador 11-Exames citopato (2'!M57</f>
        <v>0.6</v>
      </c>
      <c r="AG54" s="977">
        <f>'Indicador 11-Exames citopato (2'!N57</f>
        <v>0.35</v>
      </c>
      <c r="AH54" s="978">
        <f>'Indicador 11-Exames citopato (2'!O57</f>
        <v>0.31750679774105833</v>
      </c>
      <c r="AI54" s="976">
        <f>'Indicador12-Mamagrafia'!M56</f>
        <v>0.1</v>
      </c>
      <c r="AJ54" s="977">
        <f>'Indicador12-Mamagrafia'!N56</f>
        <v>0.04</v>
      </c>
      <c r="AK54" s="978">
        <f>'Indicador12-Mamagrafia'!O56</f>
        <v>0</v>
      </c>
      <c r="AL54" s="973">
        <f>'Indicador 13-Parto Normal'!M56</f>
        <v>75</v>
      </c>
      <c r="AM54" s="974">
        <f>'Indicador 13-Parto Normal'!N56</f>
        <v>75</v>
      </c>
      <c r="AN54" s="975">
        <f>'Indicador 13-Parto Normal'!O56</f>
        <v>71.335504885993487</v>
      </c>
      <c r="AO54" s="973">
        <f>'Indicador 14- gravidez na adole'!M56</f>
        <v>25</v>
      </c>
      <c r="AP54" s="974">
        <f>'Indicador 14- gravidez na adole'!N56</f>
        <v>28</v>
      </c>
      <c r="AQ54" s="975">
        <f>'Indicador 14- gravidez na adole'!O56</f>
        <v>28.013029315960914</v>
      </c>
      <c r="AR54" s="970">
        <f>'Indicador 15-Mortalidade Inf (2'!M56</f>
        <v>8</v>
      </c>
      <c r="AS54" s="971">
        <f>'Indicador 15-Mortalidade Inf (2'!N56</f>
        <v>12</v>
      </c>
      <c r="AT54" s="972">
        <f>'Indicador 15-Mortalidade Inf (2'!O56</f>
        <v>12</v>
      </c>
      <c r="AU54" s="970">
        <f>'Indicador 16-óbitos maternos'!M56</f>
        <v>1</v>
      </c>
      <c r="AV54" s="971">
        <f>'Indicador 16-óbitos maternos'!N56</f>
        <v>1</v>
      </c>
      <c r="AW54" s="972">
        <f>'Indicador 16-óbitos maternos'!O56</f>
        <v>0</v>
      </c>
      <c r="AX54" s="979">
        <f>'Indicador 17- Cob.pop. Atb'!M56</f>
        <v>0.8</v>
      </c>
      <c r="AY54" s="977">
        <f>'Indicador 17- Cob.pop. Atb'!N56</f>
        <v>80</v>
      </c>
      <c r="AZ54" s="978">
        <f>'Indicador 17- Cob.pop. Atb'!O56</f>
        <v>0</v>
      </c>
      <c r="BA54" s="979">
        <f>'Indicador 18-Bolsa Familia '!M56</f>
        <v>0.8</v>
      </c>
      <c r="BB54" s="977">
        <f>'Indicador 18-Bolsa Familia '!N56</f>
        <v>80</v>
      </c>
      <c r="BC54" s="978">
        <f>'Indicador 18-Bolsa Familia '!O56</f>
        <v>0.7198</v>
      </c>
      <c r="BD54" s="979">
        <f>'Indicador19- Saude bucal'!M56</f>
        <v>1</v>
      </c>
      <c r="BE54" s="977">
        <f>'Indicador19- Saude bucal'!N56</f>
        <v>80</v>
      </c>
      <c r="BF54" s="978">
        <f>'Indicador19- Saude bucal'!O56</f>
        <v>0.95579999999999998</v>
      </c>
      <c r="BG54" s="976" t="str">
        <f>'Indicador 21- CAPS'!M57</f>
        <v>N/A</v>
      </c>
      <c r="BH54" s="977" t="str">
        <f>'Indicador 21- CAPS'!N57</f>
        <v>N/A</v>
      </c>
      <c r="BI54" s="978">
        <f>'Indicador 21- CAPS'!O57</f>
        <v>0</v>
      </c>
      <c r="BJ54" s="982">
        <f>'Indicador-22 imóveis visitados'!M56</f>
        <v>0</v>
      </c>
      <c r="BK54" s="981">
        <f>'Indicador-22 imóveis visitados'!N56</f>
        <v>0</v>
      </c>
      <c r="BL54" s="980">
        <f>'Indicador-22 imóveis visitados'!O56</f>
        <v>0</v>
      </c>
      <c r="BM54" s="973">
        <f>'Indicador-23 Agra ao trab not'!M56</f>
        <v>100</v>
      </c>
      <c r="BN54" s="974">
        <f>'Indicador-23 Agra ao trab not'!N56</f>
        <v>100</v>
      </c>
      <c r="BO54" s="975">
        <f>'Indicador-23 Agra ao trab not'!O56</f>
        <v>100</v>
      </c>
    </row>
    <row r="55" spans="1:67" ht="16.5" customHeight="1">
      <c r="A55" s="941" t="s">
        <v>50</v>
      </c>
      <c r="B55" s="1211">
        <f>'Indicador 1- Óbitos Prematuros'!N57</f>
        <v>8</v>
      </c>
      <c r="C55" s="971">
        <f>'Indicador 1- Óbitos Prematuros'!O57</f>
        <v>8</v>
      </c>
      <c r="D55" s="972">
        <f>'Indicador 1- Óbitos Prematuros'!P57</f>
        <v>0</v>
      </c>
      <c r="E55" s="973">
        <f>'Indicador 2-MIF investigad (2'!N57</f>
        <v>90</v>
      </c>
      <c r="F55" s="974">
        <f>'Indicador 2-MIF investigad (2'!O57</f>
        <v>90</v>
      </c>
      <c r="G55" s="975">
        <f>'Indicador 2-MIF investigad (2'!P57</f>
        <v>0</v>
      </c>
      <c r="H55" s="973">
        <f>'Indicador 3-Obitcom causa bas'!N57</f>
        <v>90</v>
      </c>
      <c r="I55" s="974">
        <f>'Indicador 3-Obitcom causa bas'!O57</f>
        <v>95</v>
      </c>
      <c r="J55" s="975">
        <f>'Indicador 3-Obitcom causa bas'!P57</f>
        <v>100</v>
      </c>
      <c r="K55" s="973">
        <f>'Indicador 4-Calendario de vaci'!N57</f>
        <v>100</v>
      </c>
      <c r="L55" s="974">
        <f>'Indicador 4-Calendario de vaci'!O57</f>
        <v>95</v>
      </c>
      <c r="M55" s="975">
        <f>'Indicador 4-Calendario de vaci'!P57</f>
        <v>100</v>
      </c>
      <c r="N55" s="973">
        <f>'Indicador-5 DCNI'!M57</f>
        <v>80</v>
      </c>
      <c r="O55" s="974">
        <f>'Indicador-5 DCNI'!N57</f>
        <v>80</v>
      </c>
      <c r="P55" s="975" t="str">
        <f>'Indicador-5 DCNI'!O57</f>
        <v>S/N</v>
      </c>
      <c r="Q55" s="973">
        <f>'Indicador-6 Cura de MH'!M57</f>
        <v>100</v>
      </c>
      <c r="R55" s="974">
        <f>'Indicador-6 Cura de MH'!N57</f>
        <v>95</v>
      </c>
      <c r="S55" s="975">
        <f>'Indicador-6 Cura de MH'!O57</f>
        <v>100</v>
      </c>
      <c r="T55" s="970">
        <f>'Indicador - 7 Casos de Malaria '!M57</f>
        <v>1</v>
      </c>
      <c r="U55" s="971">
        <f>'Indicador - 7 Casos de Malaria '!N57</f>
        <v>1</v>
      </c>
      <c r="V55" s="972">
        <f>'Indicador - 7 Casos de Malaria '!O57</f>
        <v>1</v>
      </c>
      <c r="W55" s="970">
        <f>'Indicador 8-Sífilis Congen'!M58</f>
        <v>0</v>
      </c>
      <c r="X55" s="971">
        <f>'Indicador 8-Sífilis Congen'!N58</f>
        <v>0</v>
      </c>
      <c r="Y55" s="972">
        <f>'Indicador 8-Sífilis Congen'!O58</f>
        <v>0</v>
      </c>
      <c r="Z55" s="970">
        <f>'Indicador-9 Aids em &gt; 5 an (2'!M57</f>
        <v>0</v>
      </c>
      <c r="AA55" s="971">
        <f>'Indicador-9 Aids em &gt; 5 an (2'!N57</f>
        <v>0</v>
      </c>
      <c r="AB55" s="972">
        <f>'Indicador-9 Aids em &gt; 5 an (2'!O57</f>
        <v>0</v>
      </c>
      <c r="AC55" s="973">
        <f>'Indicador-10 Amostra de agu (2'!Q60</f>
        <v>0</v>
      </c>
      <c r="AD55" s="974">
        <f>'Indicador-10 Amostra de agu (2'!R60</f>
        <v>0</v>
      </c>
      <c r="AE55" s="975">
        <f>'Indicador-10 Amostra de agu (2'!S60</f>
        <v>0</v>
      </c>
      <c r="AF55" s="976">
        <f>'Indicador 11-Exames citopato (2'!M58</f>
        <v>0.3</v>
      </c>
      <c r="AG55" s="977">
        <f>'Indicador 11-Exames citopato (2'!N58</f>
        <v>0.2</v>
      </c>
      <c r="AH55" s="978">
        <f>'Indicador 11-Exames citopato (2'!O58</f>
        <v>2.9065743944636676E-2</v>
      </c>
      <c r="AI55" s="976">
        <f>'Indicador12-Mamagrafia'!M57</f>
        <v>0.1</v>
      </c>
      <c r="AJ55" s="977">
        <f>'Indicador12-Mamagrafia'!N57</f>
        <v>0.1</v>
      </c>
      <c r="AK55" s="978">
        <f>'Indicador12-Mamagrafia'!O57</f>
        <v>0</v>
      </c>
      <c r="AL55" s="973">
        <f>'Indicador 13-Parto Normal'!M57</f>
        <v>73</v>
      </c>
      <c r="AM55" s="974">
        <f>'Indicador 13-Parto Normal'!N57</f>
        <v>71</v>
      </c>
      <c r="AN55" s="975">
        <f>'Indicador 13-Parto Normal'!O57</f>
        <v>67.415730337078656</v>
      </c>
      <c r="AO55" s="973">
        <f>'Indicador 14- gravidez na adole'!M57</f>
        <v>25</v>
      </c>
      <c r="AP55" s="974">
        <f>'Indicador 14- gravidez na adole'!N57</f>
        <v>31</v>
      </c>
      <c r="AQ55" s="975">
        <f>'Indicador 14- gravidez na adole'!O57</f>
        <v>34.831460674157306</v>
      </c>
      <c r="AR55" s="970">
        <f>'Indicador 15-Mortalidade Inf (2'!M57</f>
        <v>5</v>
      </c>
      <c r="AS55" s="971">
        <f>'Indicador 15-Mortalidade Inf (2'!N57</f>
        <v>5</v>
      </c>
      <c r="AT55" s="972">
        <f>'Indicador 15-Mortalidade Inf (2'!O57</f>
        <v>4</v>
      </c>
      <c r="AU55" s="970">
        <f>'Indicador 16-óbitos maternos'!M57</f>
        <v>0</v>
      </c>
      <c r="AV55" s="971">
        <f>'Indicador 16-óbitos maternos'!N57</f>
        <v>0</v>
      </c>
      <c r="AW55" s="972">
        <f>'Indicador 16-óbitos maternos'!O57</f>
        <v>0</v>
      </c>
      <c r="AX55" s="979">
        <f>'Indicador 17- Cob.pop. Atb'!M57</f>
        <v>0.8</v>
      </c>
      <c r="AY55" s="977">
        <f>'Indicador 17- Cob.pop. Atb'!N57</f>
        <v>100</v>
      </c>
      <c r="AZ55" s="978">
        <f>'Indicador 17- Cob.pop. Atb'!O57</f>
        <v>0</v>
      </c>
      <c r="BA55" s="979">
        <f>'Indicador 18-Bolsa Familia '!M57</f>
        <v>0.8</v>
      </c>
      <c r="BB55" s="977">
        <f>'Indicador 18-Bolsa Familia '!N57</f>
        <v>80</v>
      </c>
      <c r="BC55" s="978">
        <f>'Indicador 18-Bolsa Familia '!O57</f>
        <v>0.52</v>
      </c>
      <c r="BD55" s="979">
        <f>'Indicador19- Saude bucal'!M57</f>
        <v>0.8</v>
      </c>
      <c r="BE55" s="977">
        <f>'Indicador19- Saude bucal'!N57</f>
        <v>73</v>
      </c>
      <c r="BF55" s="978">
        <f>'Indicador19- Saude bucal'!O57</f>
        <v>0.85599999999999998</v>
      </c>
      <c r="BG55" s="976" t="str">
        <f>'Indicador 21- CAPS'!M58</f>
        <v>N/A</v>
      </c>
      <c r="BH55" s="977" t="str">
        <f>'Indicador 21- CAPS'!N58</f>
        <v>N/A</v>
      </c>
      <c r="BI55" s="978">
        <f>'Indicador 21- CAPS'!O58</f>
        <v>0</v>
      </c>
      <c r="BJ55" s="982">
        <f>'Indicador-22 imóveis visitados'!M57</f>
        <v>4</v>
      </c>
      <c r="BK55" s="981">
        <f>'Indicador-22 imóveis visitados'!N57</f>
        <v>4</v>
      </c>
      <c r="BL55" s="980">
        <f>'Indicador-22 imóveis visitados'!O57</f>
        <v>0</v>
      </c>
      <c r="BM55" s="973">
        <f>'Indicador-23 Agra ao trab not'!M57</f>
        <v>100</v>
      </c>
      <c r="BN55" s="974">
        <f>'Indicador-23 Agra ao trab not'!N57</f>
        <v>100</v>
      </c>
      <c r="BO55" s="975">
        <f>'Indicador-23 Agra ao trab not'!O57</f>
        <v>100</v>
      </c>
    </row>
    <row r="56" spans="1:67" ht="24" customHeight="1">
      <c r="A56" s="941" t="s">
        <v>49</v>
      </c>
      <c r="B56" s="1211">
        <f>'Indicador 1- Óbitos Prematuros'!N58</f>
        <v>26</v>
      </c>
      <c r="C56" s="971">
        <f>'Indicador 1- Óbitos Prematuros'!O58</f>
        <v>27</v>
      </c>
      <c r="D56" s="972">
        <f>'Indicador 1- Óbitos Prematuros'!P58</f>
        <v>0</v>
      </c>
      <c r="E56" s="973">
        <f>'Indicador 2-MIF investigad (2'!N58</f>
        <v>90</v>
      </c>
      <c r="F56" s="974">
        <f>'Indicador 2-MIF investigad (2'!O58</f>
        <v>90</v>
      </c>
      <c r="G56" s="975">
        <f>'Indicador 2-MIF investigad (2'!P58</f>
        <v>50</v>
      </c>
      <c r="H56" s="973">
        <f>'Indicador 3-Obitcom causa bas'!N58</f>
        <v>90</v>
      </c>
      <c r="I56" s="974">
        <f>'Indicador 3-Obitcom causa bas'!O58</f>
        <v>90</v>
      </c>
      <c r="J56" s="975">
        <f>'Indicador 3-Obitcom causa bas'!P58</f>
        <v>83.333333333333343</v>
      </c>
      <c r="K56" s="973">
        <f>'Indicador 4-Calendario de vaci'!N58</f>
        <v>100</v>
      </c>
      <c r="L56" s="974">
        <f>'Indicador 4-Calendario de vaci'!O58</f>
        <v>90</v>
      </c>
      <c r="M56" s="975">
        <f>'Indicador 4-Calendario de vaci'!P58</f>
        <v>0</v>
      </c>
      <c r="N56" s="973">
        <f>'Indicador-5 DCNI'!M58</f>
        <v>80</v>
      </c>
      <c r="O56" s="974">
        <f>'Indicador-5 DCNI'!N58</f>
        <v>80</v>
      </c>
      <c r="P56" s="975" t="str">
        <f>'Indicador-5 DCNI'!O58</f>
        <v>S/N</v>
      </c>
      <c r="Q56" s="973">
        <f>'Indicador-6 Cura de MH'!M58</f>
        <v>90</v>
      </c>
      <c r="R56" s="974">
        <f>'Indicador-6 Cura de MH'!N58</f>
        <v>85</v>
      </c>
      <c r="S56" s="975">
        <f>'Indicador-6 Cura de MH'!O58</f>
        <v>33.299999999999997</v>
      </c>
      <c r="T56" s="970">
        <f>'Indicador - 7 Casos de Malaria '!M58</f>
        <v>1132</v>
      </c>
      <c r="U56" s="971">
        <f>'Indicador - 7 Casos de Malaria '!N58</f>
        <v>1132</v>
      </c>
      <c r="V56" s="972">
        <f>'Indicador - 7 Casos de Malaria '!O58</f>
        <v>415</v>
      </c>
      <c r="W56" s="970">
        <f>'Indicador 8-Sífilis Congen'!M59</f>
        <v>3</v>
      </c>
      <c r="X56" s="971">
        <f>'Indicador 8-Sífilis Congen'!N59</f>
        <v>3</v>
      </c>
      <c r="Y56" s="972">
        <f>'Indicador 8-Sífilis Congen'!O59</f>
        <v>0</v>
      </c>
      <c r="Z56" s="970">
        <f>'Indicador-9 Aids em &gt; 5 an (2'!M58</f>
        <v>0</v>
      </c>
      <c r="AA56" s="971">
        <f>'Indicador-9 Aids em &gt; 5 an (2'!N58</f>
        <v>0</v>
      </c>
      <c r="AB56" s="972">
        <f>'Indicador-9 Aids em &gt; 5 an (2'!O58</f>
        <v>0</v>
      </c>
      <c r="AC56" s="973">
        <f>'Indicador-10 Amostra de agu (2'!Q61</f>
        <v>100</v>
      </c>
      <c r="AD56" s="974">
        <f>'Indicador-10 Amostra de agu (2'!R61</f>
        <v>100</v>
      </c>
      <c r="AE56" s="975">
        <f>'Indicador-10 Amostra de agu (2'!S61</f>
        <v>37.5</v>
      </c>
      <c r="AF56" s="976">
        <f>'Indicador 11-Exames citopato (2'!M59</f>
        <v>0.3</v>
      </c>
      <c r="AG56" s="977">
        <f>'Indicador 11-Exames citopato (2'!N59</f>
        <v>0.3</v>
      </c>
      <c r="AH56" s="978">
        <f>'Indicador 11-Exames citopato (2'!O59</f>
        <v>5.322294500295683E-2</v>
      </c>
      <c r="AI56" s="976">
        <f>'Indicador12-Mamagrafia'!M58</f>
        <v>0.1</v>
      </c>
      <c r="AJ56" s="977">
        <f>'Indicador12-Mamagrafia'!N58</f>
        <v>0.05</v>
      </c>
      <c r="AK56" s="978">
        <f>'Indicador12-Mamagrafia'!O58</f>
        <v>3.8895371450797353E-3</v>
      </c>
      <c r="AL56" s="973">
        <f>'Indicador 13-Parto Normal'!M58</f>
        <v>74</v>
      </c>
      <c r="AM56" s="974">
        <f>'Indicador 13-Parto Normal'!N58</f>
        <v>74</v>
      </c>
      <c r="AN56" s="975">
        <f>'Indicador 13-Parto Normal'!O58</f>
        <v>73.103448275862064</v>
      </c>
      <c r="AO56" s="973">
        <f>'Indicador 14- gravidez na adole'!M58</f>
        <v>20</v>
      </c>
      <c r="AP56" s="974">
        <f>'Indicador 14- gravidez na adole'!N58</f>
        <v>25</v>
      </c>
      <c r="AQ56" s="975">
        <f>'Indicador 14- gravidez na adole'!O58</f>
        <v>29.655172413793103</v>
      </c>
      <c r="AR56" s="970">
        <f>'Indicador 15-Mortalidade Inf (2'!M58</f>
        <v>15</v>
      </c>
      <c r="AS56" s="971">
        <f>'Indicador 15-Mortalidade Inf (2'!N58</f>
        <v>18</v>
      </c>
      <c r="AT56" s="972">
        <f>'Indicador 15-Mortalidade Inf (2'!O58</f>
        <v>8</v>
      </c>
      <c r="AU56" s="970">
        <f>'Indicador 16-óbitos maternos'!M58</f>
        <v>3</v>
      </c>
      <c r="AV56" s="971">
        <f>'Indicador 16-óbitos maternos'!N58</f>
        <v>3</v>
      </c>
      <c r="AW56" s="972">
        <f>'Indicador 16-óbitos maternos'!O58</f>
        <v>1</v>
      </c>
      <c r="AX56" s="979">
        <f>'Indicador 17- Cob.pop. Atb'!M58</f>
        <v>0.8</v>
      </c>
      <c r="AY56" s="977">
        <f>'Indicador 17- Cob.pop. Atb'!N58</f>
        <v>85</v>
      </c>
      <c r="AZ56" s="978">
        <f>'Indicador 17- Cob.pop. Atb'!O58</f>
        <v>0</v>
      </c>
      <c r="BA56" s="979">
        <f>'Indicador 18-Bolsa Familia '!M58</f>
        <v>0.8</v>
      </c>
      <c r="BB56" s="977">
        <f>'Indicador 18-Bolsa Familia '!N58</f>
        <v>75</v>
      </c>
      <c r="BC56" s="978">
        <f>'Indicador 18-Bolsa Familia '!O58</f>
        <v>0.83030000000000004</v>
      </c>
      <c r="BD56" s="979">
        <f>'Indicador19- Saude bucal'!M58</f>
        <v>0.8</v>
      </c>
      <c r="BE56" s="977">
        <f>'Indicador19- Saude bucal'!N58</f>
        <v>80</v>
      </c>
      <c r="BF56" s="978">
        <f>'Indicador19- Saude bucal'!O58</f>
        <v>0.63649999999999995</v>
      </c>
      <c r="BG56" s="979">
        <v>1</v>
      </c>
      <c r="BH56" s="977">
        <f>'Indicador 21- CAPS'!N59</f>
        <v>100</v>
      </c>
      <c r="BI56" s="978">
        <f>'Indicador 21- CAPS'!O59</f>
        <v>0</v>
      </c>
      <c r="BJ56" s="982">
        <f>'Indicador-22 imóveis visitados'!M58</f>
        <v>4</v>
      </c>
      <c r="BK56" s="981">
        <f>'Indicador-22 imóveis visitados'!N58</f>
        <v>4</v>
      </c>
      <c r="BL56" s="980">
        <f>'Indicador-22 imóveis visitados'!O58</f>
        <v>1</v>
      </c>
      <c r="BM56" s="973">
        <f>'Indicador-23 Agra ao trab not'!M58</f>
        <v>100</v>
      </c>
      <c r="BN56" s="974">
        <f>'Indicador-23 Agra ao trab not'!N58</f>
        <v>100</v>
      </c>
      <c r="BO56" s="975">
        <f>'Indicador-23 Agra ao trab not'!O58</f>
        <v>100</v>
      </c>
    </row>
    <row r="57" spans="1:67" ht="21" customHeight="1">
      <c r="A57" s="941" t="s">
        <v>48</v>
      </c>
      <c r="B57" s="1211">
        <f>'Indicador 1- Óbitos Prematuros'!N59</f>
        <v>10</v>
      </c>
      <c r="C57" s="971">
        <f>'Indicador 1- Óbitos Prematuros'!O59</f>
        <v>10</v>
      </c>
      <c r="D57" s="972">
        <f>'Indicador 1- Óbitos Prematuros'!P59</f>
        <v>0</v>
      </c>
      <c r="E57" s="973">
        <f>'Indicador 2-MIF investigad (2'!N59</f>
        <v>90</v>
      </c>
      <c r="F57" s="974">
        <f>'Indicador 2-MIF investigad (2'!O59</f>
        <v>90</v>
      </c>
      <c r="G57" s="975">
        <f>'Indicador 2-MIF investigad (2'!P59</f>
        <v>50</v>
      </c>
      <c r="H57" s="973">
        <f>'Indicador 3-Obitcom causa bas'!N59</f>
        <v>90</v>
      </c>
      <c r="I57" s="974">
        <f>'Indicador 3-Obitcom causa bas'!O59</f>
        <v>90</v>
      </c>
      <c r="J57" s="975">
        <f>'Indicador 3-Obitcom causa bas'!P59</f>
        <v>97.916666666666671</v>
      </c>
      <c r="K57" s="973">
        <f>'Indicador 4-Calendario de vaci'!N59</f>
        <v>100</v>
      </c>
      <c r="L57" s="974">
        <f>'Indicador 4-Calendario de vaci'!O59</f>
        <v>100</v>
      </c>
      <c r="M57" s="975">
        <f>'Indicador 4-Calendario de vaci'!P59</f>
        <v>25</v>
      </c>
      <c r="N57" s="973">
        <f>'Indicador-5 DCNI'!M59</f>
        <v>80</v>
      </c>
      <c r="O57" s="974">
        <f>'Indicador-5 DCNI'!N59</f>
        <v>80</v>
      </c>
      <c r="P57" s="975" t="str">
        <f>'Indicador-5 DCNI'!O59</f>
        <v>S/N</v>
      </c>
      <c r="Q57" s="973">
        <f>'Indicador-6 Cura de MH'!M59</f>
        <v>100</v>
      </c>
      <c r="R57" s="974">
        <f>'Indicador-6 Cura de MH'!N59</f>
        <v>100</v>
      </c>
      <c r="S57" s="975">
        <f>'Indicador-6 Cura de MH'!O59</f>
        <v>100</v>
      </c>
      <c r="T57" s="970">
        <f>'Indicador - 7 Casos de Malaria '!M59</f>
        <v>49</v>
      </c>
      <c r="U57" s="971">
        <f>'Indicador - 7 Casos de Malaria '!N59</f>
        <v>49</v>
      </c>
      <c r="V57" s="972">
        <f>'Indicador - 7 Casos de Malaria '!O59</f>
        <v>9</v>
      </c>
      <c r="W57" s="970">
        <f>'Indicador 8-Sífilis Congen'!M60</f>
        <v>0</v>
      </c>
      <c r="X57" s="971">
        <f>'Indicador 8-Sífilis Congen'!N60</f>
        <v>0</v>
      </c>
      <c r="Y57" s="972">
        <f>'Indicador 8-Sífilis Congen'!O60</f>
        <v>0</v>
      </c>
      <c r="Z57" s="970">
        <f>'Indicador-9 Aids em &gt; 5 an (2'!M59</f>
        <v>0</v>
      </c>
      <c r="AA57" s="971">
        <f>'Indicador-9 Aids em &gt; 5 an (2'!N59</f>
        <v>0</v>
      </c>
      <c r="AB57" s="972">
        <f>'Indicador-9 Aids em &gt; 5 an (2'!O59</f>
        <v>0</v>
      </c>
      <c r="AC57" s="973">
        <f>'Indicador-10 Amostra de agu (2'!Q62</f>
        <v>0</v>
      </c>
      <c r="AD57" s="974">
        <f>'Indicador-10 Amostra de agu (2'!R62</f>
        <v>0</v>
      </c>
      <c r="AE57" s="975">
        <f>'Indicador-10 Amostra de agu (2'!S62</f>
        <v>0</v>
      </c>
      <c r="AF57" s="976">
        <f>'Indicador 11-Exames citopato (2'!M60</f>
        <v>0.45</v>
      </c>
      <c r="AG57" s="977">
        <f>'Indicador 11-Exames citopato (2'!N60</f>
        <v>0.45</v>
      </c>
      <c r="AH57" s="978">
        <f>'Indicador 11-Exames citopato (2'!O60</f>
        <v>9.6475430923591454E-2</v>
      </c>
      <c r="AI57" s="976">
        <f>'Indicador12-Mamagrafia'!M59</f>
        <v>0.1</v>
      </c>
      <c r="AJ57" s="977">
        <f>'Indicador12-Mamagrafia'!N59</f>
        <v>0.1</v>
      </c>
      <c r="AK57" s="978">
        <f>'Indicador12-Mamagrafia'!O59</f>
        <v>0</v>
      </c>
      <c r="AL57" s="973">
        <f>'Indicador 13-Parto Normal'!M59</f>
        <v>80</v>
      </c>
      <c r="AM57" s="974">
        <f>'Indicador 13-Parto Normal'!N59</f>
        <v>80</v>
      </c>
      <c r="AN57" s="975">
        <f>'Indicador 13-Parto Normal'!O59</f>
        <v>61.904761904761905</v>
      </c>
      <c r="AO57" s="973">
        <f>'Indicador 14- gravidez na adole'!M59</f>
        <v>20</v>
      </c>
      <c r="AP57" s="974">
        <f>'Indicador 14- gravidez na adole'!N59</f>
        <v>20</v>
      </c>
      <c r="AQ57" s="975">
        <f>'Indicador 14- gravidez na adole'!O59</f>
        <v>20</v>
      </c>
      <c r="AR57" s="970">
        <f>'Indicador 15-Mortalidade Inf (2'!M59</f>
        <v>2</v>
      </c>
      <c r="AS57" s="971">
        <f>'Indicador 15-Mortalidade Inf (2'!N59</f>
        <v>2</v>
      </c>
      <c r="AT57" s="972">
        <f>'Indicador 15-Mortalidade Inf (2'!O59</f>
        <v>1</v>
      </c>
      <c r="AU57" s="970">
        <f>'Indicador 16-óbitos maternos'!M59</f>
        <v>0</v>
      </c>
      <c r="AV57" s="971">
        <f>'Indicador 16-óbitos maternos'!N59</f>
        <v>0</v>
      </c>
      <c r="AW57" s="972">
        <f>'Indicador 16-óbitos maternos'!O59</f>
        <v>0</v>
      </c>
      <c r="AX57" s="979">
        <f>'Indicador 17- Cob.pop. Atb'!M59</f>
        <v>0.8</v>
      </c>
      <c r="AY57" s="977">
        <f>'Indicador 17- Cob.pop. Atb'!N59</f>
        <v>100</v>
      </c>
      <c r="AZ57" s="978">
        <f>'Indicador 17- Cob.pop. Atb'!O59</f>
        <v>0</v>
      </c>
      <c r="BA57" s="979">
        <f>'Indicador 18-Bolsa Familia '!M59</f>
        <v>0.8</v>
      </c>
      <c r="BB57" s="977">
        <f>'Indicador 18-Bolsa Familia '!N59</f>
        <v>80</v>
      </c>
      <c r="BC57" s="978">
        <f>'Indicador 18-Bolsa Familia '!O59</f>
        <v>0.78220000000000001</v>
      </c>
      <c r="BD57" s="979">
        <f>'Indicador19- Saude bucal'!M59</f>
        <v>1</v>
      </c>
      <c r="BE57" s="977">
        <f>'Indicador19- Saude bucal'!N59</f>
        <v>100</v>
      </c>
      <c r="BF57" s="978">
        <f>'Indicador19- Saude bucal'!O59</f>
        <v>1</v>
      </c>
      <c r="BG57" s="976" t="str">
        <f>'Indicador 21- CAPS'!M60</f>
        <v>N/A</v>
      </c>
      <c r="BH57" s="977" t="str">
        <f>'Indicador 21- CAPS'!N60</f>
        <v>N/A</v>
      </c>
      <c r="BI57" s="978">
        <f>'Indicador 21- CAPS'!O60</f>
        <v>0</v>
      </c>
      <c r="BJ57" s="982">
        <f>'Indicador-22 imóveis visitados'!M59</f>
        <v>4</v>
      </c>
      <c r="BK57" s="981">
        <f>'Indicador-22 imóveis visitados'!N59</f>
        <v>4</v>
      </c>
      <c r="BL57" s="980">
        <f>'Indicador-22 imóveis visitados'!O59</f>
        <v>0</v>
      </c>
      <c r="BM57" s="973">
        <f>'Indicador-23 Agra ao trab not'!M59</f>
        <v>85</v>
      </c>
      <c r="BN57" s="974">
        <f>'Indicador-23 Agra ao trab not'!N59</f>
        <v>85</v>
      </c>
      <c r="BO57" s="975" t="str">
        <f>'Indicador-23 Agra ao trab not'!O59</f>
        <v>-</v>
      </c>
    </row>
    <row r="58" spans="1:67" ht="38.25" customHeight="1">
      <c r="A58" s="941" t="s">
        <v>46</v>
      </c>
      <c r="B58" s="1213" t="str">
        <f>'Indicador 1- Óbitos Prematuros'!N60</f>
        <v>54 (óbitos)
xxx,xx (taxa)</v>
      </c>
      <c r="C58" s="971">
        <f>'Indicador 1- Óbitos Prematuros'!O60</f>
        <v>186.2</v>
      </c>
      <c r="D58" s="972">
        <f>'Indicador 1- Óbitos Prematuros'!P60</f>
        <v>0</v>
      </c>
      <c r="E58" s="973">
        <f>'Indicador 2-MIF investigad (2'!N60</f>
        <v>90</v>
      </c>
      <c r="F58" s="974">
        <f>'Indicador 2-MIF investigad (2'!O60</f>
        <v>90</v>
      </c>
      <c r="G58" s="975">
        <f>'Indicador 2-MIF investigad (2'!P60</f>
        <v>0</v>
      </c>
      <c r="H58" s="973">
        <f>'Indicador 3-Obitcom causa bas'!N60</f>
        <v>90</v>
      </c>
      <c r="I58" s="974">
        <f>'Indicador 3-Obitcom causa bas'!O60</f>
        <v>90</v>
      </c>
      <c r="J58" s="975">
        <f>'Indicador 3-Obitcom causa bas'!P60</f>
        <v>98.842592592592595</v>
      </c>
      <c r="K58" s="973">
        <f>'Indicador 4-Calendario de vaci'!N60</f>
        <v>100</v>
      </c>
      <c r="L58" s="974">
        <f>'Indicador 4-Calendario de vaci'!O60</f>
        <v>95</v>
      </c>
      <c r="M58" s="975">
        <f>'Indicador 4-Calendario de vaci'!P60</f>
        <v>0</v>
      </c>
      <c r="N58" s="973">
        <f>'Indicador-5 DCNI'!M60</f>
        <v>80</v>
      </c>
      <c r="O58" s="974">
        <f>'Indicador-5 DCNI'!N60</f>
        <v>80</v>
      </c>
      <c r="P58" s="975" t="str">
        <f>'Indicador-5 DCNI'!O60</f>
        <v>S/N</v>
      </c>
      <c r="Q58" s="973">
        <f>'Indicador-6 Cura de MH'!M60</f>
        <v>100</v>
      </c>
      <c r="R58" s="974">
        <f>'Indicador-6 Cura de MH'!N60</f>
        <v>100</v>
      </c>
      <c r="S58" s="975">
        <f>'Indicador-6 Cura de MH'!O60</f>
        <v>66.7</v>
      </c>
      <c r="T58" s="970">
        <f>'Indicador - 7 Casos de Malaria '!M60</f>
        <v>2</v>
      </c>
      <c r="U58" s="971">
        <f>'Indicador - 7 Casos de Malaria '!N60</f>
        <v>2</v>
      </c>
      <c r="V58" s="972">
        <f>'Indicador - 7 Casos de Malaria '!O60</f>
        <v>1</v>
      </c>
      <c r="W58" s="970">
        <f>'Indicador 8-Sífilis Congen'!M61</f>
        <v>9</v>
      </c>
      <c r="X58" s="971">
        <f>'Indicador 8-Sífilis Congen'!N61</f>
        <v>10</v>
      </c>
      <c r="Y58" s="972">
        <f>'Indicador 8-Sífilis Congen'!O61</f>
        <v>9</v>
      </c>
      <c r="Z58" s="970">
        <f>'Indicador-9 Aids em &gt; 5 an (2'!M60</f>
        <v>0</v>
      </c>
      <c r="AA58" s="971">
        <f>'Indicador-9 Aids em &gt; 5 an (2'!N60</f>
        <v>0</v>
      </c>
      <c r="AB58" s="972">
        <f>'Indicador-9 Aids em &gt; 5 an (2'!O60</f>
        <v>0</v>
      </c>
      <c r="AC58" s="973">
        <f>'Indicador-10 Amostra de agu (2'!Q63</f>
        <v>100</v>
      </c>
      <c r="AD58" s="974">
        <f>'Indicador-10 Amostra de agu (2'!R63</f>
        <v>100</v>
      </c>
      <c r="AE58" s="975">
        <f>'Indicador-10 Amostra de agu (2'!S63</f>
        <v>21.3</v>
      </c>
      <c r="AF58" s="976">
        <f>'Indicador 11-Exames citopato (2'!M61</f>
        <v>0.25</v>
      </c>
      <c r="AG58" s="977">
        <f>'Indicador 11-Exames citopato (2'!N61</f>
        <v>0.25</v>
      </c>
      <c r="AH58" s="978">
        <f>'Indicador 11-Exames citopato (2'!O61</f>
        <v>7.7095284734853789E-2</v>
      </c>
      <c r="AI58" s="976">
        <f>'Indicador12-Mamagrafia'!M60</f>
        <v>0.1</v>
      </c>
      <c r="AJ58" s="977">
        <f>'Indicador12-Mamagrafia'!N60</f>
        <v>0.1</v>
      </c>
      <c r="AK58" s="978">
        <f>'Indicador12-Mamagrafia'!O60</f>
        <v>2.8303555634176542E-3</v>
      </c>
      <c r="AL58" s="973">
        <f>'Indicador 13-Parto Normal'!M60</f>
        <v>66</v>
      </c>
      <c r="AM58" s="974">
        <f>'Indicador 13-Parto Normal'!N60</f>
        <v>65</v>
      </c>
      <c r="AN58" s="975">
        <f>'Indicador 13-Parto Normal'!O60</f>
        <v>64.067796610169495</v>
      </c>
      <c r="AO58" s="973">
        <f>'Indicador 14- gravidez na adole'!M60</f>
        <v>20</v>
      </c>
      <c r="AP58" s="974">
        <f>'Indicador 14- gravidez na adole'!N60</f>
        <v>25</v>
      </c>
      <c r="AQ58" s="975">
        <f>'Indicador 14- gravidez na adole'!O60</f>
        <v>22.203389830508474</v>
      </c>
      <c r="AR58" s="970">
        <f>'Indicador 15-Mortalidade Inf (2'!M60</f>
        <v>12.2</v>
      </c>
      <c r="AS58" s="974">
        <f>'Indicador 15-Mortalidade Inf (2'!N60</f>
        <v>18.96</v>
      </c>
      <c r="AT58" s="972">
        <f>'Indicador 15-Mortalidade Inf (2'!O60</f>
        <v>23.73</v>
      </c>
      <c r="AU58" s="970">
        <f>'Indicador 16-óbitos maternos'!M60</f>
        <v>1</v>
      </c>
      <c r="AV58" s="971">
        <f>'Indicador 16-óbitos maternos'!N60</f>
        <v>1</v>
      </c>
      <c r="AW58" s="972">
        <f>'Indicador 16-óbitos maternos'!O60</f>
        <v>2</v>
      </c>
      <c r="AX58" s="979">
        <f>'Indicador 17- Cob.pop. Atb'!M60</f>
        <v>0.8</v>
      </c>
      <c r="AY58" s="977">
        <f>'Indicador 17- Cob.pop. Atb'!N60</f>
        <v>80</v>
      </c>
      <c r="AZ58" s="978">
        <f>'Indicador 17- Cob.pop. Atb'!O60</f>
        <v>0</v>
      </c>
      <c r="BA58" s="979">
        <f>'Indicador 18-Bolsa Familia '!M60</f>
        <v>0.8</v>
      </c>
      <c r="BB58" s="977">
        <f>'Indicador 18-Bolsa Familia '!N60</f>
        <v>80</v>
      </c>
      <c r="BC58" s="978">
        <f>'Indicador 18-Bolsa Familia '!O60</f>
        <v>0.53080000000000005</v>
      </c>
      <c r="BD58" s="979">
        <f>'Indicador19- Saude bucal'!M60</f>
        <v>0.72499999999999998</v>
      </c>
      <c r="BE58" s="977">
        <f>'Indicador19- Saude bucal'!N60</f>
        <v>67.5</v>
      </c>
      <c r="BF58" s="978">
        <f>'Indicador19- Saude bucal'!O60</f>
        <v>0.67349999999999999</v>
      </c>
      <c r="BG58" s="979">
        <v>1</v>
      </c>
      <c r="BH58" s="977">
        <f>'Indicador 21- CAPS'!N61</f>
        <v>100</v>
      </c>
      <c r="BI58" s="978">
        <f>'Indicador 21- CAPS'!O61</f>
        <v>0</v>
      </c>
      <c r="BJ58" s="982">
        <f>'Indicador-22 imóveis visitados'!M60</f>
        <v>4</v>
      </c>
      <c r="BK58" s="981">
        <f>'Indicador-22 imóveis visitados'!N60</f>
        <v>4</v>
      </c>
      <c r="BL58" s="980">
        <f>'Indicador-22 imóveis visitados'!O60</f>
        <v>2</v>
      </c>
      <c r="BM58" s="973">
        <f>'Indicador-23 Agra ao trab not'!M60</f>
        <v>95</v>
      </c>
      <c r="BN58" s="974">
        <f>'Indicador-23 Agra ao trab not'!N60</f>
        <v>95</v>
      </c>
      <c r="BO58" s="975" t="str">
        <f>'Indicador-23 Agra ao trab not'!O60</f>
        <v>-</v>
      </c>
    </row>
    <row r="59" spans="1:67" s="902" customFormat="1" ht="24" customHeight="1">
      <c r="A59" s="1208" t="s">
        <v>51</v>
      </c>
      <c r="B59" s="1212"/>
      <c r="C59" s="964"/>
      <c r="D59" s="965"/>
      <c r="E59" s="957"/>
      <c r="F59" s="958"/>
      <c r="G59" s="959"/>
      <c r="H59" s="957"/>
      <c r="I59" s="958"/>
      <c r="J59" s="959"/>
      <c r="K59" s="957"/>
      <c r="L59" s="958"/>
      <c r="M59" s="959"/>
      <c r="N59" s="957"/>
      <c r="O59" s="958"/>
      <c r="P59" s="959"/>
      <c r="Q59" s="957"/>
      <c r="R59" s="958"/>
      <c r="S59" s="959"/>
      <c r="T59" s="963"/>
      <c r="U59" s="964"/>
      <c r="V59" s="965"/>
      <c r="W59" s="963"/>
      <c r="X59" s="964"/>
      <c r="Y59" s="965"/>
      <c r="Z59" s="963"/>
      <c r="AA59" s="964"/>
      <c r="AB59" s="965"/>
      <c r="AC59" s="957"/>
      <c r="AD59" s="958"/>
      <c r="AE59" s="959"/>
      <c r="AF59" s="960"/>
      <c r="AG59" s="961"/>
      <c r="AH59" s="962"/>
      <c r="AI59" s="960"/>
      <c r="AJ59" s="961"/>
      <c r="AK59" s="962"/>
      <c r="AL59" s="957"/>
      <c r="AM59" s="958"/>
      <c r="AN59" s="959"/>
      <c r="AO59" s="957"/>
      <c r="AP59" s="958"/>
      <c r="AQ59" s="959"/>
      <c r="AR59" s="963"/>
      <c r="AS59" s="964"/>
      <c r="AT59" s="965"/>
      <c r="AU59" s="963"/>
      <c r="AV59" s="964"/>
      <c r="AW59" s="965"/>
      <c r="AX59" s="969"/>
      <c r="AY59" s="961"/>
      <c r="AZ59" s="962"/>
      <c r="BA59" s="969"/>
      <c r="BB59" s="961"/>
      <c r="BC59" s="962"/>
      <c r="BD59" s="969"/>
      <c r="BE59" s="961"/>
      <c r="BF59" s="962"/>
      <c r="BG59" s="960"/>
      <c r="BH59" s="961"/>
      <c r="BI59" s="962"/>
      <c r="BJ59" s="966"/>
      <c r="BK59" s="967"/>
      <c r="BL59" s="968"/>
      <c r="BM59" s="957"/>
      <c r="BN59" s="958"/>
      <c r="BO59" s="959"/>
    </row>
    <row r="60" spans="1:67" ht="24" customHeight="1">
      <c r="A60" s="941" t="s">
        <v>54</v>
      </c>
      <c r="B60" s="1211">
        <f>'Indicador 1- Óbitos Prematuros'!N62</f>
        <v>12</v>
      </c>
      <c r="C60" s="971">
        <f>'Indicador 1- Óbitos Prematuros'!O62</f>
        <v>12</v>
      </c>
      <c r="D60" s="972">
        <f>'Indicador 1- Óbitos Prematuros'!P62</f>
        <v>0</v>
      </c>
      <c r="E60" s="973">
        <f>'Indicador 2-MIF investigad (2'!N62</f>
        <v>90</v>
      </c>
      <c r="F60" s="974">
        <f>'Indicador 2-MIF investigad (2'!O62</f>
        <v>95</v>
      </c>
      <c r="G60" s="975">
        <f>'Indicador 2-MIF investigad (2'!P62</f>
        <v>40</v>
      </c>
      <c r="H60" s="973">
        <f>'Indicador 3-Obitcom causa bas'!N62</f>
        <v>90</v>
      </c>
      <c r="I60" s="974">
        <f>'Indicador 3-Obitcom causa bas'!O62</f>
        <v>95</v>
      </c>
      <c r="J60" s="975">
        <f>'Indicador 3-Obitcom causa bas'!P62</f>
        <v>98.305084745762713</v>
      </c>
      <c r="K60" s="973">
        <f>'Indicador 4-Calendario de vaci'!N62</f>
        <v>100</v>
      </c>
      <c r="L60" s="974">
        <f>'Indicador 4-Calendario de vaci'!O62</f>
        <v>100</v>
      </c>
      <c r="M60" s="975">
        <f>'Indicador 4-Calendario de vaci'!P62</f>
        <v>0</v>
      </c>
      <c r="N60" s="973">
        <f>'Indicador-5 DCNI'!M62</f>
        <v>80</v>
      </c>
      <c r="O60" s="974">
        <f>'Indicador-5 DCNI'!N62</f>
        <v>80</v>
      </c>
      <c r="P60" s="975" t="str">
        <f>'Indicador-5 DCNI'!O62</f>
        <v>S/N</v>
      </c>
      <c r="Q60" s="973">
        <f>'Indicador-6 Cura de MH'!M62</f>
        <v>100</v>
      </c>
      <c r="R60" s="974">
        <f>'Indicador-6 Cura de MH'!N62</f>
        <v>100</v>
      </c>
      <c r="S60" s="975">
        <f>'Indicador-6 Cura de MH'!O62</f>
        <v>100</v>
      </c>
      <c r="T60" s="970">
        <f>'Indicador - 7 Casos de Malaria '!M62</f>
        <v>1410</v>
      </c>
      <c r="U60" s="971">
        <f>'Indicador - 7 Casos de Malaria '!N62</f>
        <v>1410</v>
      </c>
      <c r="V60" s="972">
        <f>'Indicador - 7 Casos de Malaria '!O62</f>
        <v>565</v>
      </c>
      <c r="W60" s="970">
        <f>'Indicador 8-Sífilis Congen'!M63</f>
        <v>3</v>
      </c>
      <c r="X60" s="971">
        <f>'Indicador 8-Sífilis Congen'!N63</f>
        <v>3</v>
      </c>
      <c r="Y60" s="972">
        <f>'Indicador 8-Sífilis Congen'!O63</f>
        <v>0</v>
      </c>
      <c r="Z60" s="970">
        <f>'Indicador-9 Aids em &gt; 5 an (2'!M62</f>
        <v>0</v>
      </c>
      <c r="AA60" s="971">
        <f>'Indicador-9 Aids em &gt; 5 an (2'!N62</f>
        <v>0</v>
      </c>
      <c r="AB60" s="972">
        <f>'Indicador-9 Aids em &gt; 5 an (2'!O62</f>
        <v>0</v>
      </c>
      <c r="AC60" s="973">
        <f>'Indicador-10 Amostra de agu (2'!Q65</f>
        <v>100</v>
      </c>
      <c r="AD60" s="974">
        <f>'Indicador-10 Amostra de agu (2'!R65</f>
        <v>100</v>
      </c>
      <c r="AE60" s="975">
        <f>'Indicador-10 Amostra de agu (2'!S65</f>
        <v>0.92</v>
      </c>
      <c r="AF60" s="976">
        <f>'Indicador 11-Exames citopato (2'!M63</f>
        <v>0.65</v>
      </c>
      <c r="AG60" s="977">
        <f>'Indicador 11-Exames citopato (2'!N63</f>
        <v>0.65</v>
      </c>
      <c r="AH60" s="978">
        <f>'Indicador 11-Exames citopato (2'!O63</f>
        <v>0.11585119288313789</v>
      </c>
      <c r="AI60" s="976">
        <f>'Indicador12-Mamagrafia'!M62</f>
        <v>0.1</v>
      </c>
      <c r="AJ60" s="977">
        <f>'Indicador12-Mamagrafia'!N62</f>
        <v>0.1</v>
      </c>
      <c r="AK60" s="978">
        <f>'Indicador12-Mamagrafia'!O62</f>
        <v>1.2785388127853882E-2</v>
      </c>
      <c r="AL60" s="973">
        <f>'Indicador 13-Parto Normal'!M62</f>
        <v>70</v>
      </c>
      <c r="AM60" s="974">
        <f>'Indicador 13-Parto Normal'!N62</f>
        <v>70</v>
      </c>
      <c r="AN60" s="975">
        <f>'Indicador 13-Parto Normal'!O62</f>
        <v>60.930232558139529</v>
      </c>
      <c r="AO60" s="973">
        <f>'Indicador 14- gravidez na adole'!M62</f>
        <v>25</v>
      </c>
      <c r="AP60" s="974">
        <f>'Indicador 14- gravidez na adole'!N62</f>
        <v>25</v>
      </c>
      <c r="AQ60" s="975">
        <f>'Indicador 14- gravidez na adole'!O62</f>
        <v>28.837209302325583</v>
      </c>
      <c r="AR60" s="970">
        <f>'Indicador 15-Mortalidade Inf (2'!M62</f>
        <v>7</v>
      </c>
      <c r="AS60" s="971">
        <f>'Indicador 15-Mortalidade Inf (2'!N62</f>
        <v>7</v>
      </c>
      <c r="AT60" s="972">
        <f>'Indicador 15-Mortalidade Inf (2'!O62</f>
        <v>3</v>
      </c>
      <c r="AU60" s="970">
        <f>'Indicador 16-óbitos maternos'!M62</f>
        <v>0</v>
      </c>
      <c r="AV60" s="971">
        <f>'Indicador 16-óbitos maternos'!N62</f>
        <v>0</v>
      </c>
      <c r="AW60" s="972">
        <f>'Indicador 16-óbitos maternos'!O62</f>
        <v>0</v>
      </c>
      <c r="AX60" s="979">
        <f>'Indicador 17- Cob.pop. Atb'!M62</f>
        <v>0.95</v>
      </c>
      <c r="AY60" s="977">
        <f>'Indicador 17- Cob.pop. Atb'!N62</f>
        <v>95</v>
      </c>
      <c r="AZ60" s="978">
        <f>'Indicador 17- Cob.pop. Atb'!O62</f>
        <v>0</v>
      </c>
      <c r="BA60" s="979">
        <f>'Indicador 18-Bolsa Familia '!M62</f>
        <v>0.95</v>
      </c>
      <c r="BB60" s="977">
        <f>'Indicador 18-Bolsa Familia '!N62</f>
        <v>95</v>
      </c>
      <c r="BC60" s="978">
        <f>'Indicador 18-Bolsa Familia '!O62</f>
        <v>0.55259999999999998</v>
      </c>
      <c r="BD60" s="979">
        <f>'Indicador19- Saude bucal'!M62</f>
        <v>0.72499999999999998</v>
      </c>
      <c r="BE60" s="977">
        <f>'Indicador19- Saude bucal'!N62</f>
        <v>72.5</v>
      </c>
      <c r="BF60" s="978">
        <f>'Indicador19- Saude bucal'!O62</f>
        <v>0.58930000000000005</v>
      </c>
      <c r="BG60" s="976" t="str">
        <f>'Indicador 21- CAPS'!M63</f>
        <v>N/A</v>
      </c>
      <c r="BH60" s="977" t="str">
        <f>'Indicador 21- CAPS'!N63</f>
        <v>N/A</v>
      </c>
      <c r="BI60" s="978">
        <f>'Indicador 21- CAPS'!O63</f>
        <v>0</v>
      </c>
      <c r="BJ60" s="982">
        <f>'Indicador-22 imóveis visitados'!M62</f>
        <v>4</v>
      </c>
      <c r="BK60" s="981">
        <f>'Indicador-22 imóveis visitados'!N62</f>
        <v>4</v>
      </c>
      <c r="BL60" s="980">
        <f>'Indicador-22 imóveis visitados'!O62</f>
        <v>0</v>
      </c>
      <c r="BM60" s="973">
        <f>'Indicador-23 Agra ao trab not'!M62</f>
        <v>100</v>
      </c>
      <c r="BN60" s="974">
        <f>'Indicador-23 Agra ao trab not'!N62</f>
        <v>100</v>
      </c>
      <c r="BO60" s="975">
        <f>'Indicador-23 Agra ao trab not'!O62</f>
        <v>100</v>
      </c>
    </row>
    <row r="61" spans="1:67" ht="24" customHeight="1">
      <c r="A61" s="941" t="s">
        <v>52</v>
      </c>
      <c r="B61" s="1211">
        <f>'Indicador 1- Óbitos Prematuros'!N63</f>
        <v>18</v>
      </c>
      <c r="C61" s="971">
        <f>'Indicador 1- Óbitos Prematuros'!O63</f>
        <v>18</v>
      </c>
      <c r="D61" s="972">
        <f>'Indicador 1- Óbitos Prematuros'!P63</f>
        <v>0</v>
      </c>
      <c r="E61" s="973">
        <f>'Indicador 2-MIF investigad (2'!N63</f>
        <v>90</v>
      </c>
      <c r="F61" s="974">
        <f>'Indicador 2-MIF investigad (2'!O63</f>
        <v>100</v>
      </c>
      <c r="G61" s="975">
        <f>'Indicador 2-MIF investigad (2'!P63</f>
        <v>40</v>
      </c>
      <c r="H61" s="973">
        <f>'Indicador 3-Obitcom causa bas'!N63</f>
        <v>90</v>
      </c>
      <c r="I61" s="974">
        <f>'Indicador 3-Obitcom causa bas'!O63</f>
        <v>100</v>
      </c>
      <c r="J61" s="975">
        <f>'Indicador 3-Obitcom causa bas'!P63</f>
        <v>94.666666666666671</v>
      </c>
      <c r="K61" s="973">
        <f>'Indicador 4-Calendario de vaci'!N63</f>
        <v>100</v>
      </c>
      <c r="L61" s="974">
        <f>'Indicador 4-Calendario de vaci'!O63</f>
        <v>100</v>
      </c>
      <c r="M61" s="975">
        <f>'Indicador 4-Calendario de vaci'!P63</f>
        <v>0</v>
      </c>
      <c r="N61" s="973">
        <f>'Indicador-5 DCNI'!M63</f>
        <v>80</v>
      </c>
      <c r="O61" s="974">
        <f>'Indicador-5 DCNI'!N63</f>
        <v>100</v>
      </c>
      <c r="P61" s="975" t="str">
        <f>'Indicador-5 DCNI'!O63</f>
        <v>S/N</v>
      </c>
      <c r="Q61" s="973">
        <f>'Indicador-6 Cura de MH'!M63</f>
        <v>90</v>
      </c>
      <c r="R61" s="974">
        <f>'Indicador-6 Cura de MH'!N63</f>
        <v>100</v>
      </c>
      <c r="S61" s="975">
        <f>'Indicador-6 Cura de MH'!O63</f>
        <v>80</v>
      </c>
      <c r="T61" s="970">
        <f>'Indicador - 7 Casos de Malaria '!M63</f>
        <v>1036</v>
      </c>
      <c r="U61" s="971">
        <f>'Indicador - 7 Casos de Malaria '!N63</f>
        <v>800</v>
      </c>
      <c r="V61" s="972">
        <f>'Indicador - 7 Casos de Malaria '!O63</f>
        <v>171</v>
      </c>
      <c r="W61" s="970">
        <f>'Indicador 8-Sífilis Congen'!M64</f>
        <v>3</v>
      </c>
      <c r="X61" s="971">
        <f>'Indicador 8-Sífilis Congen'!N64</f>
        <v>3</v>
      </c>
      <c r="Y61" s="972">
        <f>'Indicador 8-Sífilis Congen'!O64</f>
        <v>0</v>
      </c>
      <c r="Z61" s="970">
        <f>'Indicador-9 Aids em &gt; 5 an (2'!M63</f>
        <v>0</v>
      </c>
      <c r="AA61" s="971">
        <f>'Indicador-9 Aids em &gt; 5 an (2'!N63</f>
        <v>0</v>
      </c>
      <c r="AB61" s="972">
        <f>'Indicador-9 Aids em &gt; 5 an (2'!O63</f>
        <v>0</v>
      </c>
      <c r="AC61" s="973">
        <f>'Indicador-10 Amostra de agu (2'!Q66</f>
        <v>100</v>
      </c>
      <c r="AD61" s="974">
        <f>'Indicador-10 Amostra de agu (2'!R66</f>
        <v>100</v>
      </c>
      <c r="AE61" s="975">
        <f>'Indicador-10 Amostra de agu (2'!S66</f>
        <v>0.13</v>
      </c>
      <c r="AF61" s="976">
        <f>'Indicador 11-Exames citopato (2'!M64</f>
        <v>0.3</v>
      </c>
      <c r="AG61" s="977">
        <f>'Indicador 11-Exames citopato (2'!N64</f>
        <v>0.3</v>
      </c>
      <c r="AH61" s="978">
        <f>'Indicador 11-Exames citopato (2'!O64</f>
        <v>0.13435140700068635</v>
      </c>
      <c r="AI61" s="976">
        <f>'Indicador12-Mamagrafia'!M63</f>
        <v>0.1</v>
      </c>
      <c r="AJ61" s="977">
        <f>'Indicador12-Mamagrafia'!N63</f>
        <v>0.1</v>
      </c>
      <c r="AK61" s="978">
        <f>'Indicador12-Mamagrafia'!O63</f>
        <v>4.1436464088397788E-3</v>
      </c>
      <c r="AL61" s="973">
        <f>'Indicador 13-Parto Normal'!M63</f>
        <v>75</v>
      </c>
      <c r="AM61" s="974">
        <f>'Indicador 13-Parto Normal'!N63</f>
        <v>90</v>
      </c>
      <c r="AN61" s="975">
        <f>'Indicador 13-Parto Normal'!O63</f>
        <v>77.339901477832512</v>
      </c>
      <c r="AO61" s="973">
        <f>'Indicador 14- gravidez na adole'!M63</f>
        <v>30</v>
      </c>
      <c r="AP61" s="974">
        <f>'Indicador 14- gravidez na adole'!N63</f>
        <v>30</v>
      </c>
      <c r="AQ61" s="975">
        <f>'Indicador 14- gravidez na adole'!O63</f>
        <v>39.901477832512313</v>
      </c>
      <c r="AR61" s="970">
        <f>'Indicador 15-Mortalidade Inf (2'!M63</f>
        <v>11</v>
      </c>
      <c r="AS61" s="971">
        <f>'Indicador 15-Mortalidade Inf (2'!N63</f>
        <v>11</v>
      </c>
      <c r="AT61" s="972">
        <f>'Indicador 15-Mortalidade Inf (2'!O63</f>
        <v>6</v>
      </c>
      <c r="AU61" s="970">
        <f>'Indicador 16-óbitos maternos'!M63</f>
        <v>1</v>
      </c>
      <c r="AV61" s="971">
        <f>'Indicador 16-óbitos maternos'!N63</f>
        <v>1</v>
      </c>
      <c r="AW61" s="972">
        <f>'Indicador 16-óbitos maternos'!O63</f>
        <v>0</v>
      </c>
      <c r="AX61" s="979">
        <f>'Indicador 17- Cob.pop. Atb'!M63</f>
        <v>0.95</v>
      </c>
      <c r="AY61" s="977">
        <f>'Indicador 17- Cob.pop. Atb'!N63</f>
        <v>100</v>
      </c>
      <c r="AZ61" s="978">
        <f>'Indicador 17- Cob.pop. Atb'!O63</f>
        <v>0</v>
      </c>
      <c r="BA61" s="979">
        <f>'Indicador 18-Bolsa Familia '!M63</f>
        <v>0.95</v>
      </c>
      <c r="BB61" s="977">
        <f>'Indicador 18-Bolsa Familia '!N63</f>
        <v>95</v>
      </c>
      <c r="BC61" s="978">
        <f>'Indicador 18-Bolsa Familia '!O63</f>
        <v>0.84440000000000004</v>
      </c>
      <c r="BD61" s="979">
        <f>'Indicador19- Saude bucal'!M63</f>
        <v>0.8</v>
      </c>
      <c r="BE61" s="977">
        <f>'Indicador19- Saude bucal'!N63</f>
        <v>100</v>
      </c>
      <c r="BF61" s="978">
        <f>'Indicador19- Saude bucal'!O63</f>
        <v>0.77310000000000001</v>
      </c>
      <c r="BG61" s="979">
        <v>1</v>
      </c>
      <c r="BH61" s="977">
        <f>'Indicador 21- CAPS'!N64</f>
        <v>100</v>
      </c>
      <c r="BI61" s="978">
        <f>'Indicador 21- CAPS'!O64</f>
        <v>0</v>
      </c>
      <c r="BJ61" s="982">
        <f>'Indicador-22 imóveis visitados'!M63</f>
        <v>4</v>
      </c>
      <c r="BK61" s="981">
        <f>'Indicador-22 imóveis visitados'!N63</f>
        <v>6</v>
      </c>
      <c r="BL61" s="980">
        <f>'Indicador-22 imóveis visitados'!O63</f>
        <v>0</v>
      </c>
      <c r="BM61" s="973">
        <f>'Indicador-23 Agra ao trab not'!M63</f>
        <v>100</v>
      </c>
      <c r="BN61" s="974">
        <f>'Indicador-23 Agra ao trab not'!N63</f>
        <v>100</v>
      </c>
      <c r="BO61" s="975">
        <f>'Indicador-23 Agra ao trab not'!O63</f>
        <v>100</v>
      </c>
    </row>
    <row r="62" spans="1:67" ht="31.5" customHeight="1">
      <c r="A62" s="941" t="s">
        <v>53</v>
      </c>
      <c r="B62" s="1211">
        <f>'Indicador 1- Óbitos Prematuros'!N64</f>
        <v>9</v>
      </c>
      <c r="C62" s="971">
        <f>'Indicador 1- Óbitos Prematuros'!O64</f>
        <v>12</v>
      </c>
      <c r="D62" s="972">
        <f>'Indicador 1- Óbitos Prematuros'!P64</f>
        <v>0</v>
      </c>
      <c r="E62" s="973">
        <f>'Indicador 2-MIF investigad (2'!N64</f>
        <v>90</v>
      </c>
      <c r="F62" s="974">
        <f>'Indicador 2-MIF investigad (2'!O64</f>
        <v>90</v>
      </c>
      <c r="G62" s="975">
        <f>'Indicador 2-MIF investigad (2'!P64</f>
        <v>0</v>
      </c>
      <c r="H62" s="973">
        <f>'Indicador 3-Obitcom causa bas'!N64</f>
        <v>90</v>
      </c>
      <c r="I62" s="974">
        <f>'Indicador 3-Obitcom causa bas'!O64</f>
        <v>90</v>
      </c>
      <c r="J62" s="975">
        <f>'Indicador 3-Obitcom causa bas'!P64</f>
        <v>91.17647058823529</v>
      </c>
      <c r="K62" s="973">
        <f>'Indicador 4-Calendario de vaci'!N64</f>
        <v>100</v>
      </c>
      <c r="L62" s="974">
        <f>'Indicador 4-Calendario de vaci'!O64</f>
        <v>75</v>
      </c>
      <c r="M62" s="975">
        <f>'Indicador 4-Calendario de vaci'!P64</f>
        <v>0</v>
      </c>
      <c r="N62" s="973">
        <f>'Indicador-5 DCNI'!M64</f>
        <v>80</v>
      </c>
      <c r="O62" s="974">
        <f>'Indicador-5 DCNI'!N64</f>
        <v>90</v>
      </c>
      <c r="P62" s="975" t="str">
        <f>'Indicador-5 DCNI'!O64</f>
        <v>S/N</v>
      </c>
      <c r="Q62" s="973">
        <f>'Indicador-6 Cura de MH'!M64</f>
        <v>100</v>
      </c>
      <c r="R62" s="974">
        <f>'Indicador-6 Cura de MH'!N64</f>
        <v>100</v>
      </c>
      <c r="S62" s="975">
        <f>'Indicador-6 Cura de MH'!O64</f>
        <v>100</v>
      </c>
      <c r="T62" s="970">
        <f>'Indicador - 7 Casos de Malaria '!M64</f>
        <v>80</v>
      </c>
      <c r="U62" s="971">
        <f>'Indicador - 7 Casos de Malaria '!N64</f>
        <v>80</v>
      </c>
      <c r="V62" s="972">
        <f>'Indicador - 7 Casos de Malaria '!O64</f>
        <v>5</v>
      </c>
      <c r="W62" s="970">
        <f>'Indicador 8-Sífilis Congen'!M65</f>
        <v>1</v>
      </c>
      <c r="X62" s="971">
        <f>'Indicador 8-Sífilis Congen'!N65</f>
        <v>1</v>
      </c>
      <c r="Y62" s="972">
        <f>'Indicador 8-Sífilis Congen'!O65</f>
        <v>0</v>
      </c>
      <c r="Z62" s="970">
        <f>'Indicador-9 Aids em &gt; 5 an (2'!M64</f>
        <v>0</v>
      </c>
      <c r="AA62" s="971">
        <f>'Indicador-9 Aids em &gt; 5 an (2'!N64</f>
        <v>0</v>
      </c>
      <c r="AB62" s="972">
        <f>'Indicador-9 Aids em &gt; 5 an (2'!O64</f>
        <v>0</v>
      </c>
      <c r="AC62" s="973">
        <f>'Indicador-10 Amostra de agu (2'!Q67</f>
        <v>0</v>
      </c>
      <c r="AD62" s="974">
        <f>'Indicador-10 Amostra de agu (2'!R67</f>
        <v>0</v>
      </c>
      <c r="AE62" s="975">
        <f>'Indicador-10 Amostra de agu (2'!S67</f>
        <v>0</v>
      </c>
      <c r="AF62" s="976">
        <f>'Indicador 11-Exames citopato (2'!M65</f>
        <v>0.35</v>
      </c>
      <c r="AG62" s="977">
        <f>'Indicador 11-Exames citopato (2'!N65</f>
        <v>0.35</v>
      </c>
      <c r="AH62" s="978">
        <f>'Indicador 11-Exames citopato (2'!O65</f>
        <v>1.9842519685039372E-2</v>
      </c>
      <c r="AI62" s="976">
        <f>'Indicador12-Mamagrafia'!M64</f>
        <v>0.1</v>
      </c>
      <c r="AJ62" s="977">
        <f>'Indicador12-Mamagrafia'!N64</f>
        <v>0.01</v>
      </c>
      <c r="AK62" s="978">
        <f>'Indicador12-Mamagrafia'!O64</f>
        <v>6.3091482649842269E-3</v>
      </c>
      <c r="AL62" s="973">
        <f>'Indicador 13-Parto Normal'!M64</f>
        <v>66</v>
      </c>
      <c r="AM62" s="974">
        <f>'Indicador 13-Parto Normal'!N64</f>
        <v>60</v>
      </c>
      <c r="AN62" s="975">
        <f>'Indicador 13-Parto Normal'!O64</f>
        <v>41.803278688524593</v>
      </c>
      <c r="AO62" s="973">
        <f>'Indicador 14- gravidez na adole'!M64</f>
        <v>30</v>
      </c>
      <c r="AP62" s="974">
        <f>'Indicador 14- gravidez na adole'!N64</f>
        <v>30</v>
      </c>
      <c r="AQ62" s="975">
        <f>'Indicador 14- gravidez na adole'!O64</f>
        <v>31.967213114754102</v>
      </c>
      <c r="AR62" s="970">
        <f>'Indicador 15-Mortalidade Inf (2'!M64</f>
        <v>4</v>
      </c>
      <c r="AS62" s="971">
        <f>'Indicador 15-Mortalidade Inf (2'!N64</f>
        <v>8</v>
      </c>
      <c r="AT62" s="972">
        <f>'Indicador 15-Mortalidade Inf (2'!O64</f>
        <v>5</v>
      </c>
      <c r="AU62" s="970">
        <f>'Indicador 16-óbitos maternos'!M64</f>
        <v>0</v>
      </c>
      <c r="AV62" s="971">
        <f>'Indicador 16-óbitos maternos'!N64</f>
        <v>0</v>
      </c>
      <c r="AW62" s="972">
        <f>'Indicador 16-óbitos maternos'!O64</f>
        <v>0</v>
      </c>
      <c r="AX62" s="979">
        <f>'Indicador 17- Cob.pop. Atb'!M64</f>
        <v>0.9</v>
      </c>
      <c r="AY62" s="977">
        <f>'Indicador 17- Cob.pop. Atb'!N64</f>
        <v>90</v>
      </c>
      <c r="AZ62" s="978">
        <f>'Indicador 17- Cob.pop. Atb'!O64</f>
        <v>0</v>
      </c>
      <c r="BA62" s="979">
        <f>'Indicador 18-Bolsa Familia '!M64</f>
        <v>0.9</v>
      </c>
      <c r="BB62" s="977">
        <f>'Indicador 18-Bolsa Familia '!N64</f>
        <v>90</v>
      </c>
      <c r="BC62" s="978">
        <f>'Indicador 18-Bolsa Familia '!O64</f>
        <v>0.91080000000000005</v>
      </c>
      <c r="BD62" s="979">
        <f>'Indicador19- Saude bucal'!M64</f>
        <v>1</v>
      </c>
      <c r="BE62" s="977">
        <f>'Indicador19- Saude bucal'!N64</f>
        <v>100</v>
      </c>
      <c r="BF62" s="978">
        <f>'Indicador19- Saude bucal'!O64</f>
        <v>1</v>
      </c>
      <c r="BG62" s="976" t="str">
        <f>'Indicador 21- CAPS'!M65</f>
        <v>N/A</v>
      </c>
      <c r="BH62" s="977" t="str">
        <f>'Indicador 21- CAPS'!N65</f>
        <v>N/A</v>
      </c>
      <c r="BI62" s="978">
        <f>'Indicador 21- CAPS'!O65</f>
        <v>0</v>
      </c>
      <c r="BJ62" s="982">
        <f>'Indicador-22 imóveis visitados'!M64</f>
        <v>4</v>
      </c>
      <c r="BK62" s="981">
        <f>'Indicador-22 imóveis visitados'!N64</f>
        <v>4</v>
      </c>
      <c r="BL62" s="980">
        <f>'Indicador-22 imóveis visitados'!O64</f>
        <v>1</v>
      </c>
      <c r="BM62" s="973">
        <f>'Indicador-23 Agra ao trab not'!M64</f>
        <v>100</v>
      </c>
      <c r="BN62" s="974">
        <f>'Indicador-23 Agra ao trab not'!N64</f>
        <v>100</v>
      </c>
      <c r="BO62" s="975" t="str">
        <f>'Indicador-23 Agra ao trab not'!O64</f>
        <v>-</v>
      </c>
    </row>
    <row r="63" spans="1:67" ht="19.5" customHeight="1">
      <c r="A63" s="941" t="s">
        <v>56</v>
      </c>
      <c r="B63" s="1211">
        <f>'Indicador 1- Óbitos Prematuros'!N65</f>
        <v>8</v>
      </c>
      <c r="C63" s="971">
        <f>'Indicador 1- Óbitos Prematuros'!O65</f>
        <v>8</v>
      </c>
      <c r="D63" s="972">
        <f>'Indicador 1- Óbitos Prematuros'!P65</f>
        <v>0</v>
      </c>
      <c r="E63" s="973">
        <f>'Indicador 2-MIF investigad (2'!N65</f>
        <v>90</v>
      </c>
      <c r="F63" s="974">
        <f>'Indicador 2-MIF investigad (2'!O65</f>
        <v>90</v>
      </c>
      <c r="G63" s="975">
        <f>'Indicador 2-MIF investigad (2'!P65</f>
        <v>100</v>
      </c>
      <c r="H63" s="973">
        <f>'Indicador 3-Obitcom causa bas'!N65</f>
        <v>90</v>
      </c>
      <c r="I63" s="974">
        <f>'Indicador 3-Obitcom causa bas'!O65</f>
        <v>90</v>
      </c>
      <c r="J63" s="975">
        <f>'Indicador 3-Obitcom causa bas'!P65</f>
        <v>100</v>
      </c>
      <c r="K63" s="973">
        <f>'Indicador 4-Calendario de vaci'!N65</f>
        <v>100</v>
      </c>
      <c r="L63" s="974">
        <f>'Indicador 4-Calendario de vaci'!O65</f>
        <v>100</v>
      </c>
      <c r="M63" s="975">
        <f>'Indicador 4-Calendario de vaci'!P65</f>
        <v>25</v>
      </c>
      <c r="N63" s="973">
        <f>'Indicador-5 DCNI'!M65</f>
        <v>80</v>
      </c>
      <c r="O63" s="974">
        <f>'Indicador-5 DCNI'!N65</f>
        <v>80</v>
      </c>
      <c r="P63" s="975" t="str">
        <f>'Indicador-5 DCNI'!O65</f>
        <v>S/N</v>
      </c>
      <c r="Q63" s="973">
        <f>'Indicador-6 Cura de MH'!M65</f>
        <v>100</v>
      </c>
      <c r="R63" s="974">
        <f>'Indicador-6 Cura de MH'!N65</f>
        <v>100</v>
      </c>
      <c r="S63" s="975">
        <f>'Indicador-6 Cura de MH'!O65</f>
        <v>66.7</v>
      </c>
      <c r="T63" s="970">
        <f>'Indicador - 7 Casos de Malaria '!M65</f>
        <v>642</v>
      </c>
      <c r="U63" s="971">
        <f>'Indicador - 7 Casos de Malaria '!N65</f>
        <v>642</v>
      </c>
      <c r="V63" s="972">
        <f>'Indicador - 7 Casos de Malaria '!O65</f>
        <v>448</v>
      </c>
      <c r="W63" s="970">
        <f>'Indicador 8-Sífilis Congen'!M66</f>
        <v>0</v>
      </c>
      <c r="X63" s="971">
        <f>'Indicador 8-Sífilis Congen'!N66</f>
        <v>0</v>
      </c>
      <c r="Y63" s="972">
        <f>'Indicador 8-Sífilis Congen'!O66</f>
        <v>0</v>
      </c>
      <c r="Z63" s="970">
        <f>'Indicador-9 Aids em &gt; 5 an (2'!M65</f>
        <v>0</v>
      </c>
      <c r="AA63" s="971">
        <f>'Indicador-9 Aids em &gt; 5 an (2'!N65</f>
        <v>0</v>
      </c>
      <c r="AB63" s="972">
        <f>'Indicador-9 Aids em &gt; 5 an (2'!O65</f>
        <v>0</v>
      </c>
      <c r="AC63" s="973">
        <f>'Indicador-10 Amostra de agu (2'!Q68</f>
        <v>100</v>
      </c>
      <c r="AD63" s="974">
        <f>'Indicador-10 Amostra de agu (2'!R68</f>
        <v>100</v>
      </c>
      <c r="AE63" s="975">
        <f>'Indicador-10 Amostra de agu (2'!S68</f>
        <v>0</v>
      </c>
      <c r="AF63" s="976">
        <f>'Indicador 11-Exames citopato (2'!M66</f>
        <v>0.35</v>
      </c>
      <c r="AG63" s="977">
        <f>'Indicador 11-Exames citopato (2'!N66</f>
        <v>0.35</v>
      </c>
      <c r="AH63" s="978">
        <f>'Indicador 11-Exames citopato (2'!O66</f>
        <v>3.2490974729241875E-3</v>
      </c>
      <c r="AI63" s="976">
        <f>'Indicador12-Mamagrafia'!M65</f>
        <v>0.1</v>
      </c>
      <c r="AJ63" s="977">
        <f>'Indicador12-Mamagrafia'!N65</f>
        <v>0.1</v>
      </c>
      <c r="AK63" s="978">
        <f>'Indicador12-Mamagrafia'!O65</f>
        <v>1.384083044982699E-2</v>
      </c>
      <c r="AL63" s="973">
        <f>'Indicador 13-Parto Normal'!M65</f>
        <v>66</v>
      </c>
      <c r="AM63" s="974">
        <f>'Indicador 13-Parto Normal'!N65</f>
        <v>66</v>
      </c>
      <c r="AN63" s="975">
        <f>'Indicador 13-Parto Normal'!O65</f>
        <v>60.215053763440864</v>
      </c>
      <c r="AO63" s="973">
        <f>'Indicador 14- gravidez na adole'!M65</f>
        <v>25</v>
      </c>
      <c r="AP63" s="974">
        <f>'Indicador 14- gravidez na adole'!N65</f>
        <v>25</v>
      </c>
      <c r="AQ63" s="975">
        <f>'Indicador 14- gravidez na adole'!O65</f>
        <v>24.731182795698924</v>
      </c>
      <c r="AR63" s="970">
        <f>'Indicador 15-Mortalidade Inf (2'!M65</f>
        <v>4</v>
      </c>
      <c r="AS63" s="971">
        <f>'Indicador 15-Mortalidade Inf (2'!N65</f>
        <v>4</v>
      </c>
      <c r="AT63" s="972">
        <f>'Indicador 15-Mortalidade Inf (2'!O65</f>
        <v>0</v>
      </c>
      <c r="AU63" s="970">
        <f>'Indicador 16-óbitos maternos'!M65</f>
        <v>0</v>
      </c>
      <c r="AV63" s="971">
        <f>'Indicador 16-óbitos maternos'!N65</f>
        <v>0</v>
      </c>
      <c r="AW63" s="972">
        <f>'Indicador 16-óbitos maternos'!O65</f>
        <v>0</v>
      </c>
      <c r="AX63" s="979">
        <f>'Indicador 17- Cob.pop. Atb'!M65</f>
        <v>0.95</v>
      </c>
      <c r="AY63" s="977">
        <f>'Indicador 17- Cob.pop. Atb'!N65</f>
        <v>95</v>
      </c>
      <c r="AZ63" s="978">
        <f>'Indicador 17- Cob.pop. Atb'!O65</f>
        <v>0</v>
      </c>
      <c r="BA63" s="979">
        <f>'Indicador 18-Bolsa Familia '!M65</f>
        <v>0.95</v>
      </c>
      <c r="BB63" s="977">
        <f>'Indicador 18-Bolsa Familia '!N65</f>
        <v>95</v>
      </c>
      <c r="BC63" s="978">
        <f>'Indicador 18-Bolsa Familia '!O65</f>
        <v>0.61839999999999995</v>
      </c>
      <c r="BD63" s="979">
        <f>'Indicador19- Saude bucal'!M65</f>
        <v>1</v>
      </c>
      <c r="BE63" s="977">
        <f>'Indicador19- Saude bucal'!N65</f>
        <v>100</v>
      </c>
      <c r="BF63" s="978">
        <f>'Indicador19- Saude bucal'!O65</f>
        <v>1</v>
      </c>
      <c r="BG63" s="979">
        <v>1</v>
      </c>
      <c r="BH63" s="977">
        <f>'Indicador 21- CAPS'!N66</f>
        <v>100</v>
      </c>
      <c r="BI63" s="978">
        <f>'Indicador 21- CAPS'!O66</f>
        <v>0</v>
      </c>
      <c r="BJ63" s="982">
        <f>'Indicador-22 imóveis visitados'!M65</f>
        <v>4</v>
      </c>
      <c r="BK63" s="981">
        <f>'Indicador-22 imóveis visitados'!N65</f>
        <v>4</v>
      </c>
      <c r="BL63" s="980">
        <f>'Indicador-22 imóveis visitados'!O65</f>
        <v>1</v>
      </c>
      <c r="BM63" s="973">
        <f>'Indicador-23 Agra ao trab not'!M65</f>
        <v>100</v>
      </c>
      <c r="BN63" s="974">
        <f>'Indicador-23 Agra ao trab not'!N65</f>
        <v>100</v>
      </c>
      <c r="BO63" s="975" t="str">
        <f>'Indicador-23 Agra ao trab not'!O65</f>
        <v>-</v>
      </c>
    </row>
    <row r="64" spans="1:67" ht="24" customHeight="1">
      <c r="A64" s="941" t="s">
        <v>57</v>
      </c>
      <c r="B64" s="1211">
        <f>'Indicador 1- Óbitos Prematuros'!N66</f>
        <v>1</v>
      </c>
      <c r="C64" s="971">
        <f>'Indicador 1- Óbitos Prematuros'!O66</f>
        <v>1</v>
      </c>
      <c r="D64" s="972">
        <f>'Indicador 1- Óbitos Prematuros'!P66</f>
        <v>0</v>
      </c>
      <c r="E64" s="973">
        <f>'Indicador 2-MIF investigad (2'!N66</f>
        <v>90</v>
      </c>
      <c r="F64" s="974">
        <f>'Indicador 2-MIF investigad (2'!O66</f>
        <v>90</v>
      </c>
      <c r="G64" s="975">
        <f>'Indicador 2-MIF investigad (2'!P66</f>
        <v>0</v>
      </c>
      <c r="H64" s="973">
        <f>'Indicador 3-Obitcom causa bas'!N66</f>
        <v>90</v>
      </c>
      <c r="I64" s="974">
        <f>'Indicador 3-Obitcom causa bas'!O66</f>
        <v>90</v>
      </c>
      <c r="J64" s="975">
        <f>'Indicador 3-Obitcom causa bas'!P66</f>
        <v>80</v>
      </c>
      <c r="K64" s="973">
        <f>'Indicador 4-Calendario de vaci'!N66</f>
        <v>100</v>
      </c>
      <c r="L64" s="974">
        <f>'Indicador 4-Calendario de vaci'!O66</f>
        <v>100</v>
      </c>
      <c r="M64" s="975">
        <f>'Indicador 4-Calendario de vaci'!P66</f>
        <v>0</v>
      </c>
      <c r="N64" s="973">
        <f>'Indicador-5 DCNI'!M66</f>
        <v>80</v>
      </c>
      <c r="O64" s="974">
        <f>'Indicador-5 DCNI'!N66</f>
        <v>80</v>
      </c>
      <c r="P64" s="975" t="str">
        <f>'Indicador-5 DCNI'!O66</f>
        <v>S/N</v>
      </c>
      <c r="Q64" s="973">
        <f>'Indicador-6 Cura de MH'!M66</f>
        <v>90</v>
      </c>
      <c r="R64" s="974">
        <f>'Indicador-6 Cura de MH'!N66</f>
        <v>90</v>
      </c>
      <c r="S64" s="975">
        <f>'Indicador-6 Cura de MH'!O66</f>
        <v>83.3</v>
      </c>
      <c r="T64" s="970">
        <f>'Indicador - 7 Casos de Malaria '!M66</f>
        <v>958</v>
      </c>
      <c r="U64" s="971">
        <f>'Indicador - 7 Casos de Malaria '!N66</f>
        <v>958</v>
      </c>
      <c r="V64" s="972">
        <f>'Indicador - 7 Casos de Malaria '!O66</f>
        <v>177</v>
      </c>
      <c r="W64" s="970">
        <f>'Indicador 8-Sífilis Congen'!M67</f>
        <v>0</v>
      </c>
      <c r="X64" s="971">
        <f>'Indicador 8-Sífilis Congen'!N67</f>
        <v>0</v>
      </c>
      <c r="Y64" s="972">
        <f>'Indicador 8-Sífilis Congen'!O67</f>
        <v>0</v>
      </c>
      <c r="Z64" s="970">
        <f>'Indicador-9 Aids em &gt; 5 an (2'!M66</f>
        <v>0</v>
      </c>
      <c r="AA64" s="971">
        <f>'Indicador-9 Aids em &gt; 5 an (2'!N66</f>
        <v>0</v>
      </c>
      <c r="AB64" s="972">
        <f>'Indicador-9 Aids em &gt; 5 an (2'!O66</f>
        <v>0</v>
      </c>
      <c r="AC64" s="973">
        <f>'Indicador-10 Amostra de agu (2'!Q69</f>
        <v>0</v>
      </c>
      <c r="AD64" s="974">
        <f>'Indicador-10 Amostra de agu (2'!R69</f>
        <v>0</v>
      </c>
      <c r="AE64" s="975">
        <f>'Indicador-10 Amostra de agu (2'!S69</f>
        <v>0</v>
      </c>
      <c r="AF64" s="976">
        <f>'Indicador 11-Exames citopato (2'!M67</f>
        <v>0.35</v>
      </c>
      <c r="AG64" s="977">
        <f>'Indicador 11-Exames citopato (2'!N67</f>
        <v>0.35</v>
      </c>
      <c r="AH64" s="978">
        <f>'Indicador 11-Exames citopato (2'!O67</f>
        <v>0</v>
      </c>
      <c r="AI64" s="976">
        <f>'Indicador12-Mamagrafia'!M66</f>
        <v>0.1</v>
      </c>
      <c r="AJ64" s="977">
        <f>'Indicador12-Mamagrafia'!N66</f>
        <v>0.1</v>
      </c>
      <c r="AK64" s="978">
        <f>'Indicador12-Mamagrafia'!O66</f>
        <v>6.5573770491803279E-3</v>
      </c>
      <c r="AL64" s="973">
        <f>'Indicador 13-Parto Normal'!M66</f>
        <v>70</v>
      </c>
      <c r="AM64" s="974">
        <f>'Indicador 13-Parto Normal'!N66</f>
        <v>70</v>
      </c>
      <c r="AN64" s="975">
        <f>'Indicador 13-Parto Normal'!O66</f>
        <v>54.128440366972477</v>
      </c>
      <c r="AO64" s="973">
        <f>'Indicador 14- gravidez na adole'!M66</f>
        <v>22</v>
      </c>
      <c r="AP64" s="974">
        <f>'Indicador 14- gravidez na adole'!N66</f>
        <v>22</v>
      </c>
      <c r="AQ64" s="975">
        <f>'Indicador 14- gravidez na adole'!O66</f>
        <v>24.770642201834864</v>
      </c>
      <c r="AR64" s="970">
        <f>'Indicador 15-Mortalidade Inf (2'!M66</f>
        <v>4</v>
      </c>
      <c r="AS64" s="971">
        <f>'Indicador 15-Mortalidade Inf (2'!N66</f>
        <v>4</v>
      </c>
      <c r="AT64" s="972">
        <f>'Indicador 15-Mortalidade Inf (2'!O66</f>
        <v>1</v>
      </c>
      <c r="AU64" s="970">
        <f>'Indicador 16-óbitos maternos'!M66</f>
        <v>0</v>
      </c>
      <c r="AV64" s="971">
        <f>'Indicador 16-óbitos maternos'!N66</f>
        <v>0</v>
      </c>
      <c r="AW64" s="972">
        <f>'Indicador 16-óbitos maternos'!O66</f>
        <v>0</v>
      </c>
      <c r="AX64" s="979">
        <f>'Indicador 17- Cob.pop. Atb'!M66</f>
        <v>0.9</v>
      </c>
      <c r="AY64" s="977">
        <f>'Indicador 17- Cob.pop. Atb'!N66</f>
        <v>90</v>
      </c>
      <c r="AZ64" s="978">
        <f>'Indicador 17- Cob.pop. Atb'!O66</f>
        <v>0</v>
      </c>
      <c r="BA64" s="979">
        <f>'Indicador 18-Bolsa Familia '!M66</f>
        <v>0.9</v>
      </c>
      <c r="BB64" s="977">
        <f>'Indicador 18-Bolsa Familia '!N66</f>
        <v>90</v>
      </c>
      <c r="BC64" s="978">
        <f>'Indicador 18-Bolsa Familia '!O66</f>
        <v>0.52959999999999996</v>
      </c>
      <c r="BD64" s="979">
        <f>'Indicador19- Saude bucal'!M66</f>
        <v>0.72499999999999998</v>
      </c>
      <c r="BE64" s="977">
        <f>'Indicador19- Saude bucal'!N66</f>
        <v>72.5</v>
      </c>
      <c r="BF64" s="978">
        <f>'Indicador19- Saude bucal'!O66</f>
        <v>0.45340000000000003</v>
      </c>
      <c r="BG64" s="976" t="str">
        <f>'Indicador 21- CAPS'!M67</f>
        <v>N/A</v>
      </c>
      <c r="BH64" s="977" t="str">
        <f>'Indicador 21- CAPS'!N67</f>
        <v>N/A</v>
      </c>
      <c r="BI64" s="978">
        <f>'Indicador 21- CAPS'!O67</f>
        <v>0</v>
      </c>
      <c r="BJ64" s="982">
        <f>'Indicador-22 imóveis visitados'!M66</f>
        <v>4</v>
      </c>
      <c r="BK64" s="981">
        <f>'Indicador-22 imóveis visitados'!N66</f>
        <v>4</v>
      </c>
      <c r="BL64" s="980">
        <f>'Indicador-22 imóveis visitados'!O66</f>
        <v>0</v>
      </c>
      <c r="BM64" s="973">
        <f>'Indicador-23 Agra ao trab not'!M66</f>
        <v>85</v>
      </c>
      <c r="BN64" s="974">
        <f>'Indicador-23 Agra ao trab not'!N66</f>
        <v>85</v>
      </c>
      <c r="BO64" s="975" t="str">
        <f>'Indicador-23 Agra ao trab not'!O66</f>
        <v>-</v>
      </c>
    </row>
    <row r="65" spans="1:67" ht="36" customHeight="1">
      <c r="A65" s="941" t="s">
        <v>55</v>
      </c>
      <c r="B65" s="1211">
        <f>'Indicador 1- Óbitos Prematuros'!N67</f>
        <v>4</v>
      </c>
      <c r="C65" s="971">
        <f>'Indicador 1- Óbitos Prematuros'!O67</f>
        <v>0</v>
      </c>
      <c r="D65" s="972">
        <f>'Indicador 1- Óbitos Prematuros'!P67</f>
        <v>0</v>
      </c>
      <c r="E65" s="973">
        <f>'Indicador 2-MIF investigad (2'!N67</f>
        <v>90</v>
      </c>
      <c r="F65" s="974">
        <f>'Indicador 2-MIF investigad (2'!O67</f>
        <v>0</v>
      </c>
      <c r="G65" s="975">
        <f>'Indicador 2-MIF investigad (2'!P67</f>
        <v>100</v>
      </c>
      <c r="H65" s="973">
        <f>'Indicador 3-Obitcom causa bas'!N67</f>
        <v>90</v>
      </c>
      <c r="I65" s="974">
        <f>'Indicador 3-Obitcom causa bas'!O67</f>
        <v>0</v>
      </c>
      <c r="J65" s="975">
        <f>'Indicador 3-Obitcom causa bas'!P67</f>
        <v>100</v>
      </c>
      <c r="K65" s="973">
        <f>'Indicador 4-Calendario de vaci'!N67</f>
        <v>100</v>
      </c>
      <c r="L65" s="974">
        <f>'Indicador 4-Calendario de vaci'!O67</f>
        <v>0</v>
      </c>
      <c r="M65" s="975">
        <f>'Indicador 4-Calendario de vaci'!P67</f>
        <v>0</v>
      </c>
      <c r="N65" s="973">
        <f>'Indicador-5 DCNI'!M67</f>
        <v>80</v>
      </c>
      <c r="O65" s="974">
        <f>'Indicador-5 DCNI'!N67</f>
        <v>0</v>
      </c>
      <c r="P65" s="975" t="str">
        <f>'Indicador-5 DCNI'!O67</f>
        <v>S/N</v>
      </c>
      <c r="Q65" s="973">
        <f>'Indicador-6 Cura de MH'!M67</f>
        <v>100</v>
      </c>
      <c r="R65" s="974">
        <f>'Indicador-6 Cura de MH'!N67</f>
        <v>0</v>
      </c>
      <c r="S65" s="975">
        <f>'Indicador-6 Cura de MH'!O67</f>
        <v>100</v>
      </c>
      <c r="T65" s="970">
        <f>'Indicador - 7 Casos de Malaria '!M67</f>
        <v>809</v>
      </c>
      <c r="U65" s="971">
        <f>'Indicador - 7 Casos de Malaria '!N67</f>
        <v>0</v>
      </c>
      <c r="V65" s="972">
        <f>'Indicador - 7 Casos de Malaria '!O67</f>
        <v>103</v>
      </c>
      <c r="W65" s="970">
        <f>'Indicador 8-Sífilis Congen'!M68</f>
        <v>0</v>
      </c>
      <c r="X65" s="971">
        <f>'Indicador 8-Sífilis Congen'!N68</f>
        <v>0</v>
      </c>
      <c r="Y65" s="972">
        <f>'Indicador 8-Sífilis Congen'!O68</f>
        <v>0</v>
      </c>
      <c r="Z65" s="970">
        <f>'Indicador-9 Aids em &gt; 5 an (2'!M67</f>
        <v>0</v>
      </c>
      <c r="AA65" s="971">
        <f>'Indicador-9 Aids em &gt; 5 an (2'!N67</f>
        <v>0</v>
      </c>
      <c r="AB65" s="972">
        <f>'Indicador-9 Aids em &gt; 5 an (2'!O67</f>
        <v>0</v>
      </c>
      <c r="AC65" s="973">
        <f>'Indicador-10 Amostra de agu (2'!Q70</f>
        <v>0</v>
      </c>
      <c r="AD65" s="974">
        <f>'Indicador-10 Amostra de agu (2'!R70</f>
        <v>0</v>
      </c>
      <c r="AE65" s="975">
        <f>'Indicador-10 Amostra de agu (2'!S70</f>
        <v>0</v>
      </c>
      <c r="AF65" s="976">
        <f>'Indicador 11-Exames citopato (2'!M68</f>
        <v>0.4</v>
      </c>
      <c r="AG65" s="977">
        <f>'Indicador 11-Exames citopato (2'!N68</f>
        <v>0</v>
      </c>
      <c r="AH65" s="978">
        <f>'Indicador 11-Exames citopato (2'!O68</f>
        <v>4.2140468227424753E-2</v>
      </c>
      <c r="AI65" s="976">
        <f>'Indicador12-Mamagrafia'!M67</f>
        <v>0.1</v>
      </c>
      <c r="AJ65" s="977">
        <f>'Indicador12-Mamagrafia'!N67</f>
        <v>0</v>
      </c>
      <c r="AK65" s="978">
        <f>'Indicador12-Mamagrafia'!O67</f>
        <v>0</v>
      </c>
      <c r="AL65" s="973">
        <f>'Indicador 13-Parto Normal'!M67</f>
        <v>75</v>
      </c>
      <c r="AM65" s="974">
        <f>'Indicador 13-Parto Normal'!N67</f>
        <v>0</v>
      </c>
      <c r="AN65" s="975">
        <f>'Indicador 13-Parto Normal'!O67</f>
        <v>64.197530864197532</v>
      </c>
      <c r="AO65" s="973">
        <f>'Indicador 14- gravidez na adole'!M67</f>
        <v>25</v>
      </c>
      <c r="AP65" s="974">
        <f>'Indicador 14- gravidez na adole'!N67</f>
        <v>0</v>
      </c>
      <c r="AQ65" s="975">
        <f>'Indicador 14- gravidez na adole'!O67</f>
        <v>28.39506172839506</v>
      </c>
      <c r="AR65" s="970">
        <f>'Indicador 15-Mortalidade Inf (2'!M67</f>
        <v>3</v>
      </c>
      <c r="AS65" s="971">
        <f>'Indicador 15-Mortalidade Inf (2'!N67</f>
        <v>0</v>
      </c>
      <c r="AT65" s="972">
        <f>'Indicador 15-Mortalidade Inf (2'!O67</f>
        <v>2</v>
      </c>
      <c r="AU65" s="970">
        <f>'Indicador 16-óbitos maternos'!M67</f>
        <v>0</v>
      </c>
      <c r="AV65" s="971">
        <f>'Indicador 16-óbitos maternos'!N67</f>
        <v>0</v>
      </c>
      <c r="AW65" s="972">
        <f>'Indicador 16-óbitos maternos'!O67</f>
        <v>0</v>
      </c>
      <c r="AX65" s="979">
        <f>'Indicador 17- Cob.pop. Atb'!M67</f>
        <v>1</v>
      </c>
      <c r="AY65" s="977">
        <f>'Indicador 17- Cob.pop. Atb'!N67</f>
        <v>0</v>
      </c>
      <c r="AZ65" s="978">
        <f>'Indicador 17- Cob.pop. Atb'!O67</f>
        <v>0</v>
      </c>
      <c r="BA65" s="979">
        <f>'Indicador 18-Bolsa Familia '!M67</f>
        <v>1</v>
      </c>
      <c r="BB65" s="977">
        <f>'Indicador 18-Bolsa Familia '!N67</f>
        <v>0</v>
      </c>
      <c r="BC65" s="978">
        <f>'Indicador 18-Bolsa Familia '!O67</f>
        <v>0.74919999999999998</v>
      </c>
      <c r="BD65" s="979">
        <f>'Indicador19- Saude bucal'!M67</f>
        <v>1</v>
      </c>
      <c r="BE65" s="977">
        <f>'Indicador19- Saude bucal'!N67</f>
        <v>0</v>
      </c>
      <c r="BF65" s="978">
        <f>'Indicador19- Saude bucal'!O67</f>
        <v>1</v>
      </c>
      <c r="BG65" s="976" t="str">
        <f>'Indicador 21- CAPS'!M68</f>
        <v>N/A</v>
      </c>
      <c r="BH65" s="977">
        <f>'Indicador 21- CAPS'!N68</f>
        <v>0</v>
      </c>
      <c r="BI65" s="978">
        <f>'Indicador 21- CAPS'!O68</f>
        <v>0</v>
      </c>
      <c r="BJ65" s="982">
        <f>'Indicador-22 imóveis visitados'!M67</f>
        <v>0</v>
      </c>
      <c r="BK65" s="981">
        <f>'Indicador-22 imóveis visitados'!N67</f>
        <v>0</v>
      </c>
      <c r="BL65" s="980">
        <f>'Indicador-22 imóveis visitados'!O67</f>
        <v>0</v>
      </c>
      <c r="BM65" s="973">
        <f>'Indicador-23 Agra ao trab not'!M67</f>
        <v>80</v>
      </c>
      <c r="BN65" s="974">
        <f>'Indicador-23 Agra ao trab not'!N67</f>
        <v>0</v>
      </c>
      <c r="BO65" s="975" t="str">
        <f>'Indicador-23 Agra ao trab not'!O67</f>
        <v>-</v>
      </c>
    </row>
    <row r="66" spans="1:67" s="902" customFormat="1" ht="24" customHeight="1">
      <c r="A66" s="1208" t="s">
        <v>77</v>
      </c>
      <c r="B66" s="1212"/>
      <c r="C66" s="964"/>
      <c r="D66" s="965"/>
      <c r="E66" s="957"/>
      <c r="F66" s="958"/>
      <c r="G66" s="959"/>
      <c r="H66" s="957"/>
      <c r="I66" s="958"/>
      <c r="J66" s="959"/>
      <c r="K66" s="957"/>
      <c r="L66" s="958"/>
      <c r="M66" s="959"/>
      <c r="N66" s="957"/>
      <c r="O66" s="958"/>
      <c r="P66" s="959"/>
      <c r="Q66" s="957"/>
      <c r="R66" s="958"/>
      <c r="S66" s="959"/>
      <c r="T66" s="963"/>
      <c r="U66" s="964"/>
      <c r="V66" s="965"/>
      <c r="W66" s="963"/>
      <c r="X66" s="964"/>
      <c r="Y66" s="965"/>
      <c r="Z66" s="963"/>
      <c r="AA66" s="964"/>
      <c r="AB66" s="965"/>
      <c r="AC66" s="957"/>
      <c r="AD66" s="958"/>
      <c r="AE66" s="959"/>
      <c r="AF66" s="960"/>
      <c r="AG66" s="961"/>
      <c r="AH66" s="962"/>
      <c r="AI66" s="960"/>
      <c r="AJ66" s="961"/>
      <c r="AK66" s="962"/>
      <c r="AL66" s="957"/>
      <c r="AM66" s="958"/>
      <c r="AN66" s="959"/>
      <c r="AO66" s="957"/>
      <c r="AP66" s="958"/>
      <c r="AQ66" s="959"/>
      <c r="AR66" s="963"/>
      <c r="AS66" s="964"/>
      <c r="AT66" s="965"/>
      <c r="AU66" s="963"/>
      <c r="AV66" s="964"/>
      <c r="AW66" s="965"/>
      <c r="AX66" s="969"/>
      <c r="AY66" s="961"/>
      <c r="AZ66" s="962"/>
      <c r="BA66" s="969"/>
      <c r="BB66" s="961"/>
      <c r="BC66" s="962"/>
      <c r="BD66" s="969"/>
      <c r="BE66" s="961"/>
      <c r="BF66" s="962"/>
      <c r="BG66" s="960"/>
      <c r="BH66" s="961"/>
      <c r="BI66" s="962"/>
      <c r="BJ66" s="966"/>
      <c r="BK66" s="967"/>
      <c r="BL66" s="968"/>
      <c r="BM66" s="957"/>
      <c r="BN66" s="958"/>
      <c r="BO66" s="959"/>
    </row>
    <row r="67" spans="1:67" ht="24" customHeight="1">
      <c r="A67" s="941" t="s">
        <v>58</v>
      </c>
      <c r="B67" s="1211">
        <f>'Indicador 1- Óbitos Prematuros'!N69</f>
        <v>19</v>
      </c>
      <c r="C67" s="971">
        <f>'Indicador 1- Óbitos Prematuros'!O69</f>
        <v>19</v>
      </c>
      <c r="D67" s="972">
        <f>'Indicador 1- Óbitos Prematuros'!P69</f>
        <v>0</v>
      </c>
      <c r="E67" s="973">
        <f>'Indicador 2-MIF investigad (2'!N69</f>
        <v>90</v>
      </c>
      <c r="F67" s="974">
        <f>'Indicador 2-MIF investigad (2'!O69</f>
        <v>90</v>
      </c>
      <c r="G67" s="975">
        <f>'Indicador 2-MIF investigad (2'!P69</f>
        <v>0</v>
      </c>
      <c r="H67" s="973">
        <f>'Indicador 3-Obitcom causa bas'!N69</f>
        <v>90</v>
      </c>
      <c r="I67" s="974">
        <f>'Indicador 3-Obitcom causa bas'!O69</f>
        <v>80</v>
      </c>
      <c r="J67" s="975">
        <f>'Indicador 3-Obitcom causa bas'!P69</f>
        <v>54.347826086956523</v>
      </c>
      <c r="K67" s="973">
        <f>'Indicador 4-Calendario de vaci'!N69</f>
        <v>100</v>
      </c>
      <c r="L67" s="974">
        <f>'Indicador 4-Calendario de vaci'!O69</f>
        <v>100</v>
      </c>
      <c r="M67" s="975">
        <f>'Indicador 4-Calendario de vaci'!P69</f>
        <v>0</v>
      </c>
      <c r="N67" s="973">
        <f>'Indicador-5 DCNI'!M69</f>
        <v>80</v>
      </c>
      <c r="O67" s="974">
        <f>'Indicador-5 DCNI'!N69</f>
        <v>80</v>
      </c>
      <c r="P67" s="975" t="str">
        <f>'Indicador-5 DCNI'!O69</f>
        <v>S/N</v>
      </c>
      <c r="Q67" s="973">
        <f>'Indicador-6 Cura de MH'!M69</f>
        <v>100</v>
      </c>
      <c r="R67" s="974">
        <f>'Indicador-6 Cura de MH'!N69</f>
        <v>100</v>
      </c>
      <c r="S67" s="975">
        <f>'Indicador-6 Cura de MH'!O69</f>
        <v>63.6</v>
      </c>
      <c r="T67" s="970">
        <f>'Indicador - 7 Casos de Malaria '!M69</f>
        <v>631</v>
      </c>
      <c r="U67" s="971">
        <f>'Indicador - 7 Casos de Malaria '!N69</f>
        <v>631</v>
      </c>
      <c r="V67" s="972">
        <f>'Indicador - 7 Casos de Malaria '!O69</f>
        <v>140</v>
      </c>
      <c r="W67" s="970">
        <f>'Indicador 8-Sífilis Congen'!M70</f>
        <v>0</v>
      </c>
      <c r="X67" s="971">
        <f>'Indicador 8-Sífilis Congen'!N70</f>
        <v>0</v>
      </c>
      <c r="Y67" s="972">
        <f>'Indicador 8-Sífilis Congen'!O70</f>
        <v>3</v>
      </c>
      <c r="Z67" s="970">
        <f>'Indicador-9 Aids em &gt; 5 an (2'!M69</f>
        <v>0</v>
      </c>
      <c r="AA67" s="971">
        <f>'Indicador-9 Aids em &gt; 5 an (2'!N69</f>
        <v>0</v>
      </c>
      <c r="AB67" s="972">
        <f>'Indicador-9 Aids em &gt; 5 an (2'!O69</f>
        <v>0</v>
      </c>
      <c r="AC67" s="973">
        <f>'Indicador-10 Amostra de agu (2'!Q72</f>
        <v>0</v>
      </c>
      <c r="AD67" s="974">
        <f>'Indicador-10 Amostra de agu (2'!R72</f>
        <v>0</v>
      </c>
      <c r="AE67" s="975">
        <f>'Indicador-10 Amostra de agu (2'!S72</f>
        <v>0</v>
      </c>
      <c r="AF67" s="976">
        <f>'Indicador 11-Exames citopato (2'!M70</f>
        <v>0.25</v>
      </c>
      <c r="AG67" s="977">
        <f>'Indicador 11-Exames citopato (2'!N70</f>
        <v>0.25</v>
      </c>
      <c r="AH67" s="978">
        <f>'Indicador 11-Exames citopato (2'!O70</f>
        <v>4.1799182189913672E-2</v>
      </c>
      <c r="AI67" s="976">
        <f>'Indicador12-Mamagrafia'!M69</f>
        <v>0.1</v>
      </c>
      <c r="AJ67" s="977">
        <f>'Indicador12-Mamagrafia'!N69</f>
        <v>0.1</v>
      </c>
      <c r="AK67" s="978">
        <f>'Indicador12-Mamagrafia'!O69</f>
        <v>3.5502958579881655E-3</v>
      </c>
      <c r="AL67" s="973">
        <f>'Indicador 13-Parto Normal'!M69</f>
        <v>66</v>
      </c>
      <c r="AM67" s="974">
        <f>'Indicador 13-Parto Normal'!N69</f>
        <v>60</v>
      </c>
      <c r="AN67" s="975">
        <f>'Indicador 13-Parto Normal'!O69</f>
        <v>49.308755760368662</v>
      </c>
      <c r="AO67" s="973">
        <f>'Indicador 14- gravidez na adole'!M69</f>
        <v>25</v>
      </c>
      <c r="AP67" s="974">
        <f>'Indicador 14- gravidez na adole'!N69</f>
        <v>30</v>
      </c>
      <c r="AQ67" s="975">
        <f>'Indicador 14- gravidez na adole'!O69</f>
        <v>29.953917050691242</v>
      </c>
      <c r="AR67" s="970">
        <f>'Indicador 15-Mortalidade Inf (2'!M69</f>
        <v>4</v>
      </c>
      <c r="AS67" s="971">
        <f>'Indicador 15-Mortalidade Inf (2'!N69</f>
        <v>4</v>
      </c>
      <c r="AT67" s="972">
        <f>'Indicador 15-Mortalidade Inf (2'!O69</f>
        <v>2</v>
      </c>
      <c r="AU67" s="970">
        <f>'Indicador 16-óbitos maternos'!M69</f>
        <v>1</v>
      </c>
      <c r="AV67" s="971">
        <f>'Indicador 16-óbitos maternos'!N69</f>
        <v>1</v>
      </c>
      <c r="AW67" s="972">
        <f>'Indicador 16-óbitos maternos'!O69</f>
        <v>0</v>
      </c>
      <c r="AX67" s="979">
        <f>'Indicador 17- Cob.pop. Atb'!M69</f>
        <v>0.8</v>
      </c>
      <c r="AY67" s="977">
        <f>'Indicador 17- Cob.pop. Atb'!N69</f>
        <v>75</v>
      </c>
      <c r="AZ67" s="978">
        <f>'Indicador 17- Cob.pop. Atb'!O69</f>
        <v>0</v>
      </c>
      <c r="BA67" s="979">
        <f>'Indicador 18-Bolsa Familia '!M69</f>
        <v>0.8</v>
      </c>
      <c r="BB67" s="977">
        <f>'Indicador 18-Bolsa Familia '!N69</f>
        <v>70</v>
      </c>
      <c r="BC67" s="978">
        <f>'Indicador 18-Bolsa Familia '!O69</f>
        <v>0.66049999999999998</v>
      </c>
      <c r="BD67" s="979">
        <f>'Indicador19- Saude bucal'!M69</f>
        <v>0.8</v>
      </c>
      <c r="BE67" s="977">
        <f>'Indicador19- Saude bucal'!N69</f>
        <v>72</v>
      </c>
      <c r="BF67" s="978">
        <f>'Indicador19- Saude bucal'!O69</f>
        <v>0.69720000000000004</v>
      </c>
      <c r="BG67" s="976" t="str">
        <f>'Indicador 21- CAPS'!M70</f>
        <v>N/A</v>
      </c>
      <c r="BH67" s="977" t="str">
        <f>'Indicador 21- CAPS'!N70</f>
        <v>N/A</v>
      </c>
      <c r="BI67" s="978">
        <f>'Indicador 21- CAPS'!O70</f>
        <v>0</v>
      </c>
      <c r="BJ67" s="982">
        <f>'Indicador-22 imóveis visitados'!M69</f>
        <v>4</v>
      </c>
      <c r="BK67" s="981">
        <f>'Indicador-22 imóveis visitados'!N69</f>
        <v>4</v>
      </c>
      <c r="BL67" s="980">
        <f>'Indicador-22 imóveis visitados'!O69</f>
        <v>1</v>
      </c>
      <c r="BM67" s="973">
        <f>'Indicador-23 Agra ao trab not'!M69</f>
        <v>100</v>
      </c>
      <c r="BN67" s="974">
        <f>'Indicador-23 Agra ao trab not'!N69</f>
        <v>100</v>
      </c>
      <c r="BO67" s="975">
        <f>'Indicador-23 Agra ao trab not'!O69</f>
        <v>100</v>
      </c>
    </row>
    <row r="68" spans="1:67" ht="23.25" customHeight="1">
      <c r="A68" s="941" t="s">
        <v>59</v>
      </c>
      <c r="B68" s="1211">
        <f>'Indicador 1- Óbitos Prematuros'!N70</f>
        <v>7</v>
      </c>
      <c r="C68" s="971">
        <f>'Indicador 1- Óbitos Prematuros'!O70</f>
        <v>7</v>
      </c>
      <c r="D68" s="972">
        <f>'Indicador 1- Óbitos Prematuros'!P70</f>
        <v>0</v>
      </c>
      <c r="E68" s="973">
        <f>'Indicador 2-MIF investigad (2'!N70</f>
        <v>90</v>
      </c>
      <c r="F68" s="974">
        <f>'Indicador 2-MIF investigad (2'!O70</f>
        <v>90</v>
      </c>
      <c r="G68" s="975">
        <f>'Indicador 2-MIF investigad (2'!P70</f>
        <v>0</v>
      </c>
      <c r="H68" s="973">
        <f>'Indicador 3-Obitcom causa bas'!N70</f>
        <v>90</v>
      </c>
      <c r="I68" s="974">
        <f>'Indicador 3-Obitcom causa bas'!O70</f>
        <v>90</v>
      </c>
      <c r="J68" s="975">
        <f>'Indicador 3-Obitcom causa bas'!P70</f>
        <v>92.307692307692307</v>
      </c>
      <c r="K68" s="973">
        <f>'Indicador 4-Calendario de vaci'!N70</f>
        <v>100</v>
      </c>
      <c r="L68" s="974">
        <f>'Indicador 4-Calendario de vaci'!O70</f>
        <v>90</v>
      </c>
      <c r="M68" s="975">
        <f>'Indicador 4-Calendario de vaci'!P70</f>
        <v>0</v>
      </c>
      <c r="N68" s="973">
        <f>'Indicador-5 DCNI'!M70</f>
        <v>80</v>
      </c>
      <c r="O68" s="974">
        <f>'Indicador-5 DCNI'!N70</f>
        <v>80</v>
      </c>
      <c r="P68" s="975" t="str">
        <f>'Indicador-5 DCNI'!O70</f>
        <v>S/N</v>
      </c>
      <c r="Q68" s="973">
        <f>'Indicador-6 Cura de MH'!M70</f>
        <v>100</v>
      </c>
      <c r="R68" s="974">
        <f>'Indicador-6 Cura de MH'!N70</f>
        <v>100</v>
      </c>
      <c r="S68" s="975">
        <f>'Indicador-6 Cura de MH'!O70</f>
        <v>100</v>
      </c>
      <c r="T68" s="970">
        <f>'Indicador - 7 Casos de Malaria '!M70</f>
        <v>1241</v>
      </c>
      <c r="U68" s="971">
        <f>'Indicador - 7 Casos de Malaria '!N70</f>
        <v>631</v>
      </c>
      <c r="V68" s="972">
        <f>'Indicador - 7 Casos de Malaria '!O70</f>
        <v>447</v>
      </c>
      <c r="W68" s="970">
        <f>'Indicador 8-Sífilis Congen'!M71</f>
        <v>0</v>
      </c>
      <c r="X68" s="971">
        <f>'Indicador 8-Sífilis Congen'!N71</f>
        <v>0</v>
      </c>
      <c r="Y68" s="972">
        <f>'Indicador 8-Sífilis Congen'!O71</f>
        <v>0</v>
      </c>
      <c r="Z68" s="970">
        <f>'Indicador-9 Aids em &gt; 5 an (2'!M70</f>
        <v>0</v>
      </c>
      <c r="AA68" s="971">
        <f>'Indicador-9 Aids em &gt; 5 an (2'!N70</f>
        <v>0</v>
      </c>
      <c r="AB68" s="972">
        <f>'Indicador-9 Aids em &gt; 5 an (2'!O70</f>
        <v>0</v>
      </c>
      <c r="AC68" s="973">
        <f>'Indicador-10 Amostra de agu (2'!Q73</f>
        <v>100</v>
      </c>
      <c r="AD68" s="974">
        <f>'Indicador-10 Amostra de agu (2'!R73</f>
        <v>100</v>
      </c>
      <c r="AE68" s="975">
        <f>'Indicador-10 Amostra de agu (2'!S73</f>
        <v>0</v>
      </c>
      <c r="AF68" s="976">
        <f>'Indicador 11-Exames citopato (2'!M71</f>
        <v>0.25</v>
      </c>
      <c r="AG68" s="977">
        <f>'Indicador 11-Exames citopato (2'!N71</f>
        <v>0.25</v>
      </c>
      <c r="AH68" s="978">
        <f>'Indicador 11-Exames citopato (2'!O71</f>
        <v>1.6528925619834711E-2</v>
      </c>
      <c r="AI68" s="976">
        <f>'Indicador12-Mamagrafia'!M70</f>
        <v>0.1</v>
      </c>
      <c r="AJ68" s="977">
        <f>'Indicador12-Mamagrafia'!N70</f>
        <v>0.1</v>
      </c>
      <c r="AK68" s="978">
        <f>'Indicador12-Mamagrafia'!O70</f>
        <v>1.1019283746556474E-2</v>
      </c>
      <c r="AL68" s="973">
        <f>'Indicador 13-Parto Normal'!M70</f>
        <v>66</v>
      </c>
      <c r="AM68" s="974">
        <f>'Indicador 13-Parto Normal'!N70</f>
        <v>70</v>
      </c>
      <c r="AN68" s="975">
        <f>'Indicador 13-Parto Normal'!O70</f>
        <v>47.457627118644069</v>
      </c>
      <c r="AO68" s="973">
        <f>'Indicador 14- gravidez na adole'!M70</f>
        <v>25</v>
      </c>
      <c r="AP68" s="974">
        <f>'Indicador 14- gravidez na adole'!N70</f>
        <v>25</v>
      </c>
      <c r="AQ68" s="975">
        <f>'Indicador 14- gravidez na adole'!O70</f>
        <v>38.983050847457626</v>
      </c>
      <c r="AR68" s="970">
        <f>'Indicador 15-Mortalidade Inf (2'!M70</f>
        <v>4</v>
      </c>
      <c r="AS68" s="971">
        <f>'Indicador 15-Mortalidade Inf (2'!N70</f>
        <v>4</v>
      </c>
      <c r="AT68" s="972">
        <f>'Indicador 15-Mortalidade Inf (2'!O70</f>
        <v>0</v>
      </c>
      <c r="AU68" s="970">
        <f>'Indicador 16-óbitos maternos'!M70</f>
        <v>0</v>
      </c>
      <c r="AV68" s="971">
        <f>'Indicador 16-óbitos maternos'!N70</f>
        <v>0</v>
      </c>
      <c r="AW68" s="972">
        <f>'Indicador 16-óbitos maternos'!O70</f>
        <v>1</v>
      </c>
      <c r="AX68" s="979">
        <f>'Indicador 17- Cob.pop. Atb'!M70</f>
        <v>0.8</v>
      </c>
      <c r="AY68" s="977">
        <f>'Indicador 17- Cob.pop. Atb'!N70</f>
        <v>100</v>
      </c>
      <c r="AZ68" s="978">
        <f>'Indicador 17- Cob.pop. Atb'!O70</f>
        <v>0</v>
      </c>
      <c r="BA68" s="979">
        <f>'Indicador 18-Bolsa Familia '!M70</f>
        <v>0.8</v>
      </c>
      <c r="BB68" s="977">
        <f>'Indicador 18-Bolsa Familia '!N70</f>
        <v>80</v>
      </c>
      <c r="BC68" s="978">
        <f>'Indicador 18-Bolsa Familia '!O70</f>
        <v>0.87339999999999995</v>
      </c>
      <c r="BD68" s="979">
        <f>'Indicador19- Saude bucal'!M70</f>
        <v>0.72499999999999998</v>
      </c>
      <c r="BE68" s="977">
        <f>'Indicador19- Saude bucal'!N70</f>
        <v>70</v>
      </c>
      <c r="BF68" s="978">
        <f>'Indicador19- Saude bucal'!O70</f>
        <v>0.84450000000000003</v>
      </c>
      <c r="BG68" s="976" t="str">
        <f>'Indicador 21- CAPS'!M71</f>
        <v>N/A</v>
      </c>
      <c r="BH68" s="977" t="str">
        <f>'Indicador 21- CAPS'!N71</f>
        <v>N/A</v>
      </c>
      <c r="BI68" s="978">
        <f>'Indicador 21- CAPS'!O71</f>
        <v>0</v>
      </c>
      <c r="BJ68" s="982">
        <f>'Indicador-22 imóveis visitados'!M70</f>
        <v>4</v>
      </c>
      <c r="BK68" s="981">
        <f>'Indicador-22 imóveis visitados'!N70</f>
        <v>4</v>
      </c>
      <c r="BL68" s="980">
        <f>'Indicador-22 imóveis visitados'!O70</f>
        <v>0</v>
      </c>
      <c r="BM68" s="973">
        <f>'Indicador-23 Agra ao trab not'!M70</f>
        <v>100</v>
      </c>
      <c r="BN68" s="974">
        <f>'Indicador-23 Agra ao trab not'!N70</f>
        <v>100</v>
      </c>
      <c r="BO68" s="975" t="str">
        <f>'Indicador-23 Agra ao trab not'!O70</f>
        <v>-</v>
      </c>
    </row>
    <row r="69" spans="1:67" ht="33.75" customHeight="1">
      <c r="A69" s="941" t="s">
        <v>60</v>
      </c>
      <c r="B69" s="1211">
        <f>'Indicador 1- Óbitos Prematuros'!N71</f>
        <v>20</v>
      </c>
      <c r="C69" s="971">
        <f>'Indicador 1- Óbitos Prematuros'!O71</f>
        <v>0</v>
      </c>
      <c r="D69" s="972">
        <f>'Indicador 1- Óbitos Prematuros'!P71</f>
        <v>0</v>
      </c>
      <c r="E69" s="973">
        <f>'Indicador 2-MIF investigad (2'!N71</f>
        <v>90</v>
      </c>
      <c r="F69" s="974">
        <f>'Indicador 2-MIF investigad (2'!O71</f>
        <v>0</v>
      </c>
      <c r="G69" s="975">
        <f>'Indicador 2-MIF investigad (2'!P71</f>
        <v>0</v>
      </c>
      <c r="H69" s="973">
        <f>'Indicador 3-Obitcom causa bas'!N71</f>
        <v>90</v>
      </c>
      <c r="I69" s="974">
        <f>'Indicador 3-Obitcom causa bas'!O71</f>
        <v>0</v>
      </c>
      <c r="J69" s="975">
        <f>'Indicador 3-Obitcom causa bas'!P71</f>
        <v>94.047619047619051</v>
      </c>
      <c r="K69" s="973">
        <f>'Indicador 4-Calendario de vaci'!N71</f>
        <v>100</v>
      </c>
      <c r="L69" s="974">
        <f>'Indicador 4-Calendario de vaci'!O71</f>
        <v>0</v>
      </c>
      <c r="M69" s="975">
        <f>'Indicador 4-Calendario de vaci'!P71</f>
        <v>0</v>
      </c>
      <c r="N69" s="973">
        <f>'Indicador-5 DCNI'!M71</f>
        <v>80</v>
      </c>
      <c r="O69" s="974">
        <f>'Indicador-5 DCNI'!N71</f>
        <v>0</v>
      </c>
      <c r="P69" s="975" t="str">
        <f>'Indicador-5 DCNI'!O71</f>
        <v>S/N</v>
      </c>
      <c r="Q69" s="973">
        <f>'Indicador-6 Cura de MH'!M71</f>
        <v>90</v>
      </c>
      <c r="R69" s="974">
        <f>'Indicador-6 Cura de MH'!N71</f>
        <v>0</v>
      </c>
      <c r="S69" s="975">
        <f>'Indicador-6 Cura de MH'!O71</f>
        <v>100</v>
      </c>
      <c r="T69" s="970">
        <f>'Indicador - 7 Casos de Malaria '!M71</f>
        <v>2022</v>
      </c>
      <c r="U69" s="971">
        <f>'Indicador - 7 Casos de Malaria '!N71</f>
        <v>0</v>
      </c>
      <c r="V69" s="972">
        <f>'Indicador - 7 Casos de Malaria '!O71</f>
        <v>368</v>
      </c>
      <c r="W69" s="970">
        <f>'Indicador 8-Sífilis Congen'!M72</f>
        <v>3</v>
      </c>
      <c r="X69" s="971">
        <f>'Indicador 8-Sífilis Congen'!N72</f>
        <v>0</v>
      </c>
      <c r="Y69" s="972">
        <f>'Indicador 8-Sífilis Congen'!O72</f>
        <v>0</v>
      </c>
      <c r="Z69" s="970">
        <f>'Indicador-9 Aids em &gt; 5 an (2'!M71</f>
        <v>0</v>
      </c>
      <c r="AA69" s="971">
        <f>'Indicador-9 Aids em &gt; 5 an (2'!N71</f>
        <v>0</v>
      </c>
      <c r="AB69" s="972">
        <f>'Indicador-9 Aids em &gt; 5 an (2'!O71</f>
        <v>0</v>
      </c>
      <c r="AC69" s="973">
        <f>'Indicador-10 Amostra de agu (2'!Q74</f>
        <v>0</v>
      </c>
      <c r="AD69" s="974">
        <f>'Indicador-10 Amostra de agu (2'!R74</f>
        <v>0</v>
      </c>
      <c r="AE69" s="975">
        <f>'Indicador-10 Amostra de agu (2'!S74</f>
        <v>0</v>
      </c>
      <c r="AF69" s="976">
        <f>'Indicador 11-Exames citopato (2'!M72</f>
        <v>0.35</v>
      </c>
      <c r="AG69" s="977">
        <f>'Indicador 11-Exames citopato (2'!N72</f>
        <v>0</v>
      </c>
      <c r="AH69" s="978">
        <f>'Indicador 11-Exames citopato (2'!O72</f>
        <v>0.11962264150943397</v>
      </c>
      <c r="AI69" s="976">
        <f>'Indicador12-Mamagrafia'!M71</f>
        <v>0.1</v>
      </c>
      <c r="AJ69" s="977">
        <f>'Indicador12-Mamagrafia'!N71</f>
        <v>0</v>
      </c>
      <c r="AK69" s="978">
        <f>'Indicador12-Mamagrafia'!O71</f>
        <v>0</v>
      </c>
      <c r="AL69" s="973">
        <f>'Indicador 13-Parto Normal'!M71</f>
        <v>66</v>
      </c>
      <c r="AM69" s="974">
        <f>'Indicador 13-Parto Normal'!N71</f>
        <v>0</v>
      </c>
      <c r="AN69" s="975">
        <f>'Indicador 13-Parto Normal'!O71</f>
        <v>58.23293172690763</v>
      </c>
      <c r="AO69" s="973">
        <f>'Indicador 14- gravidez na adole'!M71</f>
        <v>25</v>
      </c>
      <c r="AP69" s="974">
        <f>'Indicador 14- gravidez na adole'!N71</f>
        <v>0</v>
      </c>
      <c r="AQ69" s="975">
        <f>'Indicador 14- gravidez na adole'!O71</f>
        <v>31.325301204819279</v>
      </c>
      <c r="AR69" s="970">
        <f>'Indicador 15-Mortalidade Inf (2'!M71</f>
        <v>13</v>
      </c>
      <c r="AS69" s="971">
        <f>'Indicador 15-Mortalidade Inf (2'!N71</f>
        <v>0</v>
      </c>
      <c r="AT69" s="972">
        <f>'Indicador 15-Mortalidade Inf (2'!O71</f>
        <v>4</v>
      </c>
      <c r="AU69" s="970">
        <f>'Indicador 16-óbitos maternos'!M71</f>
        <v>0</v>
      </c>
      <c r="AV69" s="971">
        <f>'Indicador 16-óbitos maternos'!N71</f>
        <v>0</v>
      </c>
      <c r="AW69" s="972">
        <f>'Indicador 16-óbitos maternos'!O71</f>
        <v>0</v>
      </c>
      <c r="AX69" s="979">
        <f>'Indicador 17- Cob.pop. Atb'!M71</f>
        <v>0.8</v>
      </c>
      <c r="AY69" s="977">
        <f>'Indicador 17- Cob.pop. Atb'!N71</f>
        <v>0</v>
      </c>
      <c r="AZ69" s="978">
        <f>'Indicador 17- Cob.pop. Atb'!O71</f>
        <v>0</v>
      </c>
      <c r="BA69" s="979">
        <f>'Indicador 18-Bolsa Familia '!M71</f>
        <v>0.8</v>
      </c>
      <c r="BB69" s="977">
        <f>'Indicador 18-Bolsa Familia '!N71</f>
        <v>0</v>
      </c>
      <c r="BC69" s="978">
        <f>'Indicador 18-Bolsa Familia '!O71</f>
        <v>0.28370000000000001</v>
      </c>
      <c r="BD69" s="979">
        <f>'Indicador19- Saude bucal'!M71</f>
        <v>0.72499999999999998</v>
      </c>
      <c r="BE69" s="977">
        <f>'Indicador19- Saude bucal'!N71</f>
        <v>0</v>
      </c>
      <c r="BF69" s="978">
        <f>'Indicador19- Saude bucal'!O71</f>
        <v>0.71660000000000001</v>
      </c>
      <c r="BG69" s="976" t="str">
        <f>'Indicador 21- CAPS'!M72</f>
        <v>N/A</v>
      </c>
      <c r="BH69" s="977">
        <f>'Indicador 21- CAPS'!N72</f>
        <v>0</v>
      </c>
      <c r="BI69" s="978">
        <f>'Indicador 21- CAPS'!O72</f>
        <v>0</v>
      </c>
      <c r="BJ69" s="982">
        <f>'Indicador-22 imóveis visitados'!M71</f>
        <v>4</v>
      </c>
      <c r="BK69" s="981">
        <f>'Indicador-22 imóveis visitados'!N71</f>
        <v>0</v>
      </c>
      <c r="BL69" s="980">
        <f>'Indicador-22 imóveis visitados'!O71</f>
        <v>2</v>
      </c>
      <c r="BM69" s="973">
        <f>'Indicador-23 Agra ao trab not'!M71</f>
        <v>100</v>
      </c>
      <c r="BN69" s="974">
        <f>'Indicador-23 Agra ao trab not'!N71</f>
        <v>0</v>
      </c>
      <c r="BO69" s="975">
        <f>'Indicador-23 Agra ao trab not'!O71</f>
        <v>100</v>
      </c>
    </row>
    <row r="70" spans="1:67" ht="24" customHeight="1">
      <c r="A70" s="941" t="s">
        <v>61</v>
      </c>
      <c r="B70" s="1211">
        <f>'Indicador 1- Óbitos Prematuros'!N72</f>
        <v>8</v>
      </c>
      <c r="C70" s="971">
        <f>'Indicador 1- Óbitos Prematuros'!O72</f>
        <v>8</v>
      </c>
      <c r="D70" s="972">
        <f>'Indicador 1- Óbitos Prematuros'!P72</f>
        <v>0</v>
      </c>
      <c r="E70" s="973">
        <f>'Indicador 2-MIF investigad (2'!N72</f>
        <v>90</v>
      </c>
      <c r="F70" s="974">
        <f>'Indicador 2-MIF investigad (2'!O72</f>
        <v>90</v>
      </c>
      <c r="G70" s="975">
        <f>'Indicador 2-MIF investigad (2'!P72</f>
        <v>0</v>
      </c>
      <c r="H70" s="973">
        <f>'Indicador 3-Obitcom causa bas'!N72</f>
        <v>90</v>
      </c>
      <c r="I70" s="974">
        <f>'Indicador 3-Obitcom causa bas'!O72</f>
        <v>90</v>
      </c>
      <c r="J70" s="975">
        <f>'Indicador 3-Obitcom causa bas'!P72</f>
        <v>89.473684210526315</v>
      </c>
      <c r="K70" s="973">
        <f>'Indicador 4-Calendario de vaci'!N72</f>
        <v>100</v>
      </c>
      <c r="L70" s="974">
        <f>'Indicador 4-Calendario de vaci'!O72</f>
        <v>100</v>
      </c>
      <c r="M70" s="975">
        <f>'Indicador 4-Calendario de vaci'!P72</f>
        <v>0</v>
      </c>
      <c r="N70" s="973">
        <f>'Indicador-5 DCNI'!M72</f>
        <v>80</v>
      </c>
      <c r="O70" s="974">
        <f>'Indicador-5 DCNI'!N72</f>
        <v>80</v>
      </c>
      <c r="P70" s="975" t="str">
        <f>'Indicador-5 DCNI'!O72</f>
        <v>S/N</v>
      </c>
      <c r="Q70" s="973">
        <f>'Indicador-6 Cura de MH'!M72</f>
        <v>100</v>
      </c>
      <c r="R70" s="974">
        <f>'Indicador-6 Cura de MH'!N72</f>
        <v>100</v>
      </c>
      <c r="S70" s="975" t="str">
        <f>'Indicador-6 Cura de MH'!O72</f>
        <v>-</v>
      </c>
      <c r="T70" s="970">
        <f>'Indicador - 7 Casos de Malaria '!M72</f>
        <v>542</v>
      </c>
      <c r="U70" s="971">
        <f>'Indicador - 7 Casos de Malaria '!N72</f>
        <v>542</v>
      </c>
      <c r="V70" s="972">
        <f>'Indicador - 7 Casos de Malaria '!O72</f>
        <v>43</v>
      </c>
      <c r="W70" s="970">
        <f>'Indicador 8-Sífilis Congen'!M73</f>
        <v>1</v>
      </c>
      <c r="X70" s="971">
        <f>'Indicador 8-Sífilis Congen'!N73</f>
        <v>1</v>
      </c>
      <c r="Y70" s="972">
        <f>'Indicador 8-Sífilis Congen'!O73</f>
        <v>0</v>
      </c>
      <c r="Z70" s="970">
        <f>'Indicador-9 Aids em &gt; 5 an (2'!M72</f>
        <v>0</v>
      </c>
      <c r="AA70" s="971">
        <f>'Indicador-9 Aids em &gt; 5 an (2'!N72</f>
        <v>0</v>
      </c>
      <c r="AB70" s="972">
        <f>'Indicador-9 Aids em &gt; 5 an (2'!O72</f>
        <v>0</v>
      </c>
      <c r="AC70" s="973">
        <f>'Indicador-10 Amostra de agu (2'!Q75</f>
        <v>0</v>
      </c>
      <c r="AD70" s="974">
        <f>'Indicador-10 Amostra de agu (2'!R75</f>
        <v>0</v>
      </c>
      <c r="AE70" s="975">
        <f>'Indicador-10 Amostra de agu (2'!S75</f>
        <v>0</v>
      </c>
      <c r="AF70" s="976">
        <f>'Indicador 11-Exames citopato (2'!M73</f>
        <v>0.35</v>
      </c>
      <c r="AG70" s="977">
        <f>'Indicador 11-Exames citopato (2'!N73</f>
        <v>0.25</v>
      </c>
      <c r="AH70" s="978">
        <f>'Indicador 11-Exames citopato (2'!O73</f>
        <v>4.646840148698885E-3</v>
      </c>
      <c r="AI70" s="976">
        <f>'Indicador12-Mamagrafia'!M72</f>
        <v>0.1</v>
      </c>
      <c r="AJ70" s="977">
        <f>'Indicador12-Mamagrafia'!N72</f>
        <v>0.1</v>
      </c>
      <c r="AK70" s="978">
        <f>'Indicador12-Mamagrafia'!O72</f>
        <v>0</v>
      </c>
      <c r="AL70" s="973">
        <f>'Indicador 13-Parto Normal'!M72</f>
        <v>70</v>
      </c>
      <c r="AM70" s="974">
        <f>'Indicador 13-Parto Normal'!N72</f>
        <v>70</v>
      </c>
      <c r="AN70" s="975">
        <f>'Indicador 13-Parto Normal'!O72</f>
        <v>67.521367521367523</v>
      </c>
      <c r="AO70" s="973">
        <f>'Indicador 14- gravidez na adole'!M72</f>
        <v>24</v>
      </c>
      <c r="AP70" s="974">
        <f>'Indicador 14- gravidez na adole'!N72</f>
        <v>30</v>
      </c>
      <c r="AQ70" s="975">
        <f>'Indicador 14- gravidez na adole'!O72</f>
        <v>37.606837606837608</v>
      </c>
      <c r="AR70" s="970">
        <f>'Indicador 15-Mortalidade Inf (2'!M72</f>
        <v>6</v>
      </c>
      <c r="AS70" s="971">
        <f>'Indicador 15-Mortalidade Inf (2'!N72</f>
        <v>6</v>
      </c>
      <c r="AT70" s="972">
        <f>'Indicador 15-Mortalidade Inf (2'!O72</f>
        <v>1</v>
      </c>
      <c r="AU70" s="970">
        <f>'Indicador 16-óbitos maternos'!M72</f>
        <v>0</v>
      </c>
      <c r="AV70" s="971">
        <f>'Indicador 16-óbitos maternos'!N72</f>
        <v>0</v>
      </c>
      <c r="AW70" s="972">
        <f>'Indicador 16-óbitos maternos'!O72</f>
        <v>0</v>
      </c>
      <c r="AX70" s="979">
        <f>'Indicador 17- Cob.pop. Atb'!M72</f>
        <v>0.95</v>
      </c>
      <c r="AY70" s="977">
        <f>'Indicador 17- Cob.pop. Atb'!N72</f>
        <v>85</v>
      </c>
      <c r="AZ70" s="978">
        <f>'Indicador 17- Cob.pop. Atb'!O72</f>
        <v>0</v>
      </c>
      <c r="BA70" s="979">
        <f>'Indicador 18-Bolsa Familia '!M72</f>
        <v>0.95</v>
      </c>
      <c r="BB70" s="977">
        <f>'Indicador 18-Bolsa Familia '!N72</f>
        <v>90</v>
      </c>
      <c r="BC70" s="978">
        <f>'Indicador 18-Bolsa Familia '!O72</f>
        <v>0.65700000000000003</v>
      </c>
      <c r="BD70" s="979">
        <f>'Indicador19- Saude bucal'!M72</f>
        <v>0.72499999999999998</v>
      </c>
      <c r="BE70" s="977">
        <f>'Indicador19- Saude bucal'!N72</f>
        <v>55</v>
      </c>
      <c r="BF70" s="978">
        <f>'Indicador19- Saude bucal'!O72</f>
        <v>0.53010000000000002</v>
      </c>
      <c r="BG70" s="976" t="str">
        <f>'Indicador 21- CAPS'!M73</f>
        <v>N/A</v>
      </c>
      <c r="BH70" s="977" t="str">
        <f>'Indicador 21- CAPS'!N73</f>
        <v>N/A</v>
      </c>
      <c r="BI70" s="978">
        <f>'Indicador 21- CAPS'!O73</f>
        <v>0</v>
      </c>
      <c r="BJ70" s="982">
        <f>'Indicador-22 imóveis visitados'!M72</f>
        <v>0</v>
      </c>
      <c r="BK70" s="981">
        <f>'Indicador-22 imóveis visitados'!N72</f>
        <v>0</v>
      </c>
      <c r="BL70" s="980">
        <f>'Indicador-22 imóveis visitados'!O72</f>
        <v>0</v>
      </c>
      <c r="BM70" s="973">
        <f>'Indicador-23 Agra ao trab not'!M72</f>
        <v>100</v>
      </c>
      <c r="BN70" s="974">
        <f>'Indicador-23 Agra ao trab not'!N72</f>
        <v>100</v>
      </c>
      <c r="BO70" s="975">
        <f>'Indicador-23 Agra ao trab not'!O72</f>
        <v>100</v>
      </c>
    </row>
    <row r="71" spans="1:67" ht="24" customHeight="1">
      <c r="A71" s="941" t="s">
        <v>62</v>
      </c>
      <c r="B71" s="1211">
        <f>'Indicador 1- Óbitos Prematuros'!N73</f>
        <v>7</v>
      </c>
      <c r="C71" s="971">
        <f>'Indicador 1- Óbitos Prematuros'!O73</f>
        <v>0</v>
      </c>
      <c r="D71" s="972">
        <f>'Indicador 1- Óbitos Prematuros'!P73</f>
        <v>0</v>
      </c>
      <c r="E71" s="973">
        <f>'Indicador 2-MIF investigad (2'!N73</f>
        <v>90</v>
      </c>
      <c r="F71" s="974">
        <f>'Indicador 2-MIF investigad (2'!O73</f>
        <v>0</v>
      </c>
      <c r="G71" s="975">
        <f>'Indicador 2-MIF investigad (2'!P73</f>
        <v>0</v>
      </c>
      <c r="H71" s="973">
        <f>'Indicador 3-Obitcom causa bas'!N73</f>
        <v>90</v>
      </c>
      <c r="I71" s="974">
        <f>'Indicador 3-Obitcom causa bas'!O73</f>
        <v>0</v>
      </c>
      <c r="J71" s="975">
        <f>'Indicador 3-Obitcom causa bas'!P73</f>
        <v>92</v>
      </c>
      <c r="K71" s="973">
        <f>'Indicador 4-Calendario de vaci'!N73</f>
        <v>100</v>
      </c>
      <c r="L71" s="974">
        <f>'Indicador 4-Calendario de vaci'!O73</f>
        <v>0</v>
      </c>
      <c r="M71" s="975">
        <f>'Indicador 4-Calendario de vaci'!P73</f>
        <v>0</v>
      </c>
      <c r="N71" s="973">
        <f>'Indicador-5 DCNI'!M73</f>
        <v>80</v>
      </c>
      <c r="O71" s="974">
        <f>'Indicador-5 DCNI'!N73</f>
        <v>0</v>
      </c>
      <c r="P71" s="975" t="str">
        <f>'Indicador-5 DCNI'!O73</f>
        <v>S/N</v>
      </c>
      <c r="Q71" s="973">
        <f>'Indicador-6 Cura de MH'!M73</f>
        <v>100</v>
      </c>
      <c r="R71" s="974">
        <f>'Indicador-6 Cura de MH'!N73</f>
        <v>0</v>
      </c>
      <c r="S71" s="975">
        <f>'Indicador-6 Cura de MH'!O73</f>
        <v>80</v>
      </c>
      <c r="T71" s="970">
        <f>'Indicador - 7 Casos de Malaria '!M73</f>
        <v>2439</v>
      </c>
      <c r="U71" s="971">
        <f>'Indicador - 7 Casos de Malaria '!N73</f>
        <v>0</v>
      </c>
      <c r="V71" s="972">
        <f>'Indicador - 7 Casos de Malaria '!O73</f>
        <v>726</v>
      </c>
      <c r="W71" s="970">
        <f>'Indicador 8-Sífilis Congen'!M74</f>
        <v>0</v>
      </c>
      <c r="X71" s="971">
        <f>'Indicador 8-Sífilis Congen'!N74</f>
        <v>0</v>
      </c>
      <c r="Y71" s="972">
        <f>'Indicador 8-Sífilis Congen'!O74</f>
        <v>0</v>
      </c>
      <c r="Z71" s="970">
        <f>'Indicador-9 Aids em &gt; 5 an (2'!M73</f>
        <v>0</v>
      </c>
      <c r="AA71" s="971">
        <f>'Indicador-9 Aids em &gt; 5 an (2'!N73</f>
        <v>0</v>
      </c>
      <c r="AB71" s="972">
        <f>'Indicador-9 Aids em &gt; 5 an (2'!O73</f>
        <v>0</v>
      </c>
      <c r="AC71" s="973">
        <f>'Indicador-10 Amostra de agu (2'!Q76</f>
        <v>0</v>
      </c>
      <c r="AD71" s="974">
        <f>'Indicador-10 Amostra de agu (2'!R76</f>
        <v>0</v>
      </c>
      <c r="AE71" s="975">
        <f>'Indicador-10 Amostra de agu (2'!S76</f>
        <v>0</v>
      </c>
      <c r="AF71" s="976">
        <f>'Indicador 11-Exames citopato (2'!M74</f>
        <v>0.4</v>
      </c>
      <c r="AG71" s="977">
        <f>'Indicador 11-Exames citopato (2'!N74</f>
        <v>0</v>
      </c>
      <c r="AH71" s="978">
        <f>'Indicador 11-Exames citopato (2'!O74</f>
        <v>0.44039929536112743</v>
      </c>
      <c r="AI71" s="976">
        <f>'Indicador12-Mamagrafia'!M73</f>
        <v>0.1</v>
      </c>
      <c r="AJ71" s="977">
        <f>'Indicador12-Mamagrafia'!N73</f>
        <v>0</v>
      </c>
      <c r="AK71" s="978">
        <f>'Indicador12-Mamagrafia'!O73</f>
        <v>2.3866348448687352E-3</v>
      </c>
      <c r="AL71" s="973">
        <f>'Indicador 13-Parto Normal'!M73</f>
        <v>75</v>
      </c>
      <c r="AM71" s="974">
        <f>'Indicador 13-Parto Normal'!N73</f>
        <v>0</v>
      </c>
      <c r="AN71" s="975">
        <f>'Indicador 13-Parto Normal'!O73</f>
        <v>54.609929078014183</v>
      </c>
      <c r="AO71" s="973">
        <f>'Indicador 14- gravidez na adole'!M73</f>
        <v>25</v>
      </c>
      <c r="AP71" s="974">
        <f>'Indicador 14- gravidez na adole'!N73</f>
        <v>0</v>
      </c>
      <c r="AQ71" s="975">
        <f>'Indicador 14- gravidez na adole'!O73</f>
        <v>25.531914893617021</v>
      </c>
      <c r="AR71" s="970">
        <f>'Indicador 15-Mortalidade Inf (2'!M73</f>
        <v>1</v>
      </c>
      <c r="AS71" s="971">
        <f>'Indicador 15-Mortalidade Inf (2'!N73</f>
        <v>0</v>
      </c>
      <c r="AT71" s="972">
        <f>'Indicador 15-Mortalidade Inf (2'!O73</f>
        <v>0</v>
      </c>
      <c r="AU71" s="970">
        <f>'Indicador 16-óbitos maternos'!M73</f>
        <v>0</v>
      </c>
      <c r="AV71" s="971">
        <f>'Indicador 16-óbitos maternos'!N73</f>
        <v>0</v>
      </c>
      <c r="AW71" s="972">
        <f>'Indicador 16-óbitos maternos'!O73</f>
        <v>0</v>
      </c>
      <c r="AX71" s="979">
        <f>'Indicador 17- Cob.pop. Atb'!M73</f>
        <v>0.8</v>
      </c>
      <c r="AY71" s="977">
        <f>'Indicador 17- Cob.pop. Atb'!N73</f>
        <v>0</v>
      </c>
      <c r="AZ71" s="978">
        <f>'Indicador 17- Cob.pop. Atb'!O73</f>
        <v>0</v>
      </c>
      <c r="BA71" s="979">
        <f>'Indicador 18-Bolsa Familia '!M73</f>
        <v>0.8</v>
      </c>
      <c r="BB71" s="977">
        <f>'Indicador 18-Bolsa Familia '!N73</f>
        <v>0</v>
      </c>
      <c r="BC71" s="978">
        <f>'Indicador 18-Bolsa Familia '!O73</f>
        <v>0.43519999999999998</v>
      </c>
      <c r="BD71" s="979">
        <f>'Indicador19- Saude bucal'!M73</f>
        <v>1</v>
      </c>
      <c r="BE71" s="977">
        <f>'Indicador19- Saude bucal'!N73</f>
        <v>0</v>
      </c>
      <c r="BF71" s="978">
        <f>'Indicador19- Saude bucal'!O73</f>
        <v>1</v>
      </c>
      <c r="BG71" s="979">
        <v>1</v>
      </c>
      <c r="BH71" s="977">
        <f>'Indicador 21- CAPS'!N74</f>
        <v>0</v>
      </c>
      <c r="BI71" s="978">
        <f>'Indicador 21- CAPS'!O74</f>
        <v>0</v>
      </c>
      <c r="BJ71" s="982">
        <f>'Indicador-22 imóveis visitados'!M73</f>
        <v>0</v>
      </c>
      <c r="BK71" s="981">
        <f>'Indicador-22 imóveis visitados'!N73</f>
        <v>0</v>
      </c>
      <c r="BL71" s="980">
        <f>'Indicador-22 imóveis visitados'!O73</f>
        <v>0</v>
      </c>
      <c r="BM71" s="973">
        <f>'Indicador-23 Agra ao trab not'!M73</f>
        <v>100</v>
      </c>
      <c r="BN71" s="974">
        <f>'Indicador-23 Agra ao trab not'!N73</f>
        <v>0</v>
      </c>
      <c r="BO71" s="975" t="str">
        <f>'Indicador-23 Agra ao trab not'!O73</f>
        <v>-</v>
      </c>
    </row>
    <row r="72" spans="1:67" s="902" customFormat="1" ht="24" customHeight="1">
      <c r="A72" s="1208" t="s">
        <v>63</v>
      </c>
      <c r="B72" s="1212"/>
      <c r="C72" s="964"/>
      <c r="D72" s="965"/>
      <c r="E72" s="957"/>
      <c r="F72" s="958"/>
      <c r="G72" s="959"/>
      <c r="H72" s="957"/>
      <c r="I72" s="958"/>
      <c r="J72" s="959"/>
      <c r="K72" s="957"/>
      <c r="L72" s="958"/>
      <c r="M72" s="959"/>
      <c r="N72" s="957"/>
      <c r="O72" s="958"/>
      <c r="P72" s="959"/>
      <c r="Q72" s="957"/>
      <c r="R72" s="958"/>
      <c r="S72" s="959"/>
      <c r="T72" s="963"/>
      <c r="U72" s="964"/>
      <c r="V72" s="965"/>
      <c r="W72" s="963"/>
      <c r="X72" s="964"/>
      <c r="Y72" s="965"/>
      <c r="Z72" s="963"/>
      <c r="AA72" s="964"/>
      <c r="AB72" s="965"/>
      <c r="AC72" s="957"/>
      <c r="AD72" s="958"/>
      <c r="AE72" s="959"/>
      <c r="AF72" s="960"/>
      <c r="AG72" s="961"/>
      <c r="AH72" s="962"/>
      <c r="AI72" s="960"/>
      <c r="AJ72" s="961"/>
      <c r="AK72" s="962"/>
      <c r="AL72" s="957"/>
      <c r="AM72" s="958"/>
      <c r="AN72" s="959"/>
      <c r="AO72" s="957"/>
      <c r="AP72" s="958"/>
      <c r="AQ72" s="959"/>
      <c r="AR72" s="963"/>
      <c r="AS72" s="964"/>
      <c r="AT72" s="965"/>
      <c r="AU72" s="963"/>
      <c r="AV72" s="964"/>
      <c r="AW72" s="965"/>
      <c r="AX72" s="969"/>
      <c r="AY72" s="961"/>
      <c r="AZ72" s="962"/>
      <c r="BA72" s="969"/>
      <c r="BB72" s="961"/>
      <c r="BC72" s="962"/>
      <c r="BD72" s="969"/>
      <c r="BE72" s="961"/>
      <c r="BF72" s="962"/>
      <c r="BG72" s="960"/>
      <c r="BH72" s="961"/>
      <c r="BI72" s="962"/>
      <c r="BJ72" s="966"/>
      <c r="BK72" s="967"/>
      <c r="BL72" s="968"/>
      <c r="BM72" s="957"/>
      <c r="BN72" s="958"/>
      <c r="BO72" s="959"/>
    </row>
    <row r="73" spans="1:67" ht="21" customHeight="1">
      <c r="A73" s="941" t="s">
        <v>64</v>
      </c>
      <c r="B73" s="1211">
        <f>'Indicador 1- Óbitos Prematuros'!N75</f>
        <v>11</v>
      </c>
      <c r="C73" s="971">
        <f>'Indicador 1- Óbitos Prematuros'!O75</f>
        <v>11</v>
      </c>
      <c r="D73" s="972">
        <f>'Indicador 1- Óbitos Prematuros'!P75</f>
        <v>0</v>
      </c>
      <c r="E73" s="973">
        <f>'Indicador 2-MIF investigad (2'!N75</f>
        <v>90</v>
      </c>
      <c r="F73" s="974">
        <f>'Indicador 2-MIF investigad (2'!O75</f>
        <v>90</v>
      </c>
      <c r="G73" s="975">
        <f>'Indicador 2-MIF investigad (2'!P75</f>
        <v>0</v>
      </c>
      <c r="H73" s="973">
        <f>'Indicador 3-Obitcom causa bas'!N75</f>
        <v>90</v>
      </c>
      <c r="I73" s="974">
        <f>'Indicador 3-Obitcom causa bas'!O75</f>
        <v>90</v>
      </c>
      <c r="J73" s="975">
        <f>'Indicador 3-Obitcom causa bas'!P75</f>
        <v>100</v>
      </c>
      <c r="K73" s="973">
        <f>'Indicador 4-Calendario de vaci'!N75</f>
        <v>100</v>
      </c>
      <c r="L73" s="974">
        <f>'Indicador 4-Calendario de vaci'!O75</f>
        <v>100</v>
      </c>
      <c r="M73" s="975">
        <f>'Indicador 4-Calendario de vaci'!P75</f>
        <v>0</v>
      </c>
      <c r="N73" s="973">
        <f>'Indicador-5 DCNI'!M75</f>
        <v>80</v>
      </c>
      <c r="O73" s="974">
        <f>'Indicador-5 DCNI'!N75</f>
        <v>80</v>
      </c>
      <c r="P73" s="975" t="str">
        <f>'Indicador-5 DCNI'!O75</f>
        <v>S/N</v>
      </c>
      <c r="Q73" s="973">
        <f>'Indicador-6 Cura de MH'!M75</f>
        <v>100</v>
      </c>
      <c r="R73" s="974">
        <f>'Indicador-6 Cura de MH'!N75</f>
        <v>100</v>
      </c>
      <c r="S73" s="975">
        <f>'Indicador-6 Cura de MH'!O75</f>
        <v>50</v>
      </c>
      <c r="T73" s="970">
        <f>'Indicador - 7 Casos de Malaria '!M75</f>
        <v>169</v>
      </c>
      <c r="U73" s="971">
        <f>'Indicador - 7 Casos de Malaria '!N75</f>
        <v>169</v>
      </c>
      <c r="V73" s="972">
        <f>'Indicador - 7 Casos de Malaria '!O75</f>
        <v>43</v>
      </c>
      <c r="W73" s="970">
        <f>'Indicador 8-Sífilis Congen'!M76</f>
        <v>0</v>
      </c>
      <c r="X73" s="971">
        <f>'Indicador 8-Sífilis Congen'!N76</f>
        <v>0</v>
      </c>
      <c r="Y73" s="972">
        <f>'Indicador 8-Sífilis Congen'!O76</f>
        <v>0</v>
      </c>
      <c r="Z73" s="970">
        <f>'Indicador-9 Aids em &gt; 5 an (2'!M75</f>
        <v>0</v>
      </c>
      <c r="AA73" s="971">
        <f>'Indicador-9 Aids em &gt; 5 an (2'!N75</f>
        <v>0</v>
      </c>
      <c r="AB73" s="972">
        <f>'Indicador-9 Aids em &gt; 5 an (2'!O75</f>
        <v>0</v>
      </c>
      <c r="AC73" s="973">
        <f>'Indicador-10 Amostra de agu (2'!Q78</f>
        <v>100</v>
      </c>
      <c r="AD73" s="974">
        <f>'Indicador-10 Amostra de agu (2'!R78</f>
        <v>100</v>
      </c>
      <c r="AE73" s="975">
        <f>'Indicador-10 Amostra de agu (2'!S78</f>
        <v>0</v>
      </c>
      <c r="AF73" s="976">
        <f>'Indicador 11-Exames citopato (2'!M76</f>
        <v>0.35</v>
      </c>
      <c r="AG73" s="977">
        <f>'Indicador 11-Exames citopato (2'!N76</f>
        <v>0.35</v>
      </c>
      <c r="AH73" s="978">
        <f>'Indicador 11-Exames citopato (2'!O76</f>
        <v>6.4446831364124588E-2</v>
      </c>
      <c r="AI73" s="976">
        <f>'Indicador12-Mamagrafia'!M75</f>
        <v>0.1</v>
      </c>
      <c r="AJ73" s="977">
        <f>'Indicador12-Mamagrafia'!N75</f>
        <v>0.1</v>
      </c>
      <c r="AK73" s="978">
        <f>'Indicador12-Mamagrafia'!O75</f>
        <v>9.7181729834791061E-3</v>
      </c>
      <c r="AL73" s="973">
        <f>'Indicador 13-Parto Normal'!M75</f>
        <v>66</v>
      </c>
      <c r="AM73" s="974">
        <f>'Indicador 13-Parto Normal'!N75</f>
        <v>66</v>
      </c>
      <c r="AN73" s="975">
        <f>'Indicador 13-Parto Normal'!O75</f>
        <v>59.036144578313255</v>
      </c>
      <c r="AO73" s="973">
        <f>'Indicador 14- gravidez na adole'!M75</f>
        <v>20</v>
      </c>
      <c r="AP73" s="974">
        <f>'Indicador 14- gravidez na adole'!N75</f>
        <v>20</v>
      </c>
      <c r="AQ73" s="975">
        <f>'Indicador 14- gravidez na adole'!O75</f>
        <v>31.325301204819279</v>
      </c>
      <c r="AR73" s="970">
        <f>'Indicador 15-Mortalidade Inf (2'!M75</f>
        <v>3</v>
      </c>
      <c r="AS73" s="971">
        <f>'Indicador 15-Mortalidade Inf (2'!N75</f>
        <v>3</v>
      </c>
      <c r="AT73" s="972">
        <f>'Indicador 15-Mortalidade Inf (2'!O75</f>
        <v>3</v>
      </c>
      <c r="AU73" s="970">
        <f>'Indicador 16-óbitos maternos'!M75</f>
        <v>0</v>
      </c>
      <c r="AV73" s="971">
        <f>'Indicador 16-óbitos maternos'!N75</f>
        <v>0</v>
      </c>
      <c r="AW73" s="972">
        <f>'Indicador 16-óbitos maternos'!O75</f>
        <v>0</v>
      </c>
      <c r="AX73" s="979">
        <f>'Indicador 17- Cob.pop. Atb'!M75</f>
        <v>0.8</v>
      </c>
      <c r="AY73" s="977">
        <f>'Indicador 17- Cob.pop. Atb'!N75</f>
        <v>80</v>
      </c>
      <c r="AZ73" s="978">
        <f>'Indicador 17- Cob.pop. Atb'!O75</f>
        <v>0</v>
      </c>
      <c r="BA73" s="979">
        <f>'Indicador 18-Bolsa Familia '!M75</f>
        <v>0.8</v>
      </c>
      <c r="BB73" s="977">
        <f>'Indicador 18-Bolsa Familia '!N75</f>
        <v>80</v>
      </c>
      <c r="BC73" s="978">
        <f>'Indicador 18-Bolsa Familia '!O75</f>
        <v>0.52529999999999999</v>
      </c>
      <c r="BD73" s="979">
        <f>'Indicador19- Saude bucal'!M75</f>
        <v>1</v>
      </c>
      <c r="BE73" s="977">
        <f>'Indicador19- Saude bucal'!N75</f>
        <v>100</v>
      </c>
      <c r="BF73" s="978">
        <f>'Indicador19- Saude bucal'!O75</f>
        <v>1</v>
      </c>
      <c r="BG73" s="979">
        <v>1</v>
      </c>
      <c r="BH73" s="977">
        <f>'Indicador 21- CAPS'!N76</f>
        <v>100</v>
      </c>
      <c r="BI73" s="978">
        <f>'Indicador 21- CAPS'!O76</f>
        <v>0</v>
      </c>
      <c r="BJ73" s="982">
        <f>'Indicador-22 imóveis visitados'!M75</f>
        <v>4</v>
      </c>
      <c r="BK73" s="981">
        <f>'Indicador-22 imóveis visitados'!N75</f>
        <v>4</v>
      </c>
      <c r="BL73" s="980">
        <f>'Indicador-22 imóveis visitados'!O75</f>
        <v>0</v>
      </c>
      <c r="BM73" s="973">
        <f>'Indicador-23 Agra ao trab not'!M75</f>
        <v>100</v>
      </c>
      <c r="BN73" s="974">
        <f>'Indicador-23 Agra ao trab not'!N75</f>
        <v>100</v>
      </c>
      <c r="BO73" s="975">
        <f>'Indicador-23 Agra ao trab not'!O75</f>
        <v>100</v>
      </c>
    </row>
    <row r="74" spans="1:67" ht="24" customHeight="1">
      <c r="A74" s="941" t="s">
        <v>65</v>
      </c>
      <c r="B74" s="1211">
        <f>'Indicador 1- Óbitos Prematuros'!N76</f>
        <v>15</v>
      </c>
      <c r="C74" s="971">
        <f>'Indicador 1- Óbitos Prematuros'!O76</f>
        <v>20</v>
      </c>
      <c r="D74" s="972">
        <f>'Indicador 1- Óbitos Prematuros'!P76</f>
        <v>0</v>
      </c>
      <c r="E74" s="973">
        <f>'Indicador 2-MIF investigad (2'!N76</f>
        <v>90</v>
      </c>
      <c r="F74" s="974">
        <f>'Indicador 2-MIF investigad (2'!O76</f>
        <v>100</v>
      </c>
      <c r="G74" s="975">
        <f>'Indicador 2-MIF investigad (2'!P76</f>
        <v>100</v>
      </c>
      <c r="H74" s="973">
        <f>'Indicador 3-Obitcom causa bas'!N76</f>
        <v>90</v>
      </c>
      <c r="I74" s="974">
        <f>'Indicador 3-Obitcom causa bas'!O76</f>
        <v>95</v>
      </c>
      <c r="J74" s="975">
        <f>'Indicador 3-Obitcom causa bas'!P76</f>
        <v>98.412698412698418</v>
      </c>
      <c r="K74" s="973">
        <f>'Indicador 4-Calendario de vaci'!N76</f>
        <v>100</v>
      </c>
      <c r="L74" s="974">
        <f>'Indicador 4-Calendario de vaci'!O76</f>
        <v>100</v>
      </c>
      <c r="M74" s="975">
        <f>'Indicador 4-Calendario de vaci'!P76</f>
        <v>0</v>
      </c>
      <c r="N74" s="973">
        <f>'Indicador-5 DCNI'!M76</f>
        <v>80</v>
      </c>
      <c r="O74" s="974">
        <f>'Indicador-5 DCNI'!N76</f>
        <v>80</v>
      </c>
      <c r="P74" s="975" t="str">
        <f>'Indicador-5 DCNI'!O76</f>
        <v>S/N</v>
      </c>
      <c r="Q74" s="973">
        <f>'Indicador-6 Cura de MH'!M76</f>
        <v>90</v>
      </c>
      <c r="R74" s="974">
        <f>'Indicador-6 Cura de MH'!N76</f>
        <v>90</v>
      </c>
      <c r="S74" s="975">
        <f>'Indicador-6 Cura de MH'!O76</f>
        <v>75</v>
      </c>
      <c r="T74" s="970">
        <f>'Indicador - 7 Casos de Malaria '!M76</f>
        <v>72</v>
      </c>
      <c r="U74" s="971">
        <f>'Indicador - 7 Casos de Malaria '!N76</f>
        <v>100</v>
      </c>
      <c r="V74" s="972">
        <f>'Indicador - 7 Casos de Malaria '!O76</f>
        <v>7</v>
      </c>
      <c r="W74" s="970">
        <f>'Indicador 8-Sífilis Congen'!M77</f>
        <v>2</v>
      </c>
      <c r="X74" s="971">
        <f>'Indicador 8-Sífilis Congen'!N77</f>
        <v>2</v>
      </c>
      <c r="Y74" s="972">
        <f>'Indicador 8-Sífilis Congen'!O77</f>
        <v>0</v>
      </c>
      <c r="Z74" s="970">
        <f>'Indicador-9 Aids em &gt; 5 an (2'!M76</f>
        <v>0</v>
      </c>
      <c r="AA74" s="971">
        <f>'Indicador-9 Aids em &gt; 5 an (2'!N76</f>
        <v>0</v>
      </c>
      <c r="AB74" s="972">
        <f>'Indicador-9 Aids em &gt; 5 an (2'!O76</f>
        <v>0</v>
      </c>
      <c r="AC74" s="973">
        <f>'Indicador-10 Amostra de agu (2'!Q79</f>
        <v>100</v>
      </c>
      <c r="AD74" s="974">
        <f>'Indicador-10 Amostra de agu (2'!R79</f>
        <v>85</v>
      </c>
      <c r="AE74" s="975">
        <f>'Indicador-10 Amostra de agu (2'!S79</f>
        <v>7.1</v>
      </c>
      <c r="AF74" s="976">
        <f>'Indicador 11-Exames citopato (2'!M77</f>
        <v>0.6</v>
      </c>
      <c r="AG74" s="977">
        <f>'Indicador 11-Exames citopato (2'!N77</f>
        <v>0.85</v>
      </c>
      <c r="AH74" s="978">
        <f>'Indicador 11-Exames citopato (2'!O77</f>
        <v>0.1137461572244181</v>
      </c>
      <c r="AI74" s="976">
        <f>'Indicador12-Mamagrafia'!M76</f>
        <v>0.1</v>
      </c>
      <c r="AJ74" s="977">
        <f>'Indicador12-Mamagrafia'!N76</f>
        <v>0.02</v>
      </c>
      <c r="AK74" s="978">
        <f>'Indicador12-Mamagrafia'!O76</f>
        <v>1.3029315960912053E-3</v>
      </c>
      <c r="AL74" s="973">
        <f>'Indicador 13-Parto Normal'!M76</f>
        <v>75</v>
      </c>
      <c r="AM74" s="974">
        <f>'Indicador 13-Parto Normal'!N76</f>
        <v>80</v>
      </c>
      <c r="AN74" s="975">
        <f>'Indicador 13-Parto Normal'!O76</f>
        <v>65.400843881856545</v>
      </c>
      <c r="AO74" s="973">
        <f>'Indicador 14- gravidez na adole'!M76</f>
        <v>25</v>
      </c>
      <c r="AP74" s="974">
        <f>'Indicador 14- gravidez na adole'!N76</f>
        <v>33</v>
      </c>
      <c r="AQ74" s="975">
        <f>'Indicador 14- gravidez na adole'!O76</f>
        <v>35.021097046413502</v>
      </c>
      <c r="AR74" s="970">
        <f>'Indicador 15-Mortalidade Inf (2'!M76</f>
        <v>6</v>
      </c>
      <c r="AS74" s="971">
        <f>'Indicador 15-Mortalidade Inf (2'!N76</f>
        <v>7</v>
      </c>
      <c r="AT74" s="972">
        <f>'Indicador 15-Mortalidade Inf (2'!O76</f>
        <v>5</v>
      </c>
      <c r="AU74" s="970">
        <f>'Indicador 16-óbitos maternos'!M76</f>
        <v>0</v>
      </c>
      <c r="AV74" s="971">
        <f>'Indicador 16-óbitos maternos'!N76</f>
        <v>0</v>
      </c>
      <c r="AW74" s="972">
        <f>'Indicador 16-óbitos maternos'!O76</f>
        <v>0</v>
      </c>
      <c r="AX74" s="979">
        <f>'Indicador 17- Cob.pop. Atb'!M76</f>
        <v>0.95</v>
      </c>
      <c r="AY74" s="977">
        <f>'Indicador 17- Cob.pop. Atb'!N76</f>
        <v>80</v>
      </c>
      <c r="AZ74" s="978">
        <f>'Indicador 17- Cob.pop. Atb'!O76</f>
        <v>0</v>
      </c>
      <c r="BA74" s="979">
        <f>'Indicador 18-Bolsa Familia '!M76</f>
        <v>0.95</v>
      </c>
      <c r="BB74" s="977">
        <f>'Indicador 18-Bolsa Familia '!N76</f>
        <v>82</v>
      </c>
      <c r="BC74" s="978">
        <f>'Indicador 18-Bolsa Familia '!O76</f>
        <v>0.68989999999999996</v>
      </c>
      <c r="BD74" s="979">
        <f>'Indicador19- Saude bucal'!M76</f>
        <v>0.85</v>
      </c>
      <c r="BE74" s="977">
        <f>'Indicador19- Saude bucal'!N76</f>
        <v>80</v>
      </c>
      <c r="BF74" s="978">
        <f>'Indicador19- Saude bucal'!O76</f>
        <v>0.8982</v>
      </c>
      <c r="BG74" s="979">
        <v>1</v>
      </c>
      <c r="BH74" s="977">
        <f>'Indicador 21- CAPS'!N77</f>
        <v>100</v>
      </c>
      <c r="BI74" s="978">
        <f>'Indicador 21- CAPS'!O77</f>
        <v>0</v>
      </c>
      <c r="BJ74" s="982">
        <f>'Indicador-22 imóveis visitados'!M76</f>
        <v>4</v>
      </c>
      <c r="BK74" s="981">
        <f>'Indicador-22 imóveis visitados'!N76</f>
        <v>6</v>
      </c>
      <c r="BL74" s="980">
        <f>'Indicador-22 imóveis visitados'!O76</f>
        <v>1</v>
      </c>
      <c r="BM74" s="973">
        <f>'Indicador-23 Agra ao trab not'!M76</f>
        <v>100</v>
      </c>
      <c r="BN74" s="974">
        <f>'Indicador-23 Agra ao trab not'!N76</f>
        <v>100</v>
      </c>
      <c r="BO74" s="975">
        <f>'Indicador-23 Agra ao trab not'!O76</f>
        <v>100</v>
      </c>
    </row>
    <row r="75" spans="1:67" ht="24" customHeight="1">
      <c r="A75" s="941" t="s">
        <v>66</v>
      </c>
      <c r="B75" s="1211">
        <f>'Indicador 1- Óbitos Prematuros'!N77</f>
        <v>26</v>
      </c>
      <c r="C75" s="971">
        <f>'Indicador 1- Óbitos Prematuros'!O77</f>
        <v>26</v>
      </c>
      <c r="D75" s="972">
        <f>'Indicador 1- Óbitos Prematuros'!P77</f>
        <v>0</v>
      </c>
      <c r="E75" s="973">
        <f>'Indicador 2-MIF investigad (2'!N77</f>
        <v>90</v>
      </c>
      <c r="F75" s="974">
        <f>'Indicador 2-MIF investigad (2'!O77</f>
        <v>90</v>
      </c>
      <c r="G75" s="975">
        <f>'Indicador 2-MIF investigad (2'!P77</f>
        <v>100</v>
      </c>
      <c r="H75" s="973">
        <f>'Indicador 3-Obitcom causa bas'!N77</f>
        <v>90</v>
      </c>
      <c r="I75" s="974">
        <f>'Indicador 3-Obitcom causa bas'!O77</f>
        <v>90</v>
      </c>
      <c r="J75" s="975">
        <f>'Indicador 3-Obitcom causa bas'!P77</f>
        <v>92.4</v>
      </c>
      <c r="K75" s="973">
        <f>'Indicador 4-Calendario de vaci'!N77</f>
        <v>100</v>
      </c>
      <c r="L75" s="974">
        <f>'Indicador 4-Calendario de vaci'!O77</f>
        <v>100</v>
      </c>
      <c r="M75" s="975">
        <f>'Indicador 4-Calendario de vaci'!P77</f>
        <v>50</v>
      </c>
      <c r="N75" s="973">
        <f>'Indicador-5 DCNI'!M77</f>
        <v>80</v>
      </c>
      <c r="O75" s="974">
        <f>'Indicador-5 DCNI'!N77</f>
        <v>80</v>
      </c>
      <c r="P75" s="975" t="str">
        <f>'Indicador-5 DCNI'!O77</f>
        <v>S/N</v>
      </c>
      <c r="Q75" s="973">
        <f>'Indicador-6 Cura de MH'!M77</f>
        <v>90</v>
      </c>
      <c r="R75" s="974">
        <f>'Indicador-6 Cura de MH'!N77</f>
        <v>90</v>
      </c>
      <c r="S75" s="975">
        <f>'Indicador-6 Cura de MH'!O77</f>
        <v>87.5</v>
      </c>
      <c r="T75" s="970">
        <f>'Indicador - 7 Casos de Malaria '!M77</f>
        <v>853</v>
      </c>
      <c r="U75" s="971">
        <f>'Indicador - 7 Casos de Malaria '!N77</f>
        <v>927</v>
      </c>
      <c r="V75" s="972">
        <f>'Indicador - 7 Casos de Malaria '!O77</f>
        <v>355</v>
      </c>
      <c r="W75" s="970">
        <f>'Indicador 8-Sífilis Congen'!M78</f>
        <v>4</v>
      </c>
      <c r="X75" s="971">
        <f>'Indicador 8-Sífilis Congen'!N78</f>
        <v>4</v>
      </c>
      <c r="Y75" s="972">
        <f>'Indicador 8-Sífilis Congen'!O78</f>
        <v>2</v>
      </c>
      <c r="Z75" s="970">
        <f>'Indicador-9 Aids em &gt; 5 an (2'!M77</f>
        <v>0</v>
      </c>
      <c r="AA75" s="971">
        <f>'Indicador-9 Aids em &gt; 5 an (2'!N77</f>
        <v>0</v>
      </c>
      <c r="AB75" s="972">
        <f>'Indicador-9 Aids em &gt; 5 an (2'!O77</f>
        <v>0</v>
      </c>
      <c r="AC75" s="973">
        <f>'Indicador-10 Amostra de agu (2'!Q80</f>
        <v>100</v>
      </c>
      <c r="AD75" s="974">
        <f>'Indicador-10 Amostra de agu (2'!R80</f>
        <v>100</v>
      </c>
      <c r="AE75" s="975">
        <f>'Indicador-10 Amostra de agu (2'!S80</f>
        <v>0</v>
      </c>
      <c r="AF75" s="976">
        <f>'Indicador 11-Exames citopato (2'!M78</f>
        <v>0.2</v>
      </c>
      <c r="AG75" s="977">
        <f>'Indicador 11-Exames citopato (2'!N78</f>
        <v>0.1</v>
      </c>
      <c r="AH75" s="978">
        <f>'Indicador 11-Exames citopato (2'!O78</f>
        <v>5.2672649239172845E-3</v>
      </c>
      <c r="AI75" s="976">
        <f>'Indicador12-Mamagrafia'!M77</f>
        <v>0.1</v>
      </c>
      <c r="AJ75" s="977">
        <f>'Indicador12-Mamagrafia'!N77</f>
        <v>0.05</v>
      </c>
      <c r="AK75" s="978">
        <f>'Indicador12-Mamagrafia'!O77</f>
        <v>9.3023255813953487E-3</v>
      </c>
      <c r="AL75" s="973">
        <f>'Indicador 13-Parto Normal'!M77</f>
        <v>66</v>
      </c>
      <c r="AM75" s="974">
        <f>'Indicador 13-Parto Normal'!N77</f>
        <v>58</v>
      </c>
      <c r="AN75" s="975">
        <f>'Indicador 13-Parto Normal'!O77</f>
        <v>54.913294797687861</v>
      </c>
      <c r="AO75" s="973">
        <f>'Indicador 14- gravidez na adole'!M77</f>
        <v>25</v>
      </c>
      <c r="AP75" s="974">
        <f>'Indicador 14- gravidez na adole'!N77</f>
        <v>25</v>
      </c>
      <c r="AQ75" s="975">
        <f>'Indicador 14- gravidez na adole'!O77</f>
        <v>21.676300578034681</v>
      </c>
      <c r="AR75" s="970">
        <f>'Indicador 15-Mortalidade Inf (2'!M77</f>
        <v>10</v>
      </c>
      <c r="AS75" s="971">
        <f>'Indicador 15-Mortalidade Inf (2'!N77</f>
        <v>10</v>
      </c>
      <c r="AT75" s="972">
        <f>'Indicador 15-Mortalidade Inf (2'!O77</f>
        <v>2</v>
      </c>
      <c r="AU75" s="970">
        <f>'Indicador 16-óbitos maternos'!M77</f>
        <v>1</v>
      </c>
      <c r="AV75" s="971">
        <f>'Indicador 16-óbitos maternos'!N77</f>
        <v>1</v>
      </c>
      <c r="AW75" s="972">
        <f>'Indicador 16-óbitos maternos'!O77</f>
        <v>1</v>
      </c>
      <c r="AX75" s="979">
        <f>'Indicador 17- Cob.pop. Atb'!M77</f>
        <v>0.9</v>
      </c>
      <c r="AY75" s="977">
        <f>'Indicador 17- Cob.pop. Atb'!N77</f>
        <v>90</v>
      </c>
      <c r="AZ75" s="978">
        <f>'Indicador 17- Cob.pop. Atb'!O77</f>
        <v>0</v>
      </c>
      <c r="BA75" s="979">
        <f>'Indicador 18-Bolsa Familia '!M77</f>
        <v>0.9</v>
      </c>
      <c r="BB75" s="977">
        <f>'Indicador 18-Bolsa Familia '!N77</f>
        <v>85</v>
      </c>
      <c r="BC75" s="978">
        <f>'Indicador 18-Bolsa Familia '!O77</f>
        <v>0.71950000000000003</v>
      </c>
      <c r="BD75" s="979">
        <f>'Indicador19- Saude bucal'!M77</f>
        <v>0.9</v>
      </c>
      <c r="BE75" s="977">
        <f>'Indicador19- Saude bucal'!N77</f>
        <v>90</v>
      </c>
      <c r="BF75" s="978">
        <f>'Indicador19- Saude bucal'!O77</f>
        <v>0.85219999999999996</v>
      </c>
      <c r="BG75" s="979">
        <v>1</v>
      </c>
      <c r="BH75" s="977">
        <f>'Indicador 21- CAPS'!N78</f>
        <v>100</v>
      </c>
      <c r="BI75" s="978">
        <f>'Indicador 21- CAPS'!O78</f>
        <v>0</v>
      </c>
      <c r="BJ75" s="982">
        <f>'Indicador-22 imóveis visitados'!M77</f>
        <v>4</v>
      </c>
      <c r="BK75" s="981">
        <f>'Indicador-22 imóveis visitados'!N77</f>
        <v>4</v>
      </c>
      <c r="BL75" s="980">
        <f>'Indicador-22 imóveis visitados'!O77</f>
        <v>0</v>
      </c>
      <c r="BM75" s="973">
        <f>'Indicador-23 Agra ao trab not'!M77</f>
        <v>100</v>
      </c>
      <c r="BN75" s="974">
        <f>'Indicador-23 Agra ao trab not'!N77</f>
        <v>100</v>
      </c>
      <c r="BO75" s="975">
        <f>'Indicador-23 Agra ao trab not'!O77</f>
        <v>100</v>
      </c>
    </row>
    <row r="76" spans="1:67" ht="24" customHeight="1">
      <c r="A76" s="941" t="s">
        <v>67</v>
      </c>
      <c r="B76" s="1211">
        <f>'Indicador 1- Óbitos Prematuros'!N78</f>
        <v>20</v>
      </c>
      <c r="C76" s="971">
        <f>'Indicador 1- Óbitos Prematuros'!O78</f>
        <v>55</v>
      </c>
      <c r="D76" s="972">
        <f>'Indicador 1- Óbitos Prematuros'!P78</f>
        <v>0</v>
      </c>
      <c r="E76" s="973">
        <f>'Indicador 2-MIF investigad (2'!N78</f>
        <v>90</v>
      </c>
      <c r="F76" s="974">
        <f>'Indicador 2-MIF investigad (2'!O78</f>
        <v>100</v>
      </c>
      <c r="G76" s="975">
        <f>'Indicador 2-MIF investigad (2'!P78</f>
        <v>83.3</v>
      </c>
      <c r="H76" s="973">
        <f>'Indicador 3-Obitcom causa bas'!N78</f>
        <v>90</v>
      </c>
      <c r="I76" s="974">
        <f>'Indicador 3-Obitcom causa bas'!O78</f>
        <v>80</v>
      </c>
      <c r="J76" s="975">
        <f>'Indicador 3-Obitcom causa bas'!P78</f>
        <v>92.173913043478265</v>
      </c>
      <c r="K76" s="973">
        <f>'Indicador 4-Calendario de vaci'!N78</f>
        <v>100</v>
      </c>
      <c r="L76" s="974">
        <f>'Indicador 4-Calendario de vaci'!O78</f>
        <v>95</v>
      </c>
      <c r="M76" s="975">
        <f>'Indicador 4-Calendario de vaci'!P78</f>
        <v>0</v>
      </c>
      <c r="N76" s="973">
        <f>'Indicador-5 DCNI'!M78</f>
        <v>80</v>
      </c>
      <c r="O76" s="974">
        <f>'Indicador-5 DCNI'!N78</f>
        <v>80</v>
      </c>
      <c r="P76" s="975" t="str">
        <f>'Indicador-5 DCNI'!O78</f>
        <v>S/N</v>
      </c>
      <c r="Q76" s="973">
        <f>'Indicador-6 Cura de MH'!M78</f>
        <v>100</v>
      </c>
      <c r="R76" s="974">
        <f>'Indicador-6 Cura de MH'!N78</f>
        <v>100</v>
      </c>
      <c r="S76" s="975">
        <f>'Indicador-6 Cura de MH'!O78</f>
        <v>50</v>
      </c>
      <c r="T76" s="970">
        <f>'Indicador - 7 Casos de Malaria '!M78</f>
        <v>1479</v>
      </c>
      <c r="U76" s="971">
        <f>'Indicador - 7 Casos de Malaria '!N78</f>
        <v>1000</v>
      </c>
      <c r="V76" s="972">
        <f>'Indicador - 7 Casos de Malaria '!O78</f>
        <v>321</v>
      </c>
      <c r="W76" s="970">
        <f>'Indicador 8-Sífilis Congen'!M79</f>
        <v>1</v>
      </c>
      <c r="X76" s="971">
        <f>'Indicador 8-Sífilis Congen'!N79</f>
        <v>2</v>
      </c>
      <c r="Y76" s="972">
        <f>'Indicador 8-Sífilis Congen'!O79</f>
        <v>2</v>
      </c>
      <c r="Z76" s="970">
        <f>'Indicador-9 Aids em &gt; 5 an (2'!M78</f>
        <v>1</v>
      </c>
      <c r="AA76" s="971">
        <f>'Indicador-9 Aids em &gt; 5 an (2'!N78</f>
        <v>2</v>
      </c>
      <c r="AB76" s="972">
        <f>'Indicador-9 Aids em &gt; 5 an (2'!O78</f>
        <v>0</v>
      </c>
      <c r="AC76" s="973">
        <f>'Indicador-10 Amostra de agu (2'!Q81</f>
        <v>100</v>
      </c>
      <c r="AD76" s="974">
        <f>'Indicador-10 Amostra de agu (2'!R81</f>
        <v>50</v>
      </c>
      <c r="AE76" s="975">
        <f>'Indicador-10 Amostra de agu (2'!S81</f>
        <v>0</v>
      </c>
      <c r="AF76" s="976">
        <f>'Indicador 11-Exames citopato (2'!M79</f>
        <v>0.3</v>
      </c>
      <c r="AG76" s="977">
        <f>'Indicador 11-Exames citopato (2'!N79</f>
        <v>0.42</v>
      </c>
      <c r="AH76" s="978">
        <f>'Indicador 11-Exames citopato (2'!O79</f>
        <v>6.5416751579376403E-2</v>
      </c>
      <c r="AI76" s="976">
        <f>'Indicador12-Mamagrafia'!M78</f>
        <v>0.1</v>
      </c>
      <c r="AJ76" s="977">
        <f>'Indicador12-Mamagrafia'!N78</f>
        <v>0.01</v>
      </c>
      <c r="AK76" s="978">
        <f>'Indicador12-Mamagrafia'!O78</f>
        <v>3.5492457852706301E-3</v>
      </c>
      <c r="AL76" s="973">
        <f>'Indicador 13-Parto Normal'!M78</f>
        <v>70</v>
      </c>
      <c r="AM76" s="974">
        <f>'Indicador 13-Parto Normal'!N78</f>
        <v>70</v>
      </c>
      <c r="AN76" s="975">
        <f>'Indicador 13-Parto Normal'!O78</f>
        <v>66.019417475728162</v>
      </c>
      <c r="AO76" s="973">
        <f>'Indicador 14- gravidez na adole'!M78</f>
        <v>24</v>
      </c>
      <c r="AP76" s="974">
        <f>'Indicador 14- gravidez na adole'!N78</f>
        <v>30</v>
      </c>
      <c r="AQ76" s="975">
        <f>'Indicador 14- gravidez na adole'!O78</f>
        <v>28.478964401294498</v>
      </c>
      <c r="AR76" s="970">
        <f>'Indicador 15-Mortalidade Inf (2'!M78</f>
        <v>10</v>
      </c>
      <c r="AS76" s="971">
        <f>'Indicador 15-Mortalidade Inf (2'!N78</f>
        <v>10</v>
      </c>
      <c r="AT76" s="972">
        <f>'Indicador 15-Mortalidade Inf (2'!O78</f>
        <v>4</v>
      </c>
      <c r="AU76" s="970">
        <f>'Indicador 16-óbitos maternos'!M78</f>
        <v>0</v>
      </c>
      <c r="AV76" s="971">
        <f>'Indicador 16-óbitos maternos'!N78</f>
        <v>1</v>
      </c>
      <c r="AW76" s="972">
        <f>'Indicador 16-óbitos maternos'!O78</f>
        <v>1</v>
      </c>
      <c r="AX76" s="979">
        <f>'Indicador 17- Cob.pop. Atb'!M78</f>
        <v>0.8</v>
      </c>
      <c r="AY76" s="977">
        <f>'Indicador 17- Cob.pop. Atb'!N78</f>
        <v>100</v>
      </c>
      <c r="AZ76" s="978">
        <f>'Indicador 17- Cob.pop. Atb'!O78</f>
        <v>0</v>
      </c>
      <c r="BA76" s="979">
        <f>'Indicador 18-Bolsa Familia '!M78</f>
        <v>0.8</v>
      </c>
      <c r="BB76" s="977">
        <f>'Indicador 18-Bolsa Familia '!N78</f>
        <v>80</v>
      </c>
      <c r="BC76" s="978">
        <f>'Indicador 18-Bolsa Familia '!O78</f>
        <v>0.68810000000000004</v>
      </c>
      <c r="BD76" s="979">
        <f>'Indicador19- Saude bucal'!M78</f>
        <v>0.8</v>
      </c>
      <c r="BE76" s="977">
        <f>'Indicador19- Saude bucal'!N78</f>
        <v>80</v>
      </c>
      <c r="BF76" s="978">
        <f>'Indicador19- Saude bucal'!O78</f>
        <v>0.73160000000000003</v>
      </c>
      <c r="BG76" s="979">
        <v>1</v>
      </c>
      <c r="BH76" s="977">
        <f>'Indicador 21- CAPS'!N79</f>
        <v>80</v>
      </c>
      <c r="BI76" s="978">
        <f>'Indicador 21- CAPS'!O79</f>
        <v>0</v>
      </c>
      <c r="BJ76" s="982">
        <f>'Indicador-22 imóveis visitados'!M78</f>
        <v>4</v>
      </c>
      <c r="BK76" s="981">
        <f>'Indicador-22 imóveis visitados'!N78</f>
        <v>2</v>
      </c>
      <c r="BL76" s="980">
        <f>'Indicador-22 imóveis visitados'!O78</f>
        <v>0</v>
      </c>
      <c r="BM76" s="973">
        <f>'Indicador-23 Agra ao trab not'!M78</f>
        <v>100</v>
      </c>
      <c r="BN76" s="974">
        <f>'Indicador-23 Agra ao trab not'!N78</f>
        <v>100</v>
      </c>
      <c r="BO76" s="975">
        <f>'Indicador-23 Agra ao trab not'!O78</f>
        <v>100</v>
      </c>
    </row>
    <row r="77" spans="1:67" ht="24" customHeight="1">
      <c r="A77" s="941" t="s">
        <v>68</v>
      </c>
      <c r="B77" s="1211">
        <f>'Indicador 1- Óbitos Prematuros'!N79</f>
        <v>14</v>
      </c>
      <c r="C77" s="971">
        <f>'Indicador 1- Óbitos Prematuros'!O79</f>
        <v>14</v>
      </c>
      <c r="D77" s="972">
        <f>'Indicador 1- Óbitos Prematuros'!P79</f>
        <v>0</v>
      </c>
      <c r="E77" s="973">
        <f>'Indicador 2-MIF investigad (2'!N79</f>
        <v>90</v>
      </c>
      <c r="F77" s="974">
        <f>'Indicador 2-MIF investigad (2'!O79</f>
        <v>90</v>
      </c>
      <c r="G77" s="975">
        <f>'Indicador 2-MIF investigad (2'!P79</f>
        <v>100</v>
      </c>
      <c r="H77" s="973">
        <f>'Indicador 3-Obitcom causa bas'!N79</f>
        <v>90</v>
      </c>
      <c r="I77" s="974">
        <f>'Indicador 3-Obitcom causa bas'!O79</f>
        <v>90</v>
      </c>
      <c r="J77" s="975">
        <f>'Indicador 3-Obitcom causa bas'!P79</f>
        <v>93.333333333333329</v>
      </c>
      <c r="K77" s="973">
        <f>'Indicador 4-Calendario de vaci'!N79</f>
        <v>100</v>
      </c>
      <c r="L77" s="974">
        <f>'Indicador 4-Calendario de vaci'!O79</f>
        <v>95</v>
      </c>
      <c r="M77" s="975">
        <f>'Indicador 4-Calendario de vaci'!P79</f>
        <v>25</v>
      </c>
      <c r="N77" s="973">
        <f>'Indicador-5 DCNI'!M79</f>
        <v>80</v>
      </c>
      <c r="O77" s="974">
        <f>'Indicador-5 DCNI'!N79</f>
        <v>80</v>
      </c>
      <c r="P77" s="975" t="str">
        <f>'Indicador-5 DCNI'!O79</f>
        <v>S/N</v>
      </c>
      <c r="Q77" s="973">
        <f>'Indicador-6 Cura de MH'!M79</f>
        <v>90</v>
      </c>
      <c r="R77" s="974">
        <f>'Indicador-6 Cura de MH'!N79</f>
        <v>90</v>
      </c>
      <c r="S77" s="975">
        <f>'Indicador-6 Cura de MH'!O79</f>
        <v>25</v>
      </c>
      <c r="T77" s="970">
        <f>'Indicador - 7 Casos de Malaria '!M79</f>
        <v>250</v>
      </c>
      <c r="U77" s="971">
        <f>'Indicador - 7 Casos de Malaria '!N79</f>
        <v>250</v>
      </c>
      <c r="V77" s="972">
        <f>'Indicador - 7 Casos de Malaria '!O79</f>
        <v>28</v>
      </c>
      <c r="W77" s="970">
        <f>'Indicador 8-Sífilis Congen'!M80</f>
        <v>0</v>
      </c>
      <c r="X77" s="971">
        <f>'Indicador 8-Sífilis Congen'!N80</f>
        <v>0</v>
      </c>
      <c r="Y77" s="972">
        <f>'Indicador 8-Sífilis Congen'!O80</f>
        <v>0</v>
      </c>
      <c r="Z77" s="970">
        <f>'Indicador-9 Aids em &gt; 5 an (2'!M79</f>
        <v>0</v>
      </c>
      <c r="AA77" s="971">
        <f>'Indicador-9 Aids em &gt; 5 an (2'!N79</f>
        <v>0</v>
      </c>
      <c r="AB77" s="972">
        <f>'Indicador-9 Aids em &gt; 5 an (2'!O79</f>
        <v>0</v>
      </c>
      <c r="AC77" s="973">
        <f>'Indicador-10 Amostra de agu (2'!Q82</f>
        <v>100</v>
      </c>
      <c r="AD77" s="974">
        <f>'Indicador-10 Amostra de agu (2'!R82</f>
        <v>100</v>
      </c>
      <c r="AE77" s="975">
        <f>'Indicador-10 Amostra de agu (2'!S82</f>
        <v>0</v>
      </c>
      <c r="AF77" s="976">
        <f>'Indicador 11-Exames citopato (2'!M80</f>
        <v>0.35</v>
      </c>
      <c r="AG77" s="977">
        <f>'Indicador 11-Exames citopato (2'!N80</f>
        <v>0.35</v>
      </c>
      <c r="AH77" s="978">
        <f>'Indicador 11-Exames citopato (2'!O80</f>
        <v>0.10019646365422397</v>
      </c>
      <c r="AI77" s="976">
        <f>'Indicador12-Mamagrafia'!M79</f>
        <v>0.1</v>
      </c>
      <c r="AJ77" s="977">
        <f>'Indicador12-Mamagrafia'!N79</f>
        <v>0.1</v>
      </c>
      <c r="AK77" s="978">
        <f>'Indicador12-Mamagrafia'!O79</f>
        <v>2.1299254526091589E-3</v>
      </c>
      <c r="AL77" s="973">
        <f>'Indicador 13-Parto Normal'!M79</f>
        <v>66</v>
      </c>
      <c r="AM77" s="974">
        <f>'Indicador 13-Parto Normal'!N79</f>
        <v>70</v>
      </c>
      <c r="AN77" s="975">
        <f>'Indicador 13-Parto Normal'!O79</f>
        <v>70</v>
      </c>
      <c r="AO77" s="973">
        <f>'Indicador 14- gravidez na adole'!M79</f>
        <v>25</v>
      </c>
      <c r="AP77" s="974">
        <f>'Indicador 14- gravidez na adole'!N79</f>
        <v>25</v>
      </c>
      <c r="AQ77" s="975">
        <f>'Indicador 14- gravidez na adole'!O79</f>
        <v>28.000000000000004</v>
      </c>
      <c r="AR77" s="970">
        <f>'Indicador 15-Mortalidade Inf (2'!M79</f>
        <v>3</v>
      </c>
      <c r="AS77" s="971">
        <f>'Indicador 15-Mortalidade Inf (2'!N79</f>
        <v>3</v>
      </c>
      <c r="AT77" s="972">
        <f>'Indicador 15-Mortalidade Inf (2'!O79</f>
        <v>5</v>
      </c>
      <c r="AU77" s="970">
        <f>'Indicador 16-óbitos maternos'!M79</f>
        <v>0</v>
      </c>
      <c r="AV77" s="971">
        <f>'Indicador 16-óbitos maternos'!N79</f>
        <v>0</v>
      </c>
      <c r="AW77" s="972">
        <f>'Indicador 16-óbitos maternos'!O79</f>
        <v>0</v>
      </c>
      <c r="AX77" s="979">
        <f>'Indicador 17- Cob.pop. Atb'!M79</f>
        <v>0.95</v>
      </c>
      <c r="AY77" s="977">
        <f>'Indicador 17- Cob.pop. Atb'!N79</f>
        <v>95</v>
      </c>
      <c r="AZ77" s="978">
        <f>'Indicador 17- Cob.pop. Atb'!O79</f>
        <v>0</v>
      </c>
      <c r="BA77" s="979">
        <f>'Indicador 18-Bolsa Familia '!M79</f>
        <v>0.95</v>
      </c>
      <c r="BB77" s="977">
        <f>'Indicador 18-Bolsa Familia '!N79</f>
        <v>95</v>
      </c>
      <c r="BC77" s="978">
        <f>'Indicador 18-Bolsa Familia '!O79</f>
        <v>0.87250000000000005</v>
      </c>
      <c r="BD77" s="979">
        <f>'Indicador19- Saude bucal'!M79</f>
        <v>0.72499999999999998</v>
      </c>
      <c r="BE77" s="977">
        <f>'Indicador19- Saude bucal'!N79</f>
        <v>72.5</v>
      </c>
      <c r="BF77" s="978">
        <f>'Indicador19- Saude bucal'!O79</f>
        <v>0.52980000000000005</v>
      </c>
      <c r="BG77" s="979">
        <v>1</v>
      </c>
      <c r="BH77" s="977">
        <f>'Indicador 21- CAPS'!N80</f>
        <v>100</v>
      </c>
      <c r="BI77" s="978">
        <f>'Indicador 21- CAPS'!O80</f>
        <v>0</v>
      </c>
      <c r="BJ77" s="982">
        <f>'Indicador-22 imóveis visitados'!M79</f>
        <v>4</v>
      </c>
      <c r="BK77" s="981">
        <f>'Indicador-22 imóveis visitados'!N79</f>
        <v>4</v>
      </c>
      <c r="BL77" s="980">
        <f>'Indicador-22 imóveis visitados'!O79</f>
        <v>1</v>
      </c>
      <c r="BM77" s="973">
        <f>'Indicador-23 Agra ao trab not'!M79</f>
        <v>85</v>
      </c>
      <c r="BN77" s="974">
        <f>'Indicador-23 Agra ao trab not'!N79</f>
        <v>85</v>
      </c>
      <c r="BO77" s="975" t="str">
        <f>'Indicador-23 Agra ao trab not'!O79</f>
        <v>-</v>
      </c>
    </row>
    <row r="78" spans="1:67" ht="14.25" customHeight="1">
      <c r="A78" s="940"/>
      <c r="B78" s="500"/>
      <c r="C78" s="500"/>
      <c r="D78" s="500"/>
      <c r="E78" s="500"/>
      <c r="F78" s="500"/>
      <c r="G78" s="500"/>
      <c r="H78" s="500"/>
      <c r="I78" s="500"/>
      <c r="J78" s="500"/>
      <c r="K78" s="500"/>
      <c r="L78" s="500"/>
      <c r="M78" s="500"/>
      <c r="N78" s="500"/>
      <c r="O78" s="500"/>
      <c r="P78" s="500"/>
      <c r="Q78" s="500"/>
      <c r="R78" s="500"/>
      <c r="S78" s="500"/>
      <c r="T78" s="500"/>
      <c r="U78" s="500"/>
      <c r="V78" s="500"/>
      <c r="W78" s="500"/>
      <c r="X78" s="500"/>
    </row>
    <row r="79" spans="1:67">
      <c r="B79" s="285"/>
      <c r="C79" s="285"/>
      <c r="D79" s="285"/>
      <c r="E79" s="285"/>
      <c r="F79" s="285"/>
      <c r="G79" s="285"/>
      <c r="H79" s="285"/>
      <c r="I79" s="285"/>
      <c r="J79" s="285"/>
      <c r="K79" s="285"/>
      <c r="L79" s="285"/>
      <c r="M79" s="285"/>
      <c r="N79" s="285"/>
      <c r="O79" s="285"/>
      <c r="P79" s="285"/>
      <c r="Q79" s="285"/>
      <c r="R79" s="285"/>
      <c r="S79" s="285"/>
      <c r="T79" s="285"/>
      <c r="U79" s="285"/>
      <c r="V79" s="285"/>
      <c r="W79" s="285"/>
      <c r="X79" s="285"/>
    </row>
    <row r="80" spans="1:67" ht="15.75" customHeight="1">
      <c r="A80" s="1292" t="s">
        <v>632</v>
      </c>
      <c r="B80" s="1293"/>
      <c r="C80" s="1293"/>
      <c r="D80" s="1293"/>
      <c r="E80" s="1293"/>
      <c r="F80" s="1293"/>
      <c r="G80" s="1293"/>
      <c r="H80" s="1293"/>
      <c r="I80" s="1293"/>
      <c r="J80" s="1293"/>
      <c r="K80" s="1293"/>
      <c r="L80" s="1293"/>
      <c r="M80" s="1293"/>
      <c r="N80" s="1293"/>
      <c r="O80" s="1293"/>
      <c r="P80" s="1293"/>
      <c r="Q80" s="1293"/>
      <c r="R80" s="1293"/>
      <c r="S80" s="1293"/>
      <c r="T80" s="1293"/>
      <c r="U80" s="1293"/>
      <c r="V80" s="1293"/>
      <c r="W80" s="1293"/>
      <c r="X80" s="1293"/>
    </row>
    <row r="81" spans="1:24" ht="15" customHeight="1">
      <c r="A81" s="1286" t="s">
        <v>692</v>
      </c>
      <c r="B81" s="1287"/>
      <c r="C81" s="1287"/>
      <c r="D81" s="1287"/>
      <c r="E81" s="1287"/>
      <c r="F81" s="1287"/>
      <c r="G81" s="1287"/>
      <c r="H81" s="1287"/>
      <c r="I81" s="1287"/>
      <c r="J81" s="1287"/>
      <c r="K81" s="1287"/>
      <c r="L81" s="1287"/>
      <c r="M81" s="1287"/>
      <c r="N81" s="1287"/>
      <c r="O81" s="1287"/>
      <c r="P81" s="1287"/>
      <c r="Q81" s="1287"/>
      <c r="R81" s="1287"/>
      <c r="S81" s="1287"/>
      <c r="T81" s="1287"/>
      <c r="U81" s="1287"/>
      <c r="V81" s="1287"/>
      <c r="W81" s="1287"/>
      <c r="X81" s="1287"/>
    </row>
    <row r="82" spans="1:24" ht="15" customHeight="1">
      <c r="A82" s="1288" t="s">
        <v>693</v>
      </c>
      <c r="B82" s="1289"/>
      <c r="C82" s="1289"/>
      <c r="D82" s="1289"/>
      <c r="E82" s="1289"/>
      <c r="F82" s="1289"/>
      <c r="G82" s="1289"/>
      <c r="H82" s="1289"/>
      <c r="I82" s="1289"/>
      <c r="J82" s="1289"/>
      <c r="K82" s="1289"/>
      <c r="L82" s="1289"/>
      <c r="M82" s="1289"/>
      <c r="N82" s="1289"/>
      <c r="O82" s="1289"/>
      <c r="P82" s="1289"/>
      <c r="Q82" s="1289"/>
      <c r="R82" s="1289"/>
      <c r="S82" s="1289"/>
      <c r="T82" s="1289"/>
      <c r="U82" s="1289"/>
      <c r="V82" s="1289"/>
      <c r="W82" s="1289"/>
      <c r="X82" s="1289"/>
    </row>
    <row r="83" spans="1:24">
      <c r="A83" s="1290"/>
      <c r="B83" s="1291"/>
      <c r="C83" s="1291"/>
      <c r="D83" s="1291"/>
      <c r="E83" s="1291"/>
      <c r="F83" s="1291"/>
      <c r="G83" s="1291"/>
      <c r="H83" s="1291"/>
      <c r="I83" s="1291"/>
      <c r="J83" s="1291"/>
      <c r="K83" s="1291"/>
      <c r="L83" s="1291"/>
      <c r="M83" s="1291"/>
      <c r="N83" s="1291"/>
      <c r="O83" s="1291"/>
      <c r="P83" s="1291"/>
      <c r="Q83" s="1291"/>
      <c r="R83" s="1291"/>
      <c r="S83" s="1291"/>
      <c r="T83" s="1291"/>
      <c r="U83" s="1291"/>
      <c r="V83" s="1291"/>
      <c r="W83" s="1291"/>
      <c r="X83" s="1291"/>
    </row>
    <row r="84" spans="1:24">
      <c r="A84" s="558"/>
      <c r="B84" s="558"/>
      <c r="C84" s="558"/>
      <c r="D84" s="558"/>
      <c r="E84" s="558"/>
      <c r="F84" s="558"/>
      <c r="G84" s="558"/>
      <c r="H84" s="558"/>
      <c r="I84" s="558"/>
      <c r="J84" s="558"/>
      <c r="K84" s="558"/>
      <c r="L84" s="558"/>
      <c r="M84" s="558"/>
      <c r="N84" s="558"/>
      <c r="O84" s="558"/>
      <c r="P84" s="558"/>
      <c r="Q84" s="558"/>
      <c r="R84" s="558"/>
      <c r="S84" s="558"/>
      <c r="T84" s="558"/>
      <c r="U84" s="558"/>
      <c r="V84" s="558"/>
      <c r="W84" s="558"/>
      <c r="X84" s="558"/>
    </row>
  </sheetData>
  <mergeCells count="94">
    <mergeCell ref="A81:X81"/>
    <mergeCell ref="A82:X83"/>
    <mergeCell ref="A80:X80"/>
    <mergeCell ref="A1:X1"/>
    <mergeCell ref="T4:V4"/>
    <mergeCell ref="T5:V5"/>
    <mergeCell ref="T6:V6"/>
    <mergeCell ref="W4:Y4"/>
    <mergeCell ref="W5:Y5"/>
    <mergeCell ref="W6:Y6"/>
    <mergeCell ref="Q4:S4"/>
    <mergeCell ref="Q5:S5"/>
    <mergeCell ref="B4:D4"/>
    <mergeCell ref="B5:D5"/>
    <mergeCell ref="B6:D6"/>
    <mergeCell ref="Q7:S7"/>
    <mergeCell ref="T7:V7"/>
    <mergeCell ref="W7:Y7"/>
    <mergeCell ref="A2:Y2"/>
    <mergeCell ref="Z5:AB5"/>
    <mergeCell ref="Z6:AB6"/>
    <mergeCell ref="AC4:AE4"/>
    <mergeCell ref="AC5:AE5"/>
    <mergeCell ref="AC6:AE6"/>
    <mergeCell ref="Z4:AB4"/>
    <mergeCell ref="A3:A5"/>
    <mergeCell ref="E4:G4"/>
    <mergeCell ref="E5:G5"/>
    <mergeCell ref="E6:G6"/>
    <mergeCell ref="H4:J4"/>
    <mergeCell ref="H5:J5"/>
    <mergeCell ref="H6:J6"/>
    <mergeCell ref="Q6:S6"/>
    <mergeCell ref="K4:M4"/>
    <mergeCell ref="K5:M5"/>
    <mergeCell ref="K6:M6"/>
    <mergeCell ref="N4:P4"/>
    <mergeCell ref="N5:P5"/>
    <mergeCell ref="N6:P6"/>
    <mergeCell ref="AL4:AN4"/>
    <mergeCell ref="AL5:AN5"/>
    <mergeCell ref="AL6:AN6"/>
    <mergeCell ref="AO4:AQ4"/>
    <mergeCell ref="AO5:AQ5"/>
    <mergeCell ref="AO6:AQ6"/>
    <mergeCell ref="AF4:AH4"/>
    <mergeCell ref="AF5:AH5"/>
    <mergeCell ref="AF6:AH6"/>
    <mergeCell ref="AI4:AK4"/>
    <mergeCell ref="AI5:AK5"/>
    <mergeCell ref="AI6:AK6"/>
    <mergeCell ref="AX4:AZ4"/>
    <mergeCell ref="AX5:AZ5"/>
    <mergeCell ref="AX6:AZ6"/>
    <mergeCell ref="BA4:BC4"/>
    <mergeCell ref="BA5:BC5"/>
    <mergeCell ref="BA6:BC6"/>
    <mergeCell ref="AR4:AT4"/>
    <mergeCell ref="AR5:AT5"/>
    <mergeCell ref="AR6:AT6"/>
    <mergeCell ref="AU4:AW4"/>
    <mergeCell ref="AU5:AW5"/>
    <mergeCell ref="AU6:AW6"/>
    <mergeCell ref="BJ4:BL4"/>
    <mergeCell ref="BJ5:BL5"/>
    <mergeCell ref="BJ6:BL6"/>
    <mergeCell ref="BM4:BO4"/>
    <mergeCell ref="BM5:BO5"/>
    <mergeCell ref="BM6:BO6"/>
    <mergeCell ref="BD4:BF4"/>
    <mergeCell ref="BD5:BF5"/>
    <mergeCell ref="BD6:BF6"/>
    <mergeCell ref="BG4:BI4"/>
    <mergeCell ref="BG5:BI5"/>
    <mergeCell ref="BG6:BI6"/>
    <mergeCell ref="Z7:AB7"/>
    <mergeCell ref="AC7:AE7"/>
    <mergeCell ref="B7:D7"/>
    <mergeCell ref="E7:G7"/>
    <mergeCell ref="H7:J7"/>
    <mergeCell ref="K7:M7"/>
    <mergeCell ref="N7:P7"/>
    <mergeCell ref="BJ7:BL7"/>
    <mergeCell ref="BM7:BO7"/>
    <mergeCell ref="AU7:AW7"/>
    <mergeCell ref="AX7:AZ7"/>
    <mergeCell ref="BA7:BC7"/>
    <mergeCell ref="BD7:BF7"/>
    <mergeCell ref="BG7:BI7"/>
    <mergeCell ref="AF7:AH7"/>
    <mergeCell ref="AI7:AK7"/>
    <mergeCell ref="AL7:AN7"/>
    <mergeCell ref="AO7:AQ7"/>
    <mergeCell ref="AR7:AT7"/>
  </mergeCells>
  <printOptions horizontalCentered="1"/>
  <pageMargins left="0.39370078740157483" right="0.39370078740157483" top="0.19685039370078741" bottom="0.19685039370078741" header="0.15748031496062992" footer="0.15748031496062992"/>
  <pageSetup paperSize="9" scale="61" orientation="landscape" r:id="rId1"/>
  <rowBreaks count="1" manualBreakCount="1">
    <brk id="46" max="132" man="1"/>
  </rowBreaks>
  <colBreaks count="5" manualBreakCount="5">
    <brk id="7" max="83" man="1"/>
    <brk id="22" max="83" man="1"/>
    <brk id="31" max="83" man="1"/>
    <brk id="46" max="83" man="1"/>
    <brk id="58" max="83" man="1"/>
  </colBreaks>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W90"/>
  <sheetViews>
    <sheetView view="pageBreakPreview" topLeftCell="H4" zoomScale="77" zoomScaleNormal="160" zoomScaleSheetLayoutView="77" workbookViewId="0">
      <pane ySplit="6" topLeftCell="A10" activePane="bottomLeft" state="frozen"/>
      <selection activeCell="A4" sqref="A4"/>
      <selection pane="bottomLeft" activeCell="O8" sqref="O8"/>
    </sheetView>
  </sheetViews>
  <sheetFormatPr defaultColWidth="30.85546875" defaultRowHeight="15"/>
  <cols>
    <col min="1" max="1" width="31.28515625" customWidth="1"/>
    <col min="2" max="2" width="15.42578125" hidden="1" customWidth="1"/>
    <col min="3" max="3" width="12.7109375" hidden="1" customWidth="1"/>
    <col min="4" max="4" width="13.28515625" style="17" customWidth="1"/>
    <col min="5" max="5" width="21.85546875" style="21" customWidth="1"/>
    <col min="6" max="6" width="13.140625" style="21" customWidth="1"/>
    <col min="7" max="7" width="22.85546875" style="21" customWidth="1"/>
    <col min="8" max="8" width="12.28515625" style="21" customWidth="1"/>
    <col min="9" max="9" width="12.42578125" style="21" customWidth="1"/>
    <col min="10" max="10" width="23.42578125" style="21" customWidth="1"/>
    <col min="11" max="12" width="13.85546875" style="271" customWidth="1"/>
    <col min="13" max="13" width="22.7109375" style="271" customWidth="1"/>
    <col min="14" max="15" width="13.85546875" style="271" customWidth="1"/>
    <col min="16" max="16" width="22.5703125" style="271" customWidth="1"/>
    <col min="17" max="18" width="13.85546875" style="271" customWidth="1"/>
    <col min="19" max="19" width="12.28515625" style="21" customWidth="1"/>
    <col min="20" max="20" width="10.28515625" customWidth="1"/>
    <col min="21" max="21" width="8.28515625" customWidth="1"/>
    <col min="22" max="22" width="9.28515625" customWidth="1"/>
    <col min="23" max="23" width="12.140625" customWidth="1"/>
    <col min="24" max="24" width="11.28515625" customWidth="1"/>
  </cols>
  <sheetData>
    <row r="1" spans="1:23" s="21" customFormat="1" ht="92.25" customHeight="1">
      <c r="A1" s="1294"/>
      <c r="B1" s="1294"/>
      <c r="C1" s="1294"/>
      <c r="D1" s="1294"/>
      <c r="E1" s="1294"/>
      <c r="F1" s="1294"/>
      <c r="G1" s="1294"/>
      <c r="H1" s="1294"/>
      <c r="I1" s="1294"/>
      <c r="J1" s="1294"/>
      <c r="K1" s="1294"/>
      <c r="L1" s="1294"/>
      <c r="M1" s="1294"/>
      <c r="N1" s="1294"/>
      <c r="O1" s="1294"/>
      <c r="P1" s="1294"/>
      <c r="Q1" s="1294"/>
      <c r="R1" s="1294"/>
      <c r="S1" s="1294"/>
    </row>
    <row r="2" spans="1:23" ht="20.25" customHeight="1">
      <c r="A2" s="1389" t="s">
        <v>636</v>
      </c>
      <c r="B2" s="1389"/>
      <c r="C2" s="1389"/>
      <c r="D2" s="1389"/>
      <c r="E2" s="1389"/>
      <c r="F2" s="1389"/>
      <c r="G2" s="1389"/>
      <c r="H2" s="1389"/>
      <c r="I2" s="1389"/>
      <c r="J2" s="1389"/>
      <c r="K2" s="1389"/>
      <c r="L2" s="1389"/>
      <c r="M2" s="1389"/>
      <c r="N2" s="1389"/>
      <c r="O2" s="1389"/>
      <c r="P2" s="1389"/>
      <c r="Q2" s="1389"/>
      <c r="R2" s="1389"/>
      <c r="S2" s="1389"/>
      <c r="T2" s="1389"/>
      <c r="U2" s="12"/>
    </row>
    <row r="3" spans="1:23" ht="9" customHeight="1">
      <c r="A3" s="1437"/>
      <c r="B3" s="1437"/>
      <c r="C3" s="1437"/>
      <c r="D3" s="1437"/>
      <c r="E3" s="1437"/>
      <c r="F3" s="1437"/>
      <c r="G3" s="1437"/>
      <c r="H3" s="1437"/>
      <c r="I3" s="1437"/>
      <c r="J3" s="1437"/>
      <c r="K3" s="1437"/>
      <c r="L3" s="1437"/>
      <c r="M3" s="1437"/>
      <c r="N3" s="1437"/>
      <c r="O3" s="1437"/>
      <c r="P3" s="1437"/>
      <c r="Q3" s="1437"/>
      <c r="R3" s="1437"/>
      <c r="S3" s="1437"/>
      <c r="T3" s="4"/>
      <c r="U3" s="4"/>
      <c r="V3" s="4"/>
      <c r="W3" s="4"/>
    </row>
    <row r="4" spans="1:23" ht="18.75">
      <c r="A4" s="1407" t="s">
        <v>224</v>
      </c>
      <c r="B4" s="1407"/>
      <c r="C4" s="1407"/>
      <c r="D4" s="1407"/>
      <c r="E4" s="1407"/>
      <c r="F4" s="1407"/>
      <c r="G4" s="1407"/>
      <c r="H4" s="1407"/>
      <c r="I4" s="1407"/>
      <c r="J4" s="1407"/>
      <c r="K4" s="1407"/>
      <c r="L4" s="1407"/>
      <c r="M4" s="1407"/>
      <c r="N4" s="1407"/>
      <c r="O4" s="1407"/>
      <c r="P4" s="1407"/>
      <c r="Q4" s="1407"/>
      <c r="R4" s="1407"/>
      <c r="S4" s="1407"/>
      <c r="T4" s="4"/>
      <c r="U4" s="4"/>
      <c r="V4" s="4"/>
      <c r="W4" s="4"/>
    </row>
    <row r="5" spans="1:23" ht="18.75">
      <c r="A5" s="1407" t="s">
        <v>357</v>
      </c>
      <c r="B5" s="1407"/>
      <c r="C5" s="1407"/>
      <c r="D5" s="1407"/>
      <c r="E5" s="1407"/>
      <c r="F5" s="1407"/>
      <c r="G5" s="1407"/>
      <c r="H5" s="1407"/>
      <c r="I5" s="1407"/>
      <c r="J5" s="1407"/>
      <c r="K5" s="1407"/>
      <c r="L5" s="1407"/>
      <c r="M5" s="1407"/>
      <c r="N5" s="1407"/>
      <c r="O5" s="1407"/>
      <c r="P5" s="1407"/>
      <c r="Q5" s="1407"/>
      <c r="R5" s="1407"/>
      <c r="S5" s="1407"/>
      <c r="T5" s="4"/>
      <c r="U5" s="4"/>
      <c r="V5" s="4"/>
      <c r="W5" s="4"/>
    </row>
    <row r="6" spans="1:23" ht="23.25" customHeight="1">
      <c r="A6" s="1389" t="s">
        <v>717</v>
      </c>
      <c r="B6" s="1389"/>
      <c r="C6" s="1389"/>
      <c r="D6" s="1389"/>
      <c r="E6" s="1389"/>
      <c r="F6" s="1389"/>
      <c r="G6" s="1389"/>
      <c r="H6" s="1389"/>
      <c r="I6" s="1389"/>
      <c r="J6" s="1389"/>
      <c r="K6" s="1389"/>
      <c r="L6" s="1389"/>
      <c r="M6" s="1389"/>
      <c r="N6" s="1389"/>
      <c r="O6" s="1389"/>
      <c r="P6" s="1389"/>
      <c r="Q6" s="1389"/>
      <c r="R6" s="1389"/>
      <c r="S6" s="1389"/>
      <c r="T6" s="4"/>
      <c r="U6" s="4"/>
      <c r="V6" s="4"/>
      <c r="W6" s="4"/>
    </row>
    <row r="7" spans="1:23" s="21" customFormat="1" ht="21.75" customHeight="1">
      <c r="A7" s="1391" t="s">
        <v>70</v>
      </c>
      <c r="B7" s="1402">
        <v>2017</v>
      </c>
      <c r="C7" s="1404"/>
      <c r="D7" s="1402">
        <v>2018</v>
      </c>
      <c r="E7" s="1403"/>
      <c r="F7" s="1404"/>
      <c r="G7" s="1402">
        <v>2019</v>
      </c>
      <c r="H7" s="1403"/>
      <c r="I7" s="1404"/>
      <c r="J7" s="1386">
        <v>2020</v>
      </c>
      <c r="K7" s="1387"/>
      <c r="L7" s="1388"/>
      <c r="M7" s="1386">
        <v>2021</v>
      </c>
      <c r="N7" s="1387"/>
      <c r="O7" s="1388"/>
      <c r="P7" s="1386">
        <v>2022</v>
      </c>
      <c r="Q7" s="1387"/>
      <c r="R7" s="1388"/>
      <c r="S7" s="1393" t="s">
        <v>71</v>
      </c>
      <c r="T7" s="4"/>
      <c r="U7" s="4"/>
      <c r="V7" s="4"/>
      <c r="W7" s="4"/>
    </row>
    <row r="8" spans="1:23" ht="82.5" customHeight="1">
      <c r="A8" s="1392"/>
      <c r="B8" s="298" t="s">
        <v>480</v>
      </c>
      <c r="C8" s="298" t="s">
        <v>97</v>
      </c>
      <c r="D8" s="331" t="s">
        <v>494</v>
      </c>
      <c r="E8" s="298" t="s">
        <v>474</v>
      </c>
      <c r="F8" s="298" t="s">
        <v>222</v>
      </c>
      <c r="G8" s="298" t="s">
        <v>475</v>
      </c>
      <c r="H8" s="1148" t="s">
        <v>493</v>
      </c>
      <c r="I8" s="298" t="s">
        <v>484</v>
      </c>
      <c r="J8" s="298" t="s">
        <v>497</v>
      </c>
      <c r="K8" s="1030" t="s">
        <v>486</v>
      </c>
      <c r="L8" s="305" t="s">
        <v>626</v>
      </c>
      <c r="M8" s="402" t="s">
        <v>656</v>
      </c>
      <c r="N8" s="1148" t="s">
        <v>640</v>
      </c>
      <c r="O8" s="1270" t="s">
        <v>774</v>
      </c>
      <c r="P8" s="1142" t="s">
        <v>763</v>
      </c>
      <c r="Q8" s="1148" t="s">
        <v>754</v>
      </c>
      <c r="R8" s="1142" t="s">
        <v>760</v>
      </c>
      <c r="S8" s="1393"/>
    </row>
    <row r="9" spans="1:23" ht="15.75" customHeight="1">
      <c r="A9" s="13" t="s">
        <v>0</v>
      </c>
      <c r="B9" s="100"/>
      <c r="C9" s="100"/>
      <c r="D9" s="100"/>
      <c r="E9" s="100"/>
      <c r="F9" s="100"/>
      <c r="G9" s="100"/>
      <c r="H9" s="100"/>
      <c r="I9" s="100"/>
      <c r="J9" s="100"/>
      <c r="K9" s="100"/>
      <c r="L9" s="100"/>
      <c r="M9" s="100"/>
      <c r="N9" s="100"/>
      <c r="O9" s="100"/>
      <c r="P9" s="100"/>
      <c r="Q9" s="100"/>
      <c r="R9" s="100"/>
      <c r="S9" s="67"/>
    </row>
    <row r="10" spans="1:23" ht="15.75">
      <c r="A10" s="37" t="s">
        <v>1</v>
      </c>
      <c r="B10" s="200">
        <v>90</v>
      </c>
      <c r="C10" s="101">
        <v>100</v>
      </c>
      <c r="D10" s="343">
        <v>100</v>
      </c>
      <c r="E10" s="51" t="s">
        <v>295</v>
      </c>
      <c r="F10" s="101" t="s">
        <v>98</v>
      </c>
      <c r="G10" s="101">
        <v>90</v>
      </c>
      <c r="H10" s="343">
        <v>90</v>
      </c>
      <c r="I10" s="51" t="s">
        <v>98</v>
      </c>
      <c r="J10" s="51">
        <v>90</v>
      </c>
      <c r="K10" s="343" t="s">
        <v>600</v>
      </c>
      <c r="L10" s="108" t="s">
        <v>98</v>
      </c>
      <c r="M10" s="811">
        <v>90</v>
      </c>
      <c r="N10" s="912">
        <f>'METAS 2021'!R9</f>
        <v>0</v>
      </c>
      <c r="O10" s="811" t="s">
        <v>98</v>
      </c>
      <c r="P10" s="811">
        <f>'SUGESTÃO DA ÁREA TÉCNICA 2021'!AN9</f>
        <v>0</v>
      </c>
      <c r="Q10" s="811">
        <f>'METAS 2021'!AN9</f>
        <v>0</v>
      </c>
      <c r="R10" s="811">
        <f>'RESULTADO 2021'!AO9</f>
        <v>0</v>
      </c>
      <c r="S10" s="51" t="s">
        <v>72</v>
      </c>
      <c r="U10" s="411"/>
      <c r="V10" s="271"/>
      <c r="W10" s="412"/>
    </row>
    <row r="11" spans="1:23" ht="15.75">
      <c r="A11" s="37" t="s">
        <v>2</v>
      </c>
      <c r="B11" s="200">
        <v>88</v>
      </c>
      <c r="C11" s="101">
        <v>80</v>
      </c>
      <c r="D11" s="343">
        <v>85</v>
      </c>
      <c r="E11" s="51" t="s">
        <v>295</v>
      </c>
      <c r="F11" s="267">
        <v>71.400000000000006</v>
      </c>
      <c r="G11" s="101">
        <v>90</v>
      </c>
      <c r="H11" s="343">
        <v>90</v>
      </c>
      <c r="I11" s="268">
        <v>66.7</v>
      </c>
      <c r="J11" s="51">
        <v>90</v>
      </c>
      <c r="K11" s="343">
        <v>90</v>
      </c>
      <c r="L11" s="327">
        <v>25</v>
      </c>
      <c r="M11" s="811">
        <v>90</v>
      </c>
      <c r="N11" s="912">
        <f>'METAS 2021'!R10</f>
        <v>90</v>
      </c>
      <c r="O11" s="811" t="s">
        <v>98</v>
      </c>
      <c r="P11" s="811">
        <f>'SUGESTÃO DA ÁREA TÉCNICA 2021'!AN10</f>
        <v>0</v>
      </c>
      <c r="Q11" s="811">
        <f>'METAS 2021'!AN10</f>
        <v>0</v>
      </c>
      <c r="R11" s="811">
        <f>'RESULTADO 2021'!AO10</f>
        <v>0</v>
      </c>
      <c r="S11" s="51" t="s">
        <v>72</v>
      </c>
      <c r="U11" s="411">
        <f t="shared" ref="U11:U67" si="0">K11*60%</f>
        <v>54</v>
      </c>
      <c r="V11" s="271">
        <f t="shared" ref="V11:V67" si="1">K11*99%</f>
        <v>89.1</v>
      </c>
      <c r="W11" s="412">
        <f t="shared" ref="W11:W67" si="2">K11*100%</f>
        <v>90</v>
      </c>
    </row>
    <row r="12" spans="1:23" ht="15.75" customHeight="1">
      <c r="A12" s="37" t="s">
        <v>3</v>
      </c>
      <c r="B12" s="200">
        <v>90</v>
      </c>
      <c r="C12" s="101">
        <v>100</v>
      </c>
      <c r="D12" s="343">
        <v>90</v>
      </c>
      <c r="E12" s="51" t="s">
        <v>295</v>
      </c>
      <c r="F12" s="328">
        <v>100</v>
      </c>
      <c r="G12" s="101">
        <v>90</v>
      </c>
      <c r="H12" s="343">
        <v>90</v>
      </c>
      <c r="I12" s="413">
        <v>100</v>
      </c>
      <c r="J12" s="187">
        <v>90</v>
      </c>
      <c r="K12" s="343">
        <v>90</v>
      </c>
      <c r="L12" s="328">
        <v>100</v>
      </c>
      <c r="M12" s="811">
        <v>100</v>
      </c>
      <c r="N12" s="912">
        <f>'METAS 2021'!R11</f>
        <v>100</v>
      </c>
      <c r="O12" s="811">
        <v>0</v>
      </c>
      <c r="P12" s="811">
        <f>'SUGESTÃO DA ÁREA TÉCNICA 2021'!AN11</f>
        <v>0</v>
      </c>
      <c r="Q12" s="811">
        <f>'METAS 2021'!AN11</f>
        <v>0</v>
      </c>
      <c r="R12" s="811">
        <f>'RESULTADO 2021'!AO11</f>
        <v>0</v>
      </c>
      <c r="S12" s="51" t="s">
        <v>72</v>
      </c>
      <c r="U12" s="411">
        <f t="shared" si="0"/>
        <v>54</v>
      </c>
      <c r="V12" s="271">
        <f t="shared" si="1"/>
        <v>89.1</v>
      </c>
      <c r="W12" s="412">
        <f t="shared" si="2"/>
        <v>90</v>
      </c>
    </row>
    <row r="13" spans="1:23" ht="15.75">
      <c r="A13" s="37" t="s">
        <v>4</v>
      </c>
      <c r="B13" s="200">
        <v>90</v>
      </c>
      <c r="C13" s="101">
        <v>100</v>
      </c>
      <c r="D13" s="343">
        <v>90</v>
      </c>
      <c r="E13" s="51" t="s">
        <v>295</v>
      </c>
      <c r="F13" s="328">
        <v>100</v>
      </c>
      <c r="G13" s="101">
        <v>90</v>
      </c>
      <c r="H13" s="343">
        <v>90</v>
      </c>
      <c r="I13" s="410">
        <v>100</v>
      </c>
      <c r="J13" s="51">
        <v>90</v>
      </c>
      <c r="K13" s="343">
        <v>90</v>
      </c>
      <c r="L13" s="328">
        <v>100</v>
      </c>
      <c r="M13" s="811">
        <v>100</v>
      </c>
      <c r="N13" s="912">
        <f>'METAS 2021'!R12</f>
        <v>0</v>
      </c>
      <c r="O13" s="811">
        <v>0</v>
      </c>
      <c r="P13" s="811">
        <f>'SUGESTÃO DA ÁREA TÉCNICA 2021'!AN12</f>
        <v>0</v>
      </c>
      <c r="Q13" s="811">
        <f>'METAS 2021'!AN12</f>
        <v>0</v>
      </c>
      <c r="R13" s="811">
        <f>'RESULTADO 2021'!AO12</f>
        <v>0</v>
      </c>
      <c r="S13" s="51" t="s">
        <v>72</v>
      </c>
      <c r="U13" s="411">
        <f t="shared" si="0"/>
        <v>54</v>
      </c>
      <c r="V13" s="271">
        <f t="shared" si="1"/>
        <v>89.1</v>
      </c>
      <c r="W13" s="412">
        <f t="shared" si="2"/>
        <v>90</v>
      </c>
    </row>
    <row r="14" spans="1:23" ht="15.75">
      <c r="A14" s="37" t="s">
        <v>5</v>
      </c>
      <c r="B14" s="200">
        <v>88</v>
      </c>
      <c r="C14" s="101">
        <v>25</v>
      </c>
      <c r="D14" s="343">
        <v>100</v>
      </c>
      <c r="E14" s="51" t="s">
        <v>295</v>
      </c>
      <c r="F14" s="328">
        <v>100</v>
      </c>
      <c r="G14" s="101">
        <v>90</v>
      </c>
      <c r="H14" s="343">
        <v>100</v>
      </c>
      <c r="I14" s="268">
        <v>87.5</v>
      </c>
      <c r="J14" s="51">
        <v>90</v>
      </c>
      <c r="K14" s="343">
        <v>100</v>
      </c>
      <c r="L14" s="327">
        <v>0</v>
      </c>
      <c r="M14" s="811">
        <v>100</v>
      </c>
      <c r="N14" s="912">
        <f>'METAS 2021'!R13</f>
        <v>100</v>
      </c>
      <c r="O14" s="811">
        <v>33.299999999999997</v>
      </c>
      <c r="P14" s="811">
        <f>'SUGESTÃO DA ÁREA TÉCNICA 2021'!AN13</f>
        <v>0</v>
      </c>
      <c r="Q14" s="811">
        <f>'METAS 2021'!AN13</f>
        <v>0</v>
      </c>
      <c r="R14" s="811">
        <f>'RESULTADO 2021'!AO13</f>
        <v>0</v>
      </c>
      <c r="S14" s="51" t="s">
        <v>72</v>
      </c>
      <c r="U14" s="411">
        <f t="shared" si="0"/>
        <v>60</v>
      </c>
      <c r="V14" s="271">
        <f t="shared" si="1"/>
        <v>99</v>
      </c>
      <c r="W14" s="412">
        <f t="shared" si="2"/>
        <v>100</v>
      </c>
    </row>
    <row r="15" spans="1:23" ht="20.25" customHeight="1">
      <c r="A15" s="37" t="s">
        <v>6</v>
      </c>
      <c r="B15" s="200">
        <v>90</v>
      </c>
      <c r="C15" s="101">
        <v>0</v>
      </c>
      <c r="D15" s="343">
        <v>83.5</v>
      </c>
      <c r="E15" s="157" t="s">
        <v>339</v>
      </c>
      <c r="F15" s="101" t="s">
        <v>98</v>
      </c>
      <c r="G15" s="101">
        <v>90</v>
      </c>
      <c r="H15" s="343">
        <v>83.5</v>
      </c>
      <c r="I15" s="410">
        <v>100</v>
      </c>
      <c r="J15" s="51">
        <v>90</v>
      </c>
      <c r="K15" s="343">
        <v>90</v>
      </c>
      <c r="L15" s="328">
        <v>100</v>
      </c>
      <c r="M15" s="811">
        <v>100</v>
      </c>
      <c r="N15" s="912">
        <f>'METAS 2021'!R14</f>
        <v>90</v>
      </c>
      <c r="O15" s="811">
        <v>0</v>
      </c>
      <c r="P15" s="811">
        <f>'SUGESTÃO DA ÁREA TÉCNICA 2021'!AN14</f>
        <v>0</v>
      </c>
      <c r="Q15" s="811">
        <f>'METAS 2021'!AN14</f>
        <v>0</v>
      </c>
      <c r="R15" s="811">
        <f>'RESULTADO 2021'!AO14</f>
        <v>0</v>
      </c>
      <c r="S15" s="51" t="s">
        <v>72</v>
      </c>
      <c r="U15" s="411">
        <f t="shared" si="0"/>
        <v>54</v>
      </c>
      <c r="V15" s="271">
        <f t="shared" si="1"/>
        <v>89.1</v>
      </c>
      <c r="W15" s="412">
        <f t="shared" si="2"/>
        <v>90</v>
      </c>
    </row>
    <row r="16" spans="1:23" ht="18" customHeight="1">
      <c r="A16" s="37" t="s">
        <v>7</v>
      </c>
      <c r="B16" s="200">
        <v>90</v>
      </c>
      <c r="C16" s="101">
        <v>100</v>
      </c>
      <c r="D16" s="343">
        <v>99</v>
      </c>
      <c r="E16" s="51" t="s">
        <v>295</v>
      </c>
      <c r="F16" s="101" t="s">
        <v>98</v>
      </c>
      <c r="G16" s="101">
        <v>90</v>
      </c>
      <c r="H16" s="343">
        <v>87</v>
      </c>
      <c r="I16" s="51" t="s">
        <v>98</v>
      </c>
      <c r="J16" s="51">
        <v>90</v>
      </c>
      <c r="K16" s="343">
        <v>90</v>
      </c>
      <c r="L16" s="108" t="s">
        <v>98</v>
      </c>
      <c r="M16" s="811">
        <v>90</v>
      </c>
      <c r="N16" s="912">
        <f>'METAS 2021'!R15</f>
        <v>90</v>
      </c>
      <c r="O16" s="811" t="s">
        <v>98</v>
      </c>
      <c r="P16" s="811">
        <f>'SUGESTÃO DA ÁREA TÉCNICA 2021'!AN15</f>
        <v>0</v>
      </c>
      <c r="Q16" s="811">
        <f>'METAS 2021'!AN15</f>
        <v>0</v>
      </c>
      <c r="R16" s="811">
        <f>'RESULTADO 2021'!AO15</f>
        <v>0</v>
      </c>
      <c r="S16" s="51" t="s">
        <v>72</v>
      </c>
      <c r="U16" s="411">
        <f t="shared" si="0"/>
        <v>54</v>
      </c>
      <c r="V16" s="271">
        <f t="shared" si="1"/>
        <v>89.1</v>
      </c>
      <c r="W16" s="412">
        <f t="shared" si="2"/>
        <v>90</v>
      </c>
    </row>
    <row r="17" spans="1:23" ht="15.75" customHeight="1">
      <c r="A17" s="37" t="s">
        <v>8</v>
      </c>
      <c r="B17" s="203">
        <v>80</v>
      </c>
      <c r="C17" s="101">
        <v>75</v>
      </c>
      <c r="D17" s="343">
        <v>80</v>
      </c>
      <c r="E17" s="157" t="s">
        <v>337</v>
      </c>
      <c r="F17" s="328">
        <v>100</v>
      </c>
      <c r="G17" s="101">
        <v>90</v>
      </c>
      <c r="H17" s="343">
        <v>95</v>
      </c>
      <c r="I17" s="410">
        <v>100</v>
      </c>
      <c r="J17" s="51">
        <v>90</v>
      </c>
      <c r="K17" s="343">
        <v>100</v>
      </c>
      <c r="L17" s="328">
        <v>100</v>
      </c>
      <c r="M17" s="811">
        <v>100</v>
      </c>
      <c r="N17" s="912">
        <f>'METAS 2021'!R16</f>
        <v>100</v>
      </c>
      <c r="O17" s="811">
        <v>100</v>
      </c>
      <c r="P17" s="811">
        <f>'SUGESTÃO DA ÁREA TÉCNICA 2021'!AN16</f>
        <v>0</v>
      </c>
      <c r="Q17" s="811">
        <f>'METAS 2021'!AN16</f>
        <v>0</v>
      </c>
      <c r="R17" s="811">
        <f>'RESULTADO 2021'!AO16</f>
        <v>0</v>
      </c>
      <c r="S17" s="51" t="s">
        <v>72</v>
      </c>
      <c r="U17" s="411">
        <f t="shared" si="0"/>
        <v>60</v>
      </c>
      <c r="V17" s="271">
        <f t="shared" si="1"/>
        <v>99</v>
      </c>
      <c r="W17" s="412">
        <f t="shared" si="2"/>
        <v>100</v>
      </c>
    </row>
    <row r="18" spans="1:23" ht="18" customHeight="1">
      <c r="A18" s="37" t="s">
        <v>9</v>
      </c>
      <c r="B18" s="200">
        <v>90</v>
      </c>
      <c r="C18" s="101">
        <v>0</v>
      </c>
      <c r="D18" s="344" t="s">
        <v>603</v>
      </c>
      <c r="E18" s="51" t="s">
        <v>273</v>
      </c>
      <c r="F18" s="328">
        <v>100</v>
      </c>
      <c r="G18" s="101">
        <v>90</v>
      </c>
      <c r="H18" s="344"/>
      <c r="I18" s="51" t="s">
        <v>98</v>
      </c>
      <c r="J18" s="51">
        <v>90</v>
      </c>
      <c r="K18" s="343" t="s">
        <v>600</v>
      </c>
      <c r="L18" s="328">
        <v>100</v>
      </c>
      <c r="M18" s="811">
        <v>100</v>
      </c>
      <c r="N18" s="912">
        <f>'METAS 2021'!R17</f>
        <v>100</v>
      </c>
      <c r="O18" s="811" t="s">
        <v>98</v>
      </c>
      <c r="P18" s="811">
        <f>'SUGESTÃO DA ÁREA TÉCNICA 2021'!AN17</f>
        <v>0</v>
      </c>
      <c r="Q18" s="811">
        <f>'METAS 2021'!AN17</f>
        <v>0</v>
      </c>
      <c r="R18" s="811">
        <f>'RESULTADO 2021'!AO17</f>
        <v>0</v>
      </c>
      <c r="S18" s="51" t="s">
        <v>72</v>
      </c>
      <c r="U18" s="411"/>
      <c r="V18" s="271"/>
      <c r="W18" s="412"/>
    </row>
    <row r="19" spans="1:23" ht="15.75" customHeight="1">
      <c r="A19" s="13" t="s">
        <v>10</v>
      </c>
      <c r="B19" s="100"/>
      <c r="C19" s="100"/>
      <c r="D19" s="100"/>
      <c r="E19" s="100"/>
      <c r="F19" s="100"/>
      <c r="G19" s="100"/>
      <c r="H19" s="100"/>
      <c r="I19" s="100"/>
      <c r="J19" s="100"/>
      <c r="K19" s="100"/>
      <c r="L19" s="100"/>
      <c r="M19" s="814"/>
      <c r="N19" s="913"/>
      <c r="O19" s="917"/>
      <c r="P19" s="796"/>
      <c r="Q19" s="796"/>
      <c r="R19" s="796"/>
      <c r="S19" s="65"/>
      <c r="U19" s="411">
        <f t="shared" si="0"/>
        <v>0</v>
      </c>
      <c r="V19" s="271">
        <f t="shared" si="1"/>
        <v>0</v>
      </c>
      <c r="W19" s="412">
        <f t="shared" si="2"/>
        <v>0</v>
      </c>
    </row>
    <row r="20" spans="1:23" ht="20.25" customHeight="1">
      <c r="A20" s="37" t="s">
        <v>11</v>
      </c>
      <c r="B20" s="200">
        <v>84</v>
      </c>
      <c r="C20" s="101">
        <v>0</v>
      </c>
      <c r="D20" s="343">
        <v>85</v>
      </c>
      <c r="E20" s="157" t="s">
        <v>338</v>
      </c>
      <c r="F20" s="328">
        <v>100</v>
      </c>
      <c r="G20" s="101">
        <v>90</v>
      </c>
      <c r="H20" s="343">
        <v>100</v>
      </c>
      <c r="I20" s="51" t="s">
        <v>98</v>
      </c>
      <c r="J20" s="51">
        <v>90</v>
      </c>
      <c r="K20" s="343">
        <v>90</v>
      </c>
      <c r="L20" s="108" t="s">
        <v>98</v>
      </c>
      <c r="M20" s="811">
        <v>90</v>
      </c>
      <c r="N20" s="912">
        <f>'METAS 2021'!R19</f>
        <v>90</v>
      </c>
      <c r="O20" s="811" t="s">
        <v>98</v>
      </c>
      <c r="P20" s="811">
        <f>'SUGESTÃO DA ÁREA TÉCNICA 2021'!AN19</f>
        <v>0</v>
      </c>
      <c r="Q20" s="811">
        <f>'METAS 2021'!AN19</f>
        <v>0</v>
      </c>
      <c r="R20" s="811">
        <f>'RESULTADO 2021'!AO19</f>
        <v>0</v>
      </c>
      <c r="S20" s="51" t="s">
        <v>72</v>
      </c>
      <c r="U20" s="411">
        <f t="shared" si="0"/>
        <v>54</v>
      </c>
      <c r="V20" s="271">
        <f t="shared" si="1"/>
        <v>89.1</v>
      </c>
      <c r="W20" s="412">
        <f t="shared" si="2"/>
        <v>90</v>
      </c>
    </row>
    <row r="21" spans="1:23" ht="15.75">
      <c r="A21" s="37" t="s">
        <v>12</v>
      </c>
      <c r="B21" s="200">
        <v>88</v>
      </c>
      <c r="C21" s="101">
        <v>0</v>
      </c>
      <c r="D21" s="343">
        <v>83.5</v>
      </c>
      <c r="E21" s="51" t="s">
        <v>295</v>
      </c>
      <c r="F21" s="328">
        <v>100</v>
      </c>
      <c r="G21" s="101">
        <v>90</v>
      </c>
      <c r="H21" s="343">
        <v>90</v>
      </c>
      <c r="I21" s="409">
        <v>0</v>
      </c>
      <c r="J21" s="51">
        <v>90</v>
      </c>
      <c r="K21" s="343">
        <v>90</v>
      </c>
      <c r="L21" s="108" t="s">
        <v>98</v>
      </c>
      <c r="M21" s="811">
        <v>90</v>
      </c>
      <c r="N21" s="912">
        <f>'METAS 2021'!R20</f>
        <v>90</v>
      </c>
      <c r="O21" s="811" t="s">
        <v>98</v>
      </c>
      <c r="P21" s="811">
        <f>'SUGESTÃO DA ÁREA TÉCNICA 2021'!AN20</f>
        <v>0</v>
      </c>
      <c r="Q21" s="811">
        <f>'METAS 2021'!AN20</f>
        <v>0</v>
      </c>
      <c r="R21" s="811">
        <f>'RESULTADO 2021'!AO20</f>
        <v>0</v>
      </c>
      <c r="S21" s="51" t="s">
        <v>72</v>
      </c>
      <c r="U21" s="411">
        <f t="shared" si="0"/>
        <v>54</v>
      </c>
      <c r="V21" s="271">
        <f t="shared" si="1"/>
        <v>89.1</v>
      </c>
      <c r="W21" s="412">
        <f t="shared" si="2"/>
        <v>90</v>
      </c>
    </row>
    <row r="22" spans="1:23" ht="15.75">
      <c r="A22" s="37" t="s">
        <v>13</v>
      </c>
      <c r="B22" s="200">
        <v>88</v>
      </c>
      <c r="C22" s="101">
        <v>0</v>
      </c>
      <c r="D22" s="343">
        <v>88</v>
      </c>
      <c r="E22" s="51" t="s">
        <v>295</v>
      </c>
      <c r="F22" s="327">
        <v>50</v>
      </c>
      <c r="G22" s="101">
        <v>90</v>
      </c>
      <c r="H22" s="343">
        <v>90</v>
      </c>
      <c r="I22" s="410">
        <v>100</v>
      </c>
      <c r="J22" s="51">
        <v>90</v>
      </c>
      <c r="K22" s="343">
        <v>90</v>
      </c>
      <c r="L22" s="328">
        <v>100</v>
      </c>
      <c r="M22" s="811">
        <v>100</v>
      </c>
      <c r="N22" s="912">
        <f>'METAS 2021'!R21</f>
        <v>100</v>
      </c>
      <c r="O22" s="811">
        <v>66.7</v>
      </c>
      <c r="P22" s="811">
        <f>'SUGESTÃO DA ÁREA TÉCNICA 2021'!AN21</f>
        <v>0</v>
      </c>
      <c r="Q22" s="811">
        <f>'METAS 2021'!AN21</f>
        <v>0</v>
      </c>
      <c r="R22" s="811">
        <f>'RESULTADO 2021'!AO21</f>
        <v>0</v>
      </c>
      <c r="S22" s="51" t="s">
        <v>72</v>
      </c>
      <c r="U22" s="411">
        <f t="shared" si="0"/>
        <v>54</v>
      </c>
      <c r="V22" s="271">
        <f t="shared" si="1"/>
        <v>89.1</v>
      </c>
      <c r="W22" s="412">
        <f t="shared" si="2"/>
        <v>90</v>
      </c>
    </row>
    <row r="23" spans="1:23" ht="15.75">
      <c r="A23" s="37" t="s">
        <v>14</v>
      </c>
      <c r="B23" s="200">
        <v>100</v>
      </c>
      <c r="C23" s="101">
        <v>100</v>
      </c>
      <c r="D23" s="343">
        <v>100</v>
      </c>
      <c r="E23" s="51" t="s">
        <v>295</v>
      </c>
      <c r="F23" s="101" t="s">
        <v>98</v>
      </c>
      <c r="G23" s="101">
        <v>90</v>
      </c>
      <c r="H23" s="343">
        <v>100</v>
      </c>
      <c r="I23" s="51" t="s">
        <v>98</v>
      </c>
      <c r="J23" s="51">
        <v>90</v>
      </c>
      <c r="K23" s="343">
        <v>100</v>
      </c>
      <c r="L23" s="108" t="s">
        <v>98</v>
      </c>
      <c r="M23" s="811">
        <v>90</v>
      </c>
      <c r="N23" s="912">
        <f>'METAS 2021'!R22</f>
        <v>90</v>
      </c>
      <c r="O23" s="811">
        <v>50</v>
      </c>
      <c r="P23" s="811">
        <f>'SUGESTÃO DA ÁREA TÉCNICA 2021'!AN22</f>
        <v>0</v>
      </c>
      <c r="Q23" s="811">
        <f>'METAS 2021'!AN22</f>
        <v>0</v>
      </c>
      <c r="R23" s="811">
        <f>'RESULTADO 2021'!AO22</f>
        <v>0</v>
      </c>
      <c r="S23" s="51" t="s">
        <v>72</v>
      </c>
      <c r="U23" s="411">
        <f t="shared" si="0"/>
        <v>60</v>
      </c>
      <c r="V23" s="271">
        <f t="shared" si="1"/>
        <v>99</v>
      </c>
      <c r="W23" s="412">
        <f t="shared" si="2"/>
        <v>100</v>
      </c>
    </row>
    <row r="24" spans="1:23" ht="15.75">
      <c r="A24" s="37" t="s">
        <v>15</v>
      </c>
      <c r="B24" s="200">
        <v>90</v>
      </c>
      <c r="C24" s="101">
        <v>100</v>
      </c>
      <c r="D24" s="343">
        <v>100</v>
      </c>
      <c r="E24" s="51" t="s">
        <v>295</v>
      </c>
      <c r="F24" s="328">
        <v>100</v>
      </c>
      <c r="G24" s="101">
        <v>90</v>
      </c>
      <c r="H24" s="343">
        <v>100</v>
      </c>
      <c r="I24" s="410">
        <v>100</v>
      </c>
      <c r="J24" s="51">
        <v>90</v>
      </c>
      <c r="K24" s="343">
        <v>100</v>
      </c>
      <c r="L24" s="328">
        <v>100</v>
      </c>
      <c r="M24" s="811">
        <v>100</v>
      </c>
      <c r="N24" s="912">
        <f>'METAS 2021'!R23</f>
        <v>100</v>
      </c>
      <c r="O24" s="811">
        <v>100</v>
      </c>
      <c r="P24" s="811">
        <f>'SUGESTÃO DA ÁREA TÉCNICA 2021'!AN23</f>
        <v>0</v>
      </c>
      <c r="Q24" s="811">
        <f>'METAS 2021'!AN23</f>
        <v>0</v>
      </c>
      <c r="R24" s="811">
        <f>'RESULTADO 2021'!AO23</f>
        <v>0</v>
      </c>
      <c r="S24" s="51" t="s">
        <v>72</v>
      </c>
      <c r="U24" s="411">
        <f t="shared" si="0"/>
        <v>60</v>
      </c>
      <c r="V24" s="271">
        <f t="shared" si="1"/>
        <v>99</v>
      </c>
      <c r="W24" s="412">
        <f t="shared" si="2"/>
        <v>100</v>
      </c>
    </row>
    <row r="25" spans="1:23" ht="18.75" customHeight="1">
      <c r="A25" s="37" t="s">
        <v>16</v>
      </c>
      <c r="B25" s="200">
        <v>88</v>
      </c>
      <c r="C25" s="101">
        <v>100</v>
      </c>
      <c r="D25" s="343">
        <v>100</v>
      </c>
      <c r="E25" s="51" t="s">
        <v>295</v>
      </c>
      <c r="F25" s="327">
        <v>50</v>
      </c>
      <c r="G25" s="101">
        <v>90</v>
      </c>
      <c r="H25" s="343">
        <v>83.5</v>
      </c>
      <c r="I25" s="414">
        <v>33.299999999999997</v>
      </c>
      <c r="J25" s="187">
        <v>90</v>
      </c>
      <c r="K25" s="343">
        <v>90</v>
      </c>
      <c r="L25" s="328">
        <v>100</v>
      </c>
      <c r="M25" s="811">
        <v>100</v>
      </c>
      <c r="N25" s="912">
        <f>'METAS 2021'!R24</f>
        <v>100</v>
      </c>
      <c r="O25" s="811" t="s">
        <v>98</v>
      </c>
      <c r="P25" s="811">
        <f>'SUGESTÃO DA ÁREA TÉCNICA 2021'!AN24</f>
        <v>0</v>
      </c>
      <c r="Q25" s="811">
        <f>'METAS 2021'!AN24</f>
        <v>0</v>
      </c>
      <c r="R25" s="811">
        <f>'RESULTADO 2021'!AO24</f>
        <v>0</v>
      </c>
      <c r="S25" s="51" t="s">
        <v>72</v>
      </c>
      <c r="U25" s="411">
        <f t="shared" si="0"/>
        <v>54</v>
      </c>
      <c r="V25" s="271">
        <f t="shared" si="1"/>
        <v>89.1</v>
      </c>
      <c r="W25" s="412">
        <f t="shared" si="2"/>
        <v>90</v>
      </c>
    </row>
    <row r="26" spans="1:23" ht="15.75" customHeight="1">
      <c r="A26" s="13" t="s">
        <v>17</v>
      </c>
      <c r="B26" s="100"/>
      <c r="C26" s="100"/>
      <c r="D26" s="100"/>
      <c r="E26" s="100"/>
      <c r="F26" s="100"/>
      <c r="G26" s="100"/>
      <c r="H26" s="100"/>
      <c r="I26" s="100"/>
      <c r="J26" s="100"/>
      <c r="K26" s="100"/>
      <c r="L26" s="100"/>
      <c r="M26" s="814"/>
      <c r="N26" s="913"/>
      <c r="O26" s="917"/>
      <c r="P26" s="796"/>
      <c r="Q26" s="796"/>
      <c r="R26" s="796"/>
      <c r="S26" s="65"/>
      <c r="U26" s="411">
        <f t="shared" si="0"/>
        <v>0</v>
      </c>
      <c r="V26" s="271">
        <f t="shared" si="1"/>
        <v>0</v>
      </c>
      <c r="W26" s="412">
        <f t="shared" si="2"/>
        <v>0</v>
      </c>
    </row>
    <row r="27" spans="1:23" ht="15.75">
      <c r="A27" s="37" t="s">
        <v>18</v>
      </c>
      <c r="B27" s="200">
        <v>88</v>
      </c>
      <c r="C27" s="101">
        <v>100</v>
      </c>
      <c r="D27" s="343">
        <v>88</v>
      </c>
      <c r="E27" s="51" t="s">
        <v>295</v>
      </c>
      <c r="F27" s="101" t="s">
        <v>98</v>
      </c>
      <c r="G27" s="101">
        <v>90</v>
      </c>
      <c r="H27" s="343">
        <v>90</v>
      </c>
      <c r="I27" s="410">
        <v>100</v>
      </c>
      <c r="J27" s="51">
        <v>90</v>
      </c>
      <c r="K27" s="343">
        <v>90</v>
      </c>
      <c r="L27" s="327">
        <v>50</v>
      </c>
      <c r="M27" s="811">
        <v>90</v>
      </c>
      <c r="N27" s="912">
        <f>'METAS 2021'!R26</f>
        <v>90</v>
      </c>
      <c r="O27" s="811">
        <v>100</v>
      </c>
      <c r="P27" s="811">
        <f>'SUGESTÃO DA ÁREA TÉCNICA 2021'!AN26</f>
        <v>0</v>
      </c>
      <c r="Q27" s="811">
        <f>'METAS 2021'!AN26</f>
        <v>0</v>
      </c>
      <c r="R27" s="811">
        <f>'RESULTADO 2021'!AO26</f>
        <v>0</v>
      </c>
      <c r="S27" s="51" t="s">
        <v>72</v>
      </c>
      <c r="U27" s="411">
        <f t="shared" si="0"/>
        <v>54</v>
      </c>
      <c r="V27" s="271">
        <f t="shared" si="1"/>
        <v>89.1</v>
      </c>
      <c r="W27" s="412">
        <f t="shared" si="2"/>
        <v>90</v>
      </c>
    </row>
    <row r="28" spans="1:23" ht="17.25" customHeight="1">
      <c r="A28" s="37" t="s">
        <v>19</v>
      </c>
      <c r="B28" s="200">
        <v>95</v>
      </c>
      <c r="C28" s="101">
        <v>0</v>
      </c>
      <c r="D28" s="343">
        <v>90</v>
      </c>
      <c r="E28" s="157" t="s">
        <v>336</v>
      </c>
      <c r="F28" s="328">
        <v>100</v>
      </c>
      <c r="G28" s="101">
        <v>90</v>
      </c>
      <c r="H28" s="343">
        <v>90</v>
      </c>
      <c r="I28" s="268">
        <v>66.7</v>
      </c>
      <c r="J28" s="51">
        <v>90</v>
      </c>
      <c r="K28" s="343">
        <v>90</v>
      </c>
      <c r="L28" s="328">
        <v>100</v>
      </c>
      <c r="M28" s="811">
        <v>100</v>
      </c>
      <c r="N28" s="912">
        <f>'METAS 2021'!R27</f>
        <v>0</v>
      </c>
      <c r="O28" s="811">
        <v>100</v>
      </c>
      <c r="P28" s="811">
        <f>'SUGESTÃO DA ÁREA TÉCNICA 2021'!AN27</f>
        <v>0</v>
      </c>
      <c r="Q28" s="811">
        <f>'METAS 2021'!AN27</f>
        <v>0</v>
      </c>
      <c r="R28" s="811">
        <f>'RESULTADO 2021'!AO27</f>
        <v>0</v>
      </c>
      <c r="S28" s="51" t="s">
        <v>72</v>
      </c>
      <c r="U28" s="411">
        <f t="shared" si="0"/>
        <v>54</v>
      </c>
      <c r="V28" s="271">
        <f t="shared" si="1"/>
        <v>89.1</v>
      </c>
      <c r="W28" s="412">
        <f t="shared" si="2"/>
        <v>90</v>
      </c>
    </row>
    <row r="29" spans="1:23" ht="19.5" customHeight="1">
      <c r="A29" s="37" t="s">
        <v>20</v>
      </c>
      <c r="B29" s="203">
        <v>100</v>
      </c>
      <c r="C29" s="101">
        <v>0</v>
      </c>
      <c r="D29" s="346">
        <v>83.5</v>
      </c>
      <c r="E29" s="157" t="s">
        <v>336</v>
      </c>
      <c r="F29" s="327">
        <v>50</v>
      </c>
      <c r="G29" s="101">
        <v>90</v>
      </c>
      <c r="H29" s="343">
        <v>90</v>
      </c>
      <c r="I29" s="413">
        <v>100</v>
      </c>
      <c r="J29" s="187">
        <v>90</v>
      </c>
      <c r="K29" s="343">
        <v>90</v>
      </c>
      <c r="L29" s="328">
        <v>100</v>
      </c>
      <c r="M29" s="811">
        <v>100</v>
      </c>
      <c r="N29" s="912">
        <f>'METAS 2021'!R28</f>
        <v>0</v>
      </c>
      <c r="O29" s="811" t="s">
        <v>98</v>
      </c>
      <c r="P29" s="811">
        <f>'SUGESTÃO DA ÁREA TÉCNICA 2021'!AN28</f>
        <v>0</v>
      </c>
      <c r="Q29" s="811">
        <f>'METAS 2021'!AN28</f>
        <v>0</v>
      </c>
      <c r="R29" s="811">
        <f>'RESULTADO 2021'!AO28</f>
        <v>0</v>
      </c>
      <c r="S29" s="51" t="s">
        <v>72</v>
      </c>
      <c r="U29" s="411">
        <f t="shared" si="0"/>
        <v>54</v>
      </c>
      <c r="V29" s="271">
        <f t="shared" si="1"/>
        <v>89.1</v>
      </c>
      <c r="W29" s="412">
        <f t="shared" si="2"/>
        <v>90</v>
      </c>
    </row>
    <row r="30" spans="1:23" ht="23.25" customHeight="1">
      <c r="A30" s="37" t="s">
        <v>21</v>
      </c>
      <c r="B30" s="200">
        <v>100</v>
      </c>
      <c r="C30" s="101">
        <v>100</v>
      </c>
      <c r="D30" s="343">
        <v>85</v>
      </c>
      <c r="E30" s="157" t="s">
        <v>336</v>
      </c>
      <c r="F30" s="101" t="s">
        <v>98</v>
      </c>
      <c r="G30" s="101">
        <v>90</v>
      </c>
      <c r="H30" s="343">
        <v>90</v>
      </c>
      <c r="I30" s="51" t="s">
        <v>98</v>
      </c>
      <c r="J30" s="51">
        <v>90</v>
      </c>
      <c r="K30" s="343">
        <v>85</v>
      </c>
      <c r="L30" s="108" t="s">
        <v>98</v>
      </c>
      <c r="M30" s="811">
        <v>90</v>
      </c>
      <c r="N30" s="912">
        <f>'METAS 2021'!R29</f>
        <v>0</v>
      </c>
      <c r="O30" s="811" t="s">
        <v>98</v>
      </c>
      <c r="P30" s="811">
        <f>'SUGESTÃO DA ÁREA TÉCNICA 2021'!AN29</f>
        <v>0</v>
      </c>
      <c r="Q30" s="811">
        <f>'METAS 2021'!AN29</f>
        <v>0</v>
      </c>
      <c r="R30" s="811">
        <f>'RESULTADO 2021'!AO29</f>
        <v>0</v>
      </c>
      <c r="S30" s="51" t="s">
        <v>72</v>
      </c>
      <c r="U30" s="411">
        <f t="shared" si="0"/>
        <v>51</v>
      </c>
      <c r="V30" s="271">
        <f t="shared" si="1"/>
        <v>84.15</v>
      </c>
      <c r="W30" s="412">
        <f t="shared" si="2"/>
        <v>85</v>
      </c>
    </row>
    <row r="31" spans="1:23" ht="21.75" customHeight="1">
      <c r="A31" s="37" t="s">
        <v>22</v>
      </c>
      <c r="B31" s="200">
        <v>100</v>
      </c>
      <c r="C31" s="101">
        <v>100</v>
      </c>
      <c r="D31" s="343">
        <v>100</v>
      </c>
      <c r="E31" s="51" t="s">
        <v>295</v>
      </c>
      <c r="F31" s="328">
        <v>100</v>
      </c>
      <c r="G31" s="101">
        <v>90</v>
      </c>
      <c r="H31" s="343">
        <v>84</v>
      </c>
      <c r="I31" s="413">
        <v>87.5</v>
      </c>
      <c r="J31" s="187">
        <v>90</v>
      </c>
      <c r="K31" s="343">
        <v>90</v>
      </c>
      <c r="L31" s="267">
        <v>83.3</v>
      </c>
      <c r="M31" s="811">
        <v>90</v>
      </c>
      <c r="N31" s="912">
        <f>'METAS 2021'!R30</f>
        <v>85</v>
      </c>
      <c r="O31" s="811">
        <v>87.5</v>
      </c>
      <c r="P31" s="811">
        <f>'SUGESTÃO DA ÁREA TÉCNICA 2021'!AN30</f>
        <v>0</v>
      </c>
      <c r="Q31" s="811">
        <f>'METAS 2021'!AN30</f>
        <v>0</v>
      </c>
      <c r="R31" s="811">
        <f>'RESULTADO 2021'!AO30</f>
        <v>0</v>
      </c>
      <c r="S31" s="51" t="s">
        <v>72</v>
      </c>
      <c r="U31" s="411">
        <f t="shared" si="0"/>
        <v>54</v>
      </c>
      <c r="V31" s="271">
        <f t="shared" si="1"/>
        <v>89.1</v>
      </c>
      <c r="W31" s="412">
        <f t="shared" si="2"/>
        <v>90</v>
      </c>
    </row>
    <row r="32" spans="1:23" ht="15.75">
      <c r="A32" s="37" t="s">
        <v>23</v>
      </c>
      <c r="B32" s="203">
        <v>100</v>
      </c>
      <c r="C32" s="101">
        <v>100</v>
      </c>
      <c r="D32" s="343">
        <v>100</v>
      </c>
      <c r="E32" s="51" t="s">
        <v>295</v>
      </c>
      <c r="F32" s="267">
        <v>83.3</v>
      </c>
      <c r="G32" s="101">
        <v>90</v>
      </c>
      <c r="H32" s="343">
        <v>90</v>
      </c>
      <c r="I32" s="410">
        <v>100</v>
      </c>
      <c r="J32" s="51">
        <v>90</v>
      </c>
      <c r="K32" s="343">
        <v>90</v>
      </c>
      <c r="L32" s="328">
        <v>100</v>
      </c>
      <c r="M32" s="811">
        <v>100</v>
      </c>
      <c r="N32" s="912">
        <f>'METAS 2021'!R31</f>
        <v>98</v>
      </c>
      <c r="O32" s="811">
        <v>100</v>
      </c>
      <c r="P32" s="811">
        <f>'SUGESTÃO DA ÁREA TÉCNICA 2021'!AN31</f>
        <v>0</v>
      </c>
      <c r="Q32" s="811">
        <f>'METAS 2021'!AN31</f>
        <v>0</v>
      </c>
      <c r="R32" s="811">
        <f>'RESULTADO 2021'!AO31</f>
        <v>0</v>
      </c>
      <c r="S32" s="51" t="s">
        <v>72</v>
      </c>
      <c r="U32" s="411">
        <f t="shared" si="0"/>
        <v>54</v>
      </c>
      <c r="V32" s="271">
        <f t="shared" si="1"/>
        <v>89.1</v>
      </c>
      <c r="W32" s="412">
        <f t="shared" si="2"/>
        <v>90</v>
      </c>
    </row>
    <row r="33" spans="1:23" ht="15.75">
      <c r="A33" s="37" t="s">
        <v>24</v>
      </c>
      <c r="B33" s="200">
        <v>90</v>
      </c>
      <c r="C33" s="101">
        <v>93.3</v>
      </c>
      <c r="D33" s="343">
        <v>90</v>
      </c>
      <c r="E33" s="51" t="s">
        <v>295</v>
      </c>
      <c r="F33" s="328">
        <v>100</v>
      </c>
      <c r="G33" s="101">
        <v>90</v>
      </c>
      <c r="H33" s="343">
        <v>90</v>
      </c>
      <c r="I33" s="268">
        <v>83.3</v>
      </c>
      <c r="J33" s="51">
        <v>90</v>
      </c>
      <c r="K33" s="343">
        <v>80</v>
      </c>
      <c r="L33" s="328">
        <v>100</v>
      </c>
      <c r="M33" s="811">
        <v>100</v>
      </c>
      <c r="N33" s="912">
        <f>'METAS 2021'!R32</f>
        <v>90</v>
      </c>
      <c r="O33" s="811">
        <v>100</v>
      </c>
      <c r="P33" s="811">
        <f>'SUGESTÃO DA ÁREA TÉCNICA 2021'!AN32</f>
        <v>0</v>
      </c>
      <c r="Q33" s="811">
        <f>'METAS 2021'!AN32</f>
        <v>0</v>
      </c>
      <c r="R33" s="811">
        <f>'RESULTADO 2021'!AO32</f>
        <v>0</v>
      </c>
      <c r="S33" s="51" t="s">
        <v>72</v>
      </c>
      <c r="U33" s="411">
        <f t="shared" si="0"/>
        <v>48</v>
      </c>
      <c r="V33" s="271">
        <f t="shared" si="1"/>
        <v>79.2</v>
      </c>
      <c r="W33" s="412">
        <f t="shared" si="2"/>
        <v>80</v>
      </c>
    </row>
    <row r="34" spans="1:23" ht="15.75">
      <c r="A34" s="37" t="s">
        <v>25</v>
      </c>
      <c r="B34" s="200">
        <v>88</v>
      </c>
      <c r="C34" s="101">
        <v>100</v>
      </c>
      <c r="D34" s="343">
        <v>90</v>
      </c>
      <c r="E34" s="51" t="s">
        <v>295</v>
      </c>
      <c r="F34" s="327">
        <v>0</v>
      </c>
      <c r="G34" s="101">
        <v>90</v>
      </c>
      <c r="H34" s="343">
        <v>90</v>
      </c>
      <c r="I34" s="409">
        <v>33.299999999999997</v>
      </c>
      <c r="J34" s="51">
        <v>90</v>
      </c>
      <c r="K34" s="343">
        <v>90</v>
      </c>
      <c r="L34" s="267">
        <v>80</v>
      </c>
      <c r="M34" s="811">
        <v>90</v>
      </c>
      <c r="N34" s="912">
        <f>'METAS 2021'!R33</f>
        <v>90</v>
      </c>
      <c r="O34" s="811">
        <v>0</v>
      </c>
      <c r="P34" s="811">
        <f>'SUGESTÃO DA ÁREA TÉCNICA 2021'!AN33</f>
        <v>0</v>
      </c>
      <c r="Q34" s="811">
        <f>'METAS 2021'!AN33</f>
        <v>0</v>
      </c>
      <c r="R34" s="811">
        <f>'RESULTADO 2021'!AO33</f>
        <v>0</v>
      </c>
      <c r="S34" s="51" t="s">
        <v>72</v>
      </c>
      <c r="U34" s="411"/>
      <c r="V34" s="271"/>
      <c r="W34" s="412"/>
    </row>
    <row r="35" spans="1:23" ht="30" customHeight="1">
      <c r="A35" s="57" t="s">
        <v>79</v>
      </c>
      <c r="B35" s="100"/>
      <c r="C35" s="100"/>
      <c r="D35" s="100"/>
      <c r="E35" s="100"/>
      <c r="F35" s="100"/>
      <c r="G35" s="100"/>
      <c r="H35" s="100"/>
      <c r="I35" s="100"/>
      <c r="J35" s="100"/>
      <c r="K35" s="100"/>
      <c r="L35" s="100"/>
      <c r="M35" s="814"/>
      <c r="N35" s="913"/>
      <c r="O35" s="917"/>
      <c r="P35" s="796"/>
      <c r="Q35" s="796"/>
      <c r="R35" s="796"/>
      <c r="S35" s="67"/>
      <c r="U35" s="411">
        <f t="shared" si="0"/>
        <v>0</v>
      </c>
      <c r="V35" s="271">
        <f t="shared" si="1"/>
        <v>0</v>
      </c>
      <c r="W35" s="412">
        <f t="shared" si="2"/>
        <v>0</v>
      </c>
    </row>
    <row r="36" spans="1:23" ht="15.75">
      <c r="A36" s="37" t="s">
        <v>26</v>
      </c>
      <c r="B36" s="200">
        <v>85</v>
      </c>
      <c r="C36" s="101">
        <v>66.7</v>
      </c>
      <c r="D36" s="343">
        <v>85</v>
      </c>
      <c r="E36" s="51" t="s">
        <v>295</v>
      </c>
      <c r="F36" s="328">
        <v>100</v>
      </c>
      <c r="G36" s="101">
        <v>90</v>
      </c>
      <c r="H36" s="343">
        <v>100</v>
      </c>
      <c r="I36" s="410">
        <v>100</v>
      </c>
      <c r="J36" s="51">
        <v>90</v>
      </c>
      <c r="K36" s="343">
        <v>100</v>
      </c>
      <c r="L36" s="267">
        <v>91.7</v>
      </c>
      <c r="M36" s="811">
        <v>90</v>
      </c>
      <c r="N36" s="912">
        <f>'METAS 2021'!R35</f>
        <v>90</v>
      </c>
      <c r="O36" s="811">
        <v>60</v>
      </c>
      <c r="P36" s="811">
        <f>'SUGESTÃO DA ÁREA TÉCNICA 2021'!AN35</f>
        <v>0</v>
      </c>
      <c r="Q36" s="811">
        <f>'METAS 2021'!AN35</f>
        <v>0</v>
      </c>
      <c r="R36" s="811">
        <f>'RESULTADO 2021'!AO35</f>
        <v>0</v>
      </c>
      <c r="S36" s="51" t="s">
        <v>72</v>
      </c>
      <c r="U36" s="411">
        <f t="shared" si="0"/>
        <v>60</v>
      </c>
      <c r="V36" s="271">
        <f t="shared" si="1"/>
        <v>99</v>
      </c>
      <c r="W36" s="412">
        <f t="shared" si="2"/>
        <v>100</v>
      </c>
    </row>
    <row r="37" spans="1:23" ht="15.75">
      <c r="A37" s="37" t="s">
        <v>27</v>
      </c>
      <c r="B37" s="200">
        <v>86</v>
      </c>
      <c r="C37" s="101">
        <v>88.9</v>
      </c>
      <c r="D37" s="343">
        <v>83.5</v>
      </c>
      <c r="E37" s="51" t="s">
        <v>295</v>
      </c>
      <c r="F37" s="328">
        <v>100</v>
      </c>
      <c r="G37" s="101">
        <v>90</v>
      </c>
      <c r="H37" s="343">
        <v>90</v>
      </c>
      <c r="I37" s="268">
        <v>80</v>
      </c>
      <c r="J37" s="51">
        <v>90</v>
      </c>
      <c r="K37" s="343">
        <v>90</v>
      </c>
      <c r="L37" s="328">
        <v>100</v>
      </c>
      <c r="M37" s="811">
        <v>100</v>
      </c>
      <c r="N37" s="912">
        <f>'METAS 2021'!R36</f>
        <v>100</v>
      </c>
      <c r="O37" s="811">
        <v>100</v>
      </c>
      <c r="P37" s="811">
        <f>'SUGESTÃO DA ÁREA TÉCNICA 2021'!AN36</f>
        <v>0</v>
      </c>
      <c r="Q37" s="811">
        <f>'METAS 2021'!AN36</f>
        <v>0</v>
      </c>
      <c r="R37" s="811">
        <f>'RESULTADO 2021'!AO36</f>
        <v>0</v>
      </c>
      <c r="S37" s="51" t="s">
        <v>72</v>
      </c>
      <c r="U37" s="411">
        <f t="shared" si="0"/>
        <v>54</v>
      </c>
      <c r="V37" s="271">
        <f t="shared" si="1"/>
        <v>89.1</v>
      </c>
      <c r="W37" s="412">
        <f t="shared" si="2"/>
        <v>90</v>
      </c>
    </row>
    <row r="38" spans="1:23" ht="15.75">
      <c r="A38" s="37" t="s">
        <v>28</v>
      </c>
      <c r="B38" s="203">
        <v>90</v>
      </c>
      <c r="C38" s="101">
        <v>100</v>
      </c>
      <c r="D38" s="343">
        <v>95</v>
      </c>
      <c r="E38" s="51" t="s">
        <v>295</v>
      </c>
      <c r="F38" s="267">
        <v>66.7</v>
      </c>
      <c r="G38" s="101">
        <v>90</v>
      </c>
      <c r="H38" s="343">
        <v>90</v>
      </c>
      <c r="I38" s="410">
        <v>100</v>
      </c>
      <c r="J38" s="51">
        <v>90</v>
      </c>
      <c r="K38" s="343">
        <v>90</v>
      </c>
      <c r="L38" s="267">
        <v>92.9</v>
      </c>
      <c r="M38" s="811">
        <v>90</v>
      </c>
      <c r="N38" s="912">
        <f>'METAS 2021'!R37</f>
        <v>90</v>
      </c>
      <c r="O38" s="811">
        <v>88.2</v>
      </c>
      <c r="P38" s="811">
        <f>'SUGESTÃO DA ÁREA TÉCNICA 2021'!AN37</f>
        <v>0</v>
      </c>
      <c r="Q38" s="811">
        <f>'METAS 2021'!AN37</f>
        <v>0</v>
      </c>
      <c r="R38" s="811">
        <f>'RESULTADO 2021'!AO37</f>
        <v>0</v>
      </c>
      <c r="S38" s="51" t="s">
        <v>72</v>
      </c>
      <c r="U38" s="411">
        <f t="shared" si="0"/>
        <v>54</v>
      </c>
      <c r="V38" s="271">
        <f t="shared" si="1"/>
        <v>89.1</v>
      </c>
      <c r="W38" s="412">
        <f t="shared" si="2"/>
        <v>90</v>
      </c>
    </row>
    <row r="39" spans="1:23" ht="15.75">
      <c r="A39" s="37" t="s">
        <v>29</v>
      </c>
      <c r="B39" s="200">
        <v>100</v>
      </c>
      <c r="C39" s="101">
        <v>100</v>
      </c>
      <c r="D39" s="343">
        <v>100</v>
      </c>
      <c r="E39" s="51" t="s">
        <v>295</v>
      </c>
      <c r="F39" s="328">
        <v>100</v>
      </c>
      <c r="G39" s="101">
        <v>90</v>
      </c>
      <c r="H39" s="343">
        <v>100</v>
      </c>
      <c r="I39" s="410">
        <v>100</v>
      </c>
      <c r="J39" s="51">
        <v>90</v>
      </c>
      <c r="K39" s="343">
        <v>100</v>
      </c>
      <c r="L39" s="328">
        <v>100</v>
      </c>
      <c r="M39" s="811">
        <v>100</v>
      </c>
      <c r="N39" s="912">
        <f>'METAS 2021'!R38</f>
        <v>100</v>
      </c>
      <c r="O39" s="811" t="s">
        <v>98</v>
      </c>
      <c r="P39" s="811">
        <f>'SUGESTÃO DA ÁREA TÉCNICA 2021'!AN38</f>
        <v>0</v>
      </c>
      <c r="Q39" s="811">
        <f>'METAS 2021'!AN38</f>
        <v>0</v>
      </c>
      <c r="R39" s="811">
        <f>'RESULTADO 2021'!AO38</f>
        <v>0</v>
      </c>
      <c r="S39" s="51" t="s">
        <v>72</v>
      </c>
      <c r="U39" s="411">
        <f t="shared" si="0"/>
        <v>60</v>
      </c>
      <c r="V39" s="271">
        <f t="shared" si="1"/>
        <v>99</v>
      </c>
      <c r="W39" s="412">
        <f t="shared" si="2"/>
        <v>100</v>
      </c>
    </row>
    <row r="40" spans="1:23" ht="17.25" customHeight="1">
      <c r="A40" s="37" t="s">
        <v>30</v>
      </c>
      <c r="B40" s="200">
        <v>80</v>
      </c>
      <c r="C40" s="101">
        <v>92.3</v>
      </c>
      <c r="D40" s="343">
        <v>83</v>
      </c>
      <c r="E40" s="51" t="s">
        <v>295</v>
      </c>
      <c r="F40" s="328">
        <v>100</v>
      </c>
      <c r="G40" s="101">
        <v>90</v>
      </c>
      <c r="H40" s="343">
        <v>90</v>
      </c>
      <c r="I40" s="157" t="s">
        <v>98</v>
      </c>
      <c r="J40" s="187">
        <v>90</v>
      </c>
      <c r="K40" s="343">
        <v>100</v>
      </c>
      <c r="L40" s="267">
        <v>77.8</v>
      </c>
      <c r="M40" s="811">
        <v>90</v>
      </c>
      <c r="N40" s="912">
        <f>'METAS 2021'!R39</f>
        <v>90</v>
      </c>
      <c r="O40" s="811">
        <v>66.7</v>
      </c>
      <c r="P40" s="811">
        <f>'SUGESTÃO DA ÁREA TÉCNICA 2021'!AN39</f>
        <v>0</v>
      </c>
      <c r="Q40" s="811">
        <f>'METAS 2021'!AN39</f>
        <v>0</v>
      </c>
      <c r="R40" s="811">
        <f>'RESULTADO 2021'!AO39</f>
        <v>0</v>
      </c>
      <c r="S40" s="51" t="s">
        <v>72</v>
      </c>
      <c r="U40" s="411"/>
      <c r="V40" s="271"/>
      <c r="W40" s="412"/>
    </row>
    <row r="41" spans="1:23" ht="21.75" customHeight="1">
      <c r="A41" s="37" t="s">
        <v>31</v>
      </c>
      <c r="B41" s="203">
        <v>100</v>
      </c>
      <c r="C41" s="101">
        <v>50</v>
      </c>
      <c r="D41" s="343">
        <v>90</v>
      </c>
      <c r="E41" s="157" t="s">
        <v>336</v>
      </c>
      <c r="F41" s="327">
        <v>50</v>
      </c>
      <c r="G41" s="101">
        <v>90</v>
      </c>
      <c r="H41" s="343">
        <v>90</v>
      </c>
      <c r="I41" s="268">
        <v>80</v>
      </c>
      <c r="J41" s="51">
        <v>90</v>
      </c>
      <c r="K41" s="343">
        <v>90</v>
      </c>
      <c r="L41" s="108" t="s">
        <v>98</v>
      </c>
      <c r="M41" s="811">
        <v>90</v>
      </c>
      <c r="N41" s="912">
        <f>'METAS 2021'!R40</f>
        <v>90</v>
      </c>
      <c r="O41" s="811">
        <v>100</v>
      </c>
      <c r="P41" s="811">
        <f>'SUGESTÃO DA ÁREA TÉCNICA 2021'!AN40</f>
        <v>0</v>
      </c>
      <c r="Q41" s="811">
        <f>'METAS 2021'!AN40</f>
        <v>0</v>
      </c>
      <c r="R41" s="811">
        <f>'RESULTADO 2021'!AO40</f>
        <v>0</v>
      </c>
      <c r="S41" s="51" t="s">
        <v>72</v>
      </c>
      <c r="U41" s="411">
        <f t="shared" si="0"/>
        <v>54</v>
      </c>
      <c r="V41" s="271">
        <f t="shared" si="1"/>
        <v>89.1</v>
      </c>
      <c r="W41" s="412">
        <f t="shared" si="2"/>
        <v>90</v>
      </c>
    </row>
    <row r="42" spans="1:23" ht="20.25" customHeight="1">
      <c r="A42" s="37" t="s">
        <v>32</v>
      </c>
      <c r="B42" s="200">
        <v>90</v>
      </c>
      <c r="C42" s="101">
        <v>89.19</v>
      </c>
      <c r="D42" s="343">
        <v>90</v>
      </c>
      <c r="E42" s="51" t="s">
        <v>295</v>
      </c>
      <c r="F42" s="267">
        <v>89.56</v>
      </c>
      <c r="G42" s="101">
        <v>90</v>
      </c>
      <c r="H42" s="343">
        <v>90</v>
      </c>
      <c r="I42" s="410">
        <v>94</v>
      </c>
      <c r="J42" s="51">
        <v>90</v>
      </c>
      <c r="K42" s="343">
        <v>90</v>
      </c>
      <c r="L42" s="267">
        <v>94.6</v>
      </c>
      <c r="M42" s="811">
        <v>90</v>
      </c>
      <c r="N42" s="912">
        <f>'METAS 2021'!R41</f>
        <v>90</v>
      </c>
      <c r="O42" s="811">
        <v>89.5</v>
      </c>
      <c r="P42" s="811">
        <f>'SUGESTÃO DA ÁREA TÉCNICA 2021'!AN41</f>
        <v>0</v>
      </c>
      <c r="Q42" s="811">
        <f>'METAS 2021'!AN41</f>
        <v>0</v>
      </c>
      <c r="R42" s="811">
        <f>'RESULTADO 2021'!AO41</f>
        <v>0</v>
      </c>
      <c r="S42" s="51" t="s">
        <v>72</v>
      </c>
      <c r="U42" s="411"/>
      <c r="V42" s="271"/>
      <c r="W42" s="412"/>
    </row>
    <row r="43" spans="1:23" ht="15.75">
      <c r="A43" s="37" t="s">
        <v>33</v>
      </c>
      <c r="B43" s="200">
        <v>50</v>
      </c>
      <c r="C43" s="101">
        <v>83.3</v>
      </c>
      <c r="D43" s="343">
        <v>85</v>
      </c>
      <c r="E43" s="51" t="s">
        <v>295</v>
      </c>
      <c r="F43" s="328">
        <v>100</v>
      </c>
      <c r="G43" s="101">
        <v>90</v>
      </c>
      <c r="H43" s="343">
        <v>100</v>
      </c>
      <c r="I43" s="410">
        <v>100</v>
      </c>
      <c r="J43" s="51">
        <v>90</v>
      </c>
      <c r="K43" s="343">
        <v>90</v>
      </c>
      <c r="L43" s="267">
        <v>80</v>
      </c>
      <c r="M43" s="811">
        <v>90</v>
      </c>
      <c r="N43" s="912">
        <f>'METAS 2021'!R42</f>
        <v>90</v>
      </c>
      <c r="O43" s="811">
        <v>40</v>
      </c>
      <c r="P43" s="811">
        <f>'SUGESTÃO DA ÁREA TÉCNICA 2021'!AN42</f>
        <v>0</v>
      </c>
      <c r="Q43" s="811">
        <f>'METAS 2021'!AN42</f>
        <v>0</v>
      </c>
      <c r="R43" s="811">
        <f>'RESULTADO 2021'!AO42</f>
        <v>0</v>
      </c>
      <c r="S43" s="51" t="s">
        <v>72</v>
      </c>
      <c r="U43" s="411">
        <f t="shared" si="0"/>
        <v>54</v>
      </c>
      <c r="V43" s="271">
        <f t="shared" si="1"/>
        <v>89.1</v>
      </c>
      <c r="W43" s="412">
        <f t="shared" si="2"/>
        <v>90</v>
      </c>
    </row>
    <row r="44" spans="1:23" ht="15.75">
      <c r="A44" s="37" t="s">
        <v>34</v>
      </c>
      <c r="B44" s="200">
        <v>83.5</v>
      </c>
      <c r="C44" s="101">
        <v>87.5</v>
      </c>
      <c r="D44" s="343">
        <v>87.5</v>
      </c>
      <c r="E44" s="51" t="s">
        <v>295</v>
      </c>
      <c r="F44" s="328">
        <v>100</v>
      </c>
      <c r="G44" s="101">
        <v>90</v>
      </c>
      <c r="H44" s="343">
        <v>90</v>
      </c>
      <c r="I44" s="268">
        <v>80</v>
      </c>
      <c r="J44" s="51">
        <v>90</v>
      </c>
      <c r="K44" s="343" t="s">
        <v>600</v>
      </c>
      <c r="L44" s="328">
        <v>100</v>
      </c>
      <c r="M44" s="811">
        <v>100</v>
      </c>
      <c r="N44" s="912">
        <f>'METAS 2021'!R43</f>
        <v>100</v>
      </c>
      <c r="O44" s="811">
        <v>100</v>
      </c>
      <c r="P44" s="811">
        <f>'SUGESTÃO DA ÁREA TÉCNICA 2021'!AN43</f>
        <v>0</v>
      </c>
      <c r="Q44" s="811">
        <f>'METAS 2021'!AN43</f>
        <v>0</v>
      </c>
      <c r="R44" s="811">
        <f>'RESULTADO 2021'!AO43</f>
        <v>0</v>
      </c>
      <c r="S44" s="51" t="s">
        <v>72</v>
      </c>
      <c r="U44" s="411"/>
      <c r="V44" s="271"/>
      <c r="W44" s="412"/>
    </row>
    <row r="45" spans="1:23" ht="15.75">
      <c r="A45" s="37" t="s">
        <v>35</v>
      </c>
      <c r="B45" s="200">
        <v>85</v>
      </c>
      <c r="C45" s="101">
        <v>0</v>
      </c>
      <c r="D45" s="343">
        <v>83.5</v>
      </c>
      <c r="E45" s="51" t="s">
        <v>295</v>
      </c>
      <c r="F45" s="101" t="s">
        <v>98</v>
      </c>
      <c r="G45" s="101">
        <v>90</v>
      </c>
      <c r="H45" s="343">
        <v>90</v>
      </c>
      <c r="I45" s="410">
        <v>100</v>
      </c>
      <c r="J45" s="51">
        <v>90</v>
      </c>
      <c r="K45" s="343">
        <v>90</v>
      </c>
      <c r="L45" s="108" t="s">
        <v>98</v>
      </c>
      <c r="M45" s="811">
        <v>90</v>
      </c>
      <c r="N45" s="912">
        <f>'METAS 2021'!R44</f>
        <v>90</v>
      </c>
      <c r="O45" s="811">
        <v>0</v>
      </c>
      <c r="P45" s="811">
        <f>'SUGESTÃO DA ÁREA TÉCNICA 2021'!AN44</f>
        <v>0</v>
      </c>
      <c r="Q45" s="811">
        <f>'METAS 2021'!AN44</f>
        <v>0</v>
      </c>
      <c r="R45" s="811">
        <f>'RESULTADO 2021'!AO44</f>
        <v>0</v>
      </c>
      <c r="S45" s="51" t="s">
        <v>72</v>
      </c>
      <c r="U45" s="411">
        <f t="shared" si="0"/>
        <v>54</v>
      </c>
      <c r="V45" s="271">
        <f t="shared" si="1"/>
        <v>89.1</v>
      </c>
      <c r="W45" s="412">
        <f t="shared" si="2"/>
        <v>90</v>
      </c>
    </row>
    <row r="46" spans="1:23" ht="15.75">
      <c r="A46" s="37" t="s">
        <v>36</v>
      </c>
      <c r="B46" s="203">
        <v>100</v>
      </c>
      <c r="C46" s="101">
        <v>100</v>
      </c>
      <c r="D46" s="343">
        <v>90</v>
      </c>
      <c r="E46" s="51" t="s">
        <v>295</v>
      </c>
      <c r="F46" s="328">
        <v>90.9</v>
      </c>
      <c r="G46" s="101">
        <v>90</v>
      </c>
      <c r="H46" s="343">
        <v>100</v>
      </c>
      <c r="I46" s="410">
        <v>100</v>
      </c>
      <c r="J46" s="51">
        <v>90</v>
      </c>
      <c r="K46" s="343">
        <v>100</v>
      </c>
      <c r="L46" s="267">
        <v>71.400000000000006</v>
      </c>
      <c r="M46" s="811">
        <v>90</v>
      </c>
      <c r="N46" s="912">
        <f>'METAS 2021'!R45</f>
        <v>90</v>
      </c>
      <c r="O46" s="811">
        <v>0</v>
      </c>
      <c r="P46" s="811">
        <f>'SUGESTÃO DA ÁREA TÉCNICA 2021'!AN45</f>
        <v>0</v>
      </c>
      <c r="Q46" s="811">
        <f>'METAS 2021'!AN45</f>
        <v>0</v>
      </c>
      <c r="R46" s="811">
        <f>'RESULTADO 2021'!AO45</f>
        <v>0</v>
      </c>
      <c r="S46" s="51" t="s">
        <v>72</v>
      </c>
      <c r="U46" s="411">
        <f t="shared" si="0"/>
        <v>60</v>
      </c>
      <c r="V46" s="271">
        <f t="shared" si="1"/>
        <v>99</v>
      </c>
      <c r="W46" s="412">
        <f t="shared" si="2"/>
        <v>100</v>
      </c>
    </row>
    <row r="47" spans="1:23" ht="15.75">
      <c r="A47" s="37" t="s">
        <v>37</v>
      </c>
      <c r="B47" s="200">
        <v>88</v>
      </c>
      <c r="C47" s="101">
        <v>100</v>
      </c>
      <c r="D47" s="343">
        <v>80</v>
      </c>
      <c r="E47" s="51" t="s">
        <v>295</v>
      </c>
      <c r="F47" s="328">
        <v>80</v>
      </c>
      <c r="G47" s="101">
        <v>90</v>
      </c>
      <c r="H47" s="343">
        <v>90</v>
      </c>
      <c r="I47" s="410">
        <v>100</v>
      </c>
      <c r="J47" s="51">
        <v>90</v>
      </c>
      <c r="K47" s="343" t="s">
        <v>600</v>
      </c>
      <c r="L47" s="328">
        <v>100</v>
      </c>
      <c r="M47" s="811">
        <v>100</v>
      </c>
      <c r="N47" s="912">
        <f>'METAS 2021'!R46</f>
        <v>0</v>
      </c>
      <c r="O47" s="811">
        <v>100</v>
      </c>
      <c r="P47" s="811">
        <f>'SUGESTÃO DA ÁREA TÉCNICA 2021'!AN46</f>
        <v>0</v>
      </c>
      <c r="Q47" s="811">
        <f>'METAS 2021'!AN46</f>
        <v>0</v>
      </c>
      <c r="R47" s="811">
        <f>'RESULTADO 2021'!AO46</f>
        <v>0</v>
      </c>
      <c r="S47" s="51" t="s">
        <v>72</v>
      </c>
      <c r="U47" s="411"/>
      <c r="V47" s="271"/>
      <c r="W47" s="412"/>
    </row>
    <row r="48" spans="1:23" ht="21" customHeight="1">
      <c r="A48" s="13" t="s">
        <v>38</v>
      </c>
      <c r="B48" s="100"/>
      <c r="C48" s="100"/>
      <c r="D48" s="100"/>
      <c r="E48" s="100"/>
      <c r="F48" s="100"/>
      <c r="G48" s="100"/>
      <c r="H48" s="100"/>
      <c r="I48" s="100"/>
      <c r="J48" s="100"/>
      <c r="K48" s="100"/>
      <c r="L48" s="100"/>
      <c r="M48" s="814"/>
      <c r="N48" s="913"/>
      <c r="O48" s="917"/>
      <c r="P48" s="796"/>
      <c r="Q48" s="796"/>
      <c r="R48" s="796"/>
      <c r="S48" s="65"/>
      <c r="U48" s="411">
        <f t="shared" si="0"/>
        <v>0</v>
      </c>
      <c r="V48" s="271">
        <f t="shared" si="1"/>
        <v>0</v>
      </c>
      <c r="W48" s="412">
        <f t="shared" si="2"/>
        <v>0</v>
      </c>
    </row>
    <row r="49" spans="1:23" ht="15.75">
      <c r="A49" s="37" t="s">
        <v>39</v>
      </c>
      <c r="B49" s="200">
        <v>100</v>
      </c>
      <c r="C49" s="101">
        <v>92.3</v>
      </c>
      <c r="D49" s="343">
        <v>90</v>
      </c>
      <c r="E49" s="51" t="s">
        <v>295</v>
      </c>
      <c r="F49" s="328">
        <v>100</v>
      </c>
      <c r="G49" s="101">
        <v>90</v>
      </c>
      <c r="H49" s="343">
        <v>100</v>
      </c>
      <c r="I49" s="410">
        <v>100</v>
      </c>
      <c r="J49" s="51">
        <v>90</v>
      </c>
      <c r="K49" s="343">
        <v>100</v>
      </c>
      <c r="L49" s="267">
        <v>83.3</v>
      </c>
      <c r="M49" s="811">
        <v>90</v>
      </c>
      <c r="N49" s="912">
        <f>'METAS 2021'!R48</f>
        <v>95</v>
      </c>
      <c r="O49" s="811">
        <v>85.7</v>
      </c>
      <c r="P49" s="811">
        <f>'SUGESTÃO DA ÁREA TÉCNICA 2021'!AN48</f>
        <v>0</v>
      </c>
      <c r="Q49" s="811">
        <f>'METAS 2021'!AN48</f>
        <v>0</v>
      </c>
      <c r="R49" s="811">
        <f>'RESULTADO 2021'!AO48</f>
        <v>0</v>
      </c>
      <c r="S49" s="51" t="s">
        <v>72</v>
      </c>
      <c r="U49" s="411">
        <f t="shared" si="0"/>
        <v>60</v>
      </c>
      <c r="V49" s="271">
        <f t="shared" si="1"/>
        <v>99</v>
      </c>
      <c r="W49" s="412">
        <f t="shared" si="2"/>
        <v>100</v>
      </c>
    </row>
    <row r="50" spans="1:23" ht="15.75">
      <c r="A50" s="37" t="s">
        <v>40</v>
      </c>
      <c r="B50" s="200">
        <v>88</v>
      </c>
      <c r="C50" s="101">
        <v>100</v>
      </c>
      <c r="D50" s="343">
        <v>100</v>
      </c>
      <c r="E50" s="51" t="s">
        <v>295</v>
      </c>
      <c r="F50" s="328">
        <v>100</v>
      </c>
      <c r="G50" s="101">
        <v>90</v>
      </c>
      <c r="H50" s="343">
        <v>100</v>
      </c>
      <c r="I50" s="410">
        <v>100</v>
      </c>
      <c r="J50" s="51">
        <v>90</v>
      </c>
      <c r="K50" s="343">
        <v>90</v>
      </c>
      <c r="L50" s="328">
        <v>100</v>
      </c>
      <c r="M50" s="811">
        <v>100</v>
      </c>
      <c r="N50" s="912">
        <f>'METAS 2021'!R49</f>
        <v>100</v>
      </c>
      <c r="O50" s="811">
        <v>100</v>
      </c>
      <c r="P50" s="811">
        <f>'SUGESTÃO DA ÁREA TÉCNICA 2021'!AN49</f>
        <v>0</v>
      </c>
      <c r="Q50" s="811">
        <f>'METAS 2021'!AN49</f>
        <v>0</v>
      </c>
      <c r="R50" s="811">
        <f>'RESULTADO 2021'!AO49</f>
        <v>0</v>
      </c>
      <c r="S50" s="51" t="s">
        <v>72</v>
      </c>
      <c r="U50" s="411">
        <f t="shared" si="0"/>
        <v>54</v>
      </c>
      <c r="V50" s="271">
        <f t="shared" si="1"/>
        <v>89.1</v>
      </c>
      <c r="W50" s="412">
        <f t="shared" si="2"/>
        <v>90</v>
      </c>
    </row>
    <row r="51" spans="1:23" ht="15.75">
      <c r="A51" s="37" t="s">
        <v>41</v>
      </c>
      <c r="B51" s="200">
        <v>88</v>
      </c>
      <c r="C51" s="101">
        <v>100</v>
      </c>
      <c r="D51" s="343">
        <v>100</v>
      </c>
      <c r="E51" s="51" t="s">
        <v>295</v>
      </c>
      <c r="F51" s="101" t="s">
        <v>98</v>
      </c>
      <c r="G51" s="101">
        <v>90</v>
      </c>
      <c r="H51" s="343">
        <v>90</v>
      </c>
      <c r="I51" s="51" t="s">
        <v>98</v>
      </c>
      <c r="J51" s="51">
        <v>90</v>
      </c>
      <c r="K51" s="343">
        <v>90</v>
      </c>
      <c r="L51" s="108" t="s">
        <v>98</v>
      </c>
      <c r="M51" s="811">
        <v>90</v>
      </c>
      <c r="N51" s="912">
        <f>'METAS 2021'!R50</f>
        <v>90</v>
      </c>
      <c r="O51" s="811" t="s">
        <v>98</v>
      </c>
      <c r="P51" s="811">
        <f>'SUGESTÃO DA ÁREA TÉCNICA 2021'!AN50</f>
        <v>0</v>
      </c>
      <c r="Q51" s="811">
        <f>'METAS 2021'!AN50</f>
        <v>0</v>
      </c>
      <c r="R51" s="811">
        <f>'RESULTADO 2021'!AO50</f>
        <v>0</v>
      </c>
      <c r="S51" s="51" t="s">
        <v>72</v>
      </c>
      <c r="U51" s="411">
        <f t="shared" si="0"/>
        <v>54</v>
      </c>
      <c r="V51" s="271">
        <f t="shared" si="1"/>
        <v>89.1</v>
      </c>
      <c r="W51" s="412">
        <f t="shared" si="2"/>
        <v>90</v>
      </c>
    </row>
    <row r="52" spans="1:23" ht="15.75">
      <c r="A52" s="37" t="s">
        <v>42</v>
      </c>
      <c r="B52" s="200">
        <v>88</v>
      </c>
      <c r="C52" s="101">
        <v>0</v>
      </c>
      <c r="D52" s="343">
        <v>85</v>
      </c>
      <c r="E52" s="51" t="s">
        <v>295</v>
      </c>
      <c r="F52" s="328">
        <v>85.7</v>
      </c>
      <c r="G52" s="101">
        <v>90</v>
      </c>
      <c r="H52" s="343">
        <v>85</v>
      </c>
      <c r="I52" s="410">
        <v>100</v>
      </c>
      <c r="J52" s="51">
        <v>90</v>
      </c>
      <c r="K52" s="343">
        <v>90</v>
      </c>
      <c r="L52" s="327">
        <v>50</v>
      </c>
      <c r="M52" s="811">
        <v>90</v>
      </c>
      <c r="N52" s="912">
        <f>'METAS 2021'!R51</f>
        <v>90</v>
      </c>
      <c r="O52" s="811">
        <v>81.8</v>
      </c>
      <c r="P52" s="811">
        <f>'SUGESTÃO DA ÁREA TÉCNICA 2021'!AN51</f>
        <v>0</v>
      </c>
      <c r="Q52" s="811">
        <f>'METAS 2021'!AN51</f>
        <v>0</v>
      </c>
      <c r="R52" s="811">
        <f>'RESULTADO 2021'!AO51</f>
        <v>0</v>
      </c>
      <c r="S52" s="51" t="s">
        <v>72</v>
      </c>
      <c r="U52" s="411">
        <f t="shared" si="0"/>
        <v>54</v>
      </c>
      <c r="V52" s="271">
        <f t="shared" si="1"/>
        <v>89.1</v>
      </c>
      <c r="W52" s="412">
        <f t="shared" si="2"/>
        <v>90</v>
      </c>
    </row>
    <row r="53" spans="1:23" ht="22.5" customHeight="1">
      <c r="A53" s="37" t="s">
        <v>43</v>
      </c>
      <c r="B53" s="200">
        <v>88</v>
      </c>
      <c r="C53" s="101">
        <v>50</v>
      </c>
      <c r="D53" s="343">
        <v>100</v>
      </c>
      <c r="E53" s="157" t="s">
        <v>337</v>
      </c>
      <c r="F53" s="328">
        <v>100</v>
      </c>
      <c r="G53" s="101">
        <v>90</v>
      </c>
      <c r="H53" s="343">
        <v>90</v>
      </c>
      <c r="I53" s="410">
        <v>100</v>
      </c>
      <c r="J53" s="51">
        <v>90</v>
      </c>
      <c r="K53" s="343">
        <v>100</v>
      </c>
      <c r="L53" s="328">
        <v>100</v>
      </c>
      <c r="M53" s="811">
        <v>100</v>
      </c>
      <c r="N53" s="912">
        <f>'METAS 2021'!R52</f>
        <v>100</v>
      </c>
      <c r="O53" s="811">
        <v>100</v>
      </c>
      <c r="P53" s="811">
        <f>'SUGESTÃO DA ÁREA TÉCNICA 2021'!AN52</f>
        <v>0</v>
      </c>
      <c r="Q53" s="811">
        <f>'METAS 2021'!AN52</f>
        <v>0</v>
      </c>
      <c r="R53" s="811">
        <f>'RESULTADO 2021'!AO52</f>
        <v>0</v>
      </c>
      <c r="S53" s="51" t="s">
        <v>72</v>
      </c>
      <c r="U53" s="411">
        <f t="shared" si="0"/>
        <v>60</v>
      </c>
      <c r="V53" s="271">
        <f t="shared" si="1"/>
        <v>99</v>
      </c>
      <c r="W53" s="412">
        <f t="shared" si="2"/>
        <v>100</v>
      </c>
    </row>
    <row r="54" spans="1:23" ht="21.75" customHeight="1">
      <c r="A54" s="37" t="s">
        <v>44</v>
      </c>
      <c r="B54" s="203">
        <v>100</v>
      </c>
      <c r="C54" s="101">
        <v>100</v>
      </c>
      <c r="D54" s="345" t="s">
        <v>190</v>
      </c>
      <c r="E54" s="157" t="s">
        <v>336</v>
      </c>
      <c r="F54" s="101">
        <v>42.9</v>
      </c>
      <c r="G54" s="101">
        <v>90</v>
      </c>
      <c r="H54" s="343">
        <v>85</v>
      </c>
      <c r="I54" s="410">
        <v>100</v>
      </c>
      <c r="J54" s="51">
        <v>90</v>
      </c>
      <c r="K54" s="343">
        <v>90</v>
      </c>
      <c r="L54" s="108" t="s">
        <v>98</v>
      </c>
      <c r="M54" s="811">
        <v>90</v>
      </c>
      <c r="N54" s="912">
        <f>'METAS 2021'!R53</f>
        <v>90</v>
      </c>
      <c r="O54" s="811" t="s">
        <v>98</v>
      </c>
      <c r="P54" s="811">
        <f>'SUGESTÃO DA ÁREA TÉCNICA 2021'!AN53</f>
        <v>0</v>
      </c>
      <c r="Q54" s="811">
        <f>'METAS 2021'!AN53</f>
        <v>0</v>
      </c>
      <c r="R54" s="811">
        <f>'RESULTADO 2021'!AO53</f>
        <v>0</v>
      </c>
      <c r="S54" s="51" t="s">
        <v>72</v>
      </c>
      <c r="U54" s="411">
        <f t="shared" si="0"/>
        <v>54</v>
      </c>
      <c r="V54" s="271">
        <f t="shared" si="1"/>
        <v>89.1</v>
      </c>
      <c r="W54" s="412">
        <f t="shared" si="2"/>
        <v>90</v>
      </c>
    </row>
    <row r="55" spans="1:23" ht="24.75" customHeight="1">
      <c r="A55" s="13" t="s">
        <v>45</v>
      </c>
      <c r="B55" s="100"/>
      <c r="C55" s="100"/>
      <c r="D55" s="100"/>
      <c r="E55" s="100"/>
      <c r="F55" s="100"/>
      <c r="G55" s="100"/>
      <c r="H55" s="100"/>
      <c r="I55" s="100"/>
      <c r="J55" s="100"/>
      <c r="K55" s="100"/>
      <c r="L55" s="100"/>
      <c r="M55" s="814"/>
      <c r="N55" s="913"/>
      <c r="O55" s="917"/>
      <c r="P55" s="796"/>
      <c r="Q55" s="796"/>
      <c r="R55" s="796"/>
      <c r="S55" s="65"/>
      <c r="U55" s="411">
        <f t="shared" si="0"/>
        <v>0</v>
      </c>
      <c r="V55" s="271">
        <f t="shared" si="1"/>
        <v>0</v>
      </c>
      <c r="W55" s="412">
        <f t="shared" si="2"/>
        <v>0</v>
      </c>
    </row>
    <row r="56" spans="1:23" ht="15.75">
      <c r="A56" s="37" t="s">
        <v>47</v>
      </c>
      <c r="B56" s="200">
        <v>100</v>
      </c>
      <c r="C56" s="101">
        <v>100</v>
      </c>
      <c r="D56" s="343">
        <v>100</v>
      </c>
      <c r="E56" s="51" t="s">
        <v>295</v>
      </c>
      <c r="F56" s="267">
        <v>75</v>
      </c>
      <c r="G56" s="101">
        <v>90</v>
      </c>
      <c r="H56" s="343">
        <v>90</v>
      </c>
      <c r="I56" s="51" t="s">
        <v>98</v>
      </c>
      <c r="J56" s="51">
        <v>90</v>
      </c>
      <c r="K56" s="343">
        <v>90</v>
      </c>
      <c r="L56" s="328">
        <v>100</v>
      </c>
      <c r="M56" s="811">
        <v>100</v>
      </c>
      <c r="N56" s="912">
        <f>'METAS 2021'!R55</f>
        <v>90</v>
      </c>
      <c r="O56" s="811" t="s">
        <v>98</v>
      </c>
      <c r="P56" s="811">
        <f>'SUGESTÃO DA ÁREA TÉCNICA 2021'!AN55</f>
        <v>0</v>
      </c>
      <c r="Q56" s="811">
        <f>'METAS 2021'!AN55</f>
        <v>0</v>
      </c>
      <c r="R56" s="811">
        <f>'RESULTADO 2021'!AO55</f>
        <v>0</v>
      </c>
      <c r="S56" s="51" t="s">
        <v>72</v>
      </c>
      <c r="U56" s="411">
        <f t="shared" si="0"/>
        <v>54</v>
      </c>
      <c r="V56" s="271">
        <f t="shared" si="1"/>
        <v>89.1</v>
      </c>
      <c r="W56" s="412">
        <f t="shared" si="2"/>
        <v>90</v>
      </c>
    </row>
    <row r="57" spans="1:23" ht="15.75">
      <c r="A57" s="37" t="s">
        <v>50</v>
      </c>
      <c r="B57" s="200">
        <v>83</v>
      </c>
      <c r="C57" s="101">
        <v>100</v>
      </c>
      <c r="D57" s="343">
        <v>85</v>
      </c>
      <c r="E57" s="51" t="s">
        <v>295</v>
      </c>
      <c r="F57" s="101" t="s">
        <v>98</v>
      </c>
      <c r="G57" s="101">
        <v>90</v>
      </c>
      <c r="H57" s="343">
        <v>90</v>
      </c>
      <c r="I57" s="410">
        <v>100</v>
      </c>
      <c r="J57" s="51">
        <v>90</v>
      </c>
      <c r="K57" s="343">
        <v>90</v>
      </c>
      <c r="L57" s="328">
        <v>100</v>
      </c>
      <c r="M57" s="811">
        <v>100</v>
      </c>
      <c r="N57" s="912">
        <f>'METAS 2021'!R56</f>
        <v>95</v>
      </c>
      <c r="O57" s="811">
        <v>100</v>
      </c>
      <c r="P57" s="811">
        <f>'SUGESTÃO DA ÁREA TÉCNICA 2021'!AN56</f>
        <v>0</v>
      </c>
      <c r="Q57" s="811">
        <f>'METAS 2021'!AN56</f>
        <v>0</v>
      </c>
      <c r="R57" s="811">
        <f>'RESULTADO 2021'!AO56</f>
        <v>0</v>
      </c>
      <c r="S57" s="51" t="s">
        <v>72</v>
      </c>
      <c r="U57" s="411">
        <f t="shared" si="0"/>
        <v>54</v>
      </c>
      <c r="V57" s="271">
        <f t="shared" si="1"/>
        <v>89.1</v>
      </c>
      <c r="W57" s="412">
        <f t="shared" si="2"/>
        <v>90</v>
      </c>
    </row>
    <row r="58" spans="1:23" ht="15.75">
      <c r="A58" s="37" t="s">
        <v>49</v>
      </c>
      <c r="B58" s="203">
        <v>85</v>
      </c>
      <c r="C58" s="101">
        <v>75</v>
      </c>
      <c r="D58" s="343">
        <v>85</v>
      </c>
      <c r="E58" s="51" t="s">
        <v>295</v>
      </c>
      <c r="F58" s="267">
        <v>75</v>
      </c>
      <c r="G58" s="101">
        <v>90</v>
      </c>
      <c r="H58" s="343">
        <v>90</v>
      </c>
      <c r="I58" s="409">
        <v>50</v>
      </c>
      <c r="J58" s="51">
        <v>90</v>
      </c>
      <c r="K58" s="343">
        <v>90</v>
      </c>
      <c r="L58" s="267">
        <v>83.3</v>
      </c>
      <c r="M58" s="811">
        <v>90</v>
      </c>
      <c r="N58" s="912">
        <f>'METAS 2021'!R57</f>
        <v>85</v>
      </c>
      <c r="O58" s="811">
        <v>33.299999999999997</v>
      </c>
      <c r="P58" s="811">
        <f>'SUGESTÃO DA ÁREA TÉCNICA 2021'!AN57</f>
        <v>0</v>
      </c>
      <c r="Q58" s="811">
        <f>'METAS 2021'!AN57</f>
        <v>0</v>
      </c>
      <c r="R58" s="811">
        <f>'RESULTADO 2021'!AO57</f>
        <v>0</v>
      </c>
      <c r="S58" s="51" t="s">
        <v>72</v>
      </c>
      <c r="U58" s="411">
        <f t="shared" si="0"/>
        <v>54</v>
      </c>
      <c r="V58" s="271">
        <f t="shared" si="1"/>
        <v>89.1</v>
      </c>
      <c r="W58" s="412">
        <f t="shared" si="2"/>
        <v>90</v>
      </c>
    </row>
    <row r="59" spans="1:23" ht="15.75">
      <c r="A59" s="37" t="s">
        <v>48</v>
      </c>
      <c r="B59" s="200">
        <v>88</v>
      </c>
      <c r="C59" s="101">
        <v>100</v>
      </c>
      <c r="D59" s="343">
        <v>90</v>
      </c>
      <c r="E59" s="51" t="s">
        <v>295</v>
      </c>
      <c r="F59" s="101" t="s">
        <v>98</v>
      </c>
      <c r="G59" s="101">
        <v>90</v>
      </c>
      <c r="H59" s="343">
        <v>100</v>
      </c>
      <c r="I59" s="410">
        <v>100</v>
      </c>
      <c r="J59" s="51">
        <v>90</v>
      </c>
      <c r="K59" s="343">
        <v>100</v>
      </c>
      <c r="L59" s="328">
        <v>100</v>
      </c>
      <c r="M59" s="811">
        <v>100</v>
      </c>
      <c r="N59" s="912">
        <f>'METAS 2021'!R58</f>
        <v>100</v>
      </c>
      <c r="O59" s="811">
        <v>100</v>
      </c>
      <c r="P59" s="811">
        <f>'SUGESTÃO DA ÁREA TÉCNICA 2021'!AN58</f>
        <v>0</v>
      </c>
      <c r="Q59" s="811">
        <f>'METAS 2021'!AN58</f>
        <v>0</v>
      </c>
      <c r="R59" s="811">
        <f>'RESULTADO 2021'!AO58</f>
        <v>0</v>
      </c>
      <c r="S59" s="51" t="s">
        <v>72</v>
      </c>
      <c r="U59" s="411">
        <f t="shared" si="0"/>
        <v>60</v>
      </c>
      <c r="V59" s="271">
        <f t="shared" si="1"/>
        <v>99</v>
      </c>
      <c r="W59" s="412">
        <f t="shared" si="2"/>
        <v>100</v>
      </c>
    </row>
    <row r="60" spans="1:23" ht="15.75">
      <c r="A60" s="37" t="s">
        <v>46</v>
      </c>
      <c r="B60" s="200">
        <v>90</v>
      </c>
      <c r="C60" s="101">
        <v>100</v>
      </c>
      <c r="D60" s="343">
        <v>85</v>
      </c>
      <c r="E60" s="51" t="s">
        <v>295</v>
      </c>
      <c r="F60" s="328">
        <v>100</v>
      </c>
      <c r="G60" s="101">
        <v>90</v>
      </c>
      <c r="H60" s="343">
        <v>90</v>
      </c>
      <c r="I60" s="410">
        <v>100</v>
      </c>
      <c r="J60" s="51">
        <v>90</v>
      </c>
      <c r="K60" s="343">
        <v>90</v>
      </c>
      <c r="L60" s="328">
        <v>100</v>
      </c>
      <c r="M60" s="811">
        <v>100</v>
      </c>
      <c r="N60" s="912">
        <f>'METAS 2021'!R59</f>
        <v>100</v>
      </c>
      <c r="O60" s="811">
        <v>66.7</v>
      </c>
      <c r="P60" s="811">
        <f>'SUGESTÃO DA ÁREA TÉCNICA 2021'!AN59</f>
        <v>0</v>
      </c>
      <c r="Q60" s="811">
        <f>'METAS 2021'!AN59</f>
        <v>0</v>
      </c>
      <c r="R60" s="811">
        <f>'RESULTADO 2021'!AO59</f>
        <v>0</v>
      </c>
      <c r="S60" s="51" t="s">
        <v>72</v>
      </c>
      <c r="U60" s="411">
        <f t="shared" si="0"/>
        <v>54</v>
      </c>
      <c r="V60" s="271">
        <f t="shared" si="1"/>
        <v>89.1</v>
      </c>
      <c r="W60" s="412">
        <f t="shared" si="2"/>
        <v>90</v>
      </c>
    </row>
    <row r="61" spans="1:23" ht="15.75" customHeight="1">
      <c r="A61" s="13" t="s">
        <v>51</v>
      </c>
      <c r="B61" s="100"/>
      <c r="C61" s="100"/>
      <c r="D61" s="100"/>
      <c r="E61" s="100"/>
      <c r="F61" s="100"/>
      <c r="G61" s="100"/>
      <c r="H61" s="100"/>
      <c r="I61" s="100"/>
      <c r="J61" s="100"/>
      <c r="K61" s="100"/>
      <c r="L61" s="100"/>
      <c r="M61" s="814"/>
      <c r="N61" s="913"/>
      <c r="O61" s="917"/>
      <c r="P61" s="796"/>
      <c r="Q61" s="796"/>
      <c r="R61" s="796"/>
      <c r="S61" s="65"/>
      <c r="U61" s="411">
        <f t="shared" si="0"/>
        <v>0</v>
      </c>
      <c r="V61" s="271">
        <f t="shared" si="1"/>
        <v>0</v>
      </c>
      <c r="W61" s="412">
        <f t="shared" si="2"/>
        <v>0</v>
      </c>
    </row>
    <row r="62" spans="1:23" ht="15.75">
      <c r="A62" s="37" t="s">
        <v>54</v>
      </c>
      <c r="B62" s="200">
        <v>95</v>
      </c>
      <c r="C62" s="101">
        <v>100</v>
      </c>
      <c r="D62" s="343">
        <v>100</v>
      </c>
      <c r="E62" s="51" t="s">
        <v>295</v>
      </c>
      <c r="F62" s="328">
        <v>100</v>
      </c>
      <c r="G62" s="101">
        <v>90</v>
      </c>
      <c r="H62" s="343">
        <v>95</v>
      </c>
      <c r="I62" s="268">
        <v>85.7</v>
      </c>
      <c r="J62" s="51">
        <v>90</v>
      </c>
      <c r="K62" s="343">
        <v>90</v>
      </c>
      <c r="L62" s="328">
        <v>100</v>
      </c>
      <c r="M62" s="811">
        <v>100</v>
      </c>
      <c r="N62" s="912">
        <f>'METAS 2021'!R61</f>
        <v>100</v>
      </c>
      <c r="O62" s="811">
        <v>100</v>
      </c>
      <c r="P62" s="811">
        <f>'SUGESTÃO DA ÁREA TÉCNICA 2021'!AN61</f>
        <v>0</v>
      </c>
      <c r="Q62" s="811">
        <f>'METAS 2021'!AN61</f>
        <v>0</v>
      </c>
      <c r="R62" s="811">
        <f>'RESULTADO 2021'!AO61</f>
        <v>0</v>
      </c>
      <c r="S62" s="51" t="s">
        <v>72</v>
      </c>
      <c r="U62" s="411">
        <f t="shared" si="0"/>
        <v>54</v>
      </c>
      <c r="V62" s="271">
        <f t="shared" si="1"/>
        <v>89.1</v>
      </c>
      <c r="W62" s="412">
        <f t="shared" si="2"/>
        <v>90</v>
      </c>
    </row>
    <row r="63" spans="1:23" ht="15.75">
      <c r="A63" s="37" t="s">
        <v>52</v>
      </c>
      <c r="B63" s="200">
        <v>100</v>
      </c>
      <c r="C63" s="101">
        <v>100</v>
      </c>
      <c r="D63" s="343">
        <v>100</v>
      </c>
      <c r="E63" s="51" t="s">
        <v>295</v>
      </c>
      <c r="F63" s="328">
        <v>100</v>
      </c>
      <c r="G63" s="101">
        <v>90</v>
      </c>
      <c r="H63" s="343">
        <v>90</v>
      </c>
      <c r="I63" s="410">
        <v>100</v>
      </c>
      <c r="J63" s="51">
        <v>90</v>
      </c>
      <c r="K63" s="343">
        <v>90</v>
      </c>
      <c r="L63" s="267">
        <v>87.8</v>
      </c>
      <c r="M63" s="811">
        <v>90</v>
      </c>
      <c r="N63" s="912">
        <f>'METAS 2021'!R62</f>
        <v>100</v>
      </c>
      <c r="O63" s="811">
        <v>80</v>
      </c>
      <c r="P63" s="811">
        <f>'SUGESTÃO DA ÁREA TÉCNICA 2021'!AN62</f>
        <v>0</v>
      </c>
      <c r="Q63" s="811">
        <f>'METAS 2021'!AN62</f>
        <v>0</v>
      </c>
      <c r="R63" s="811">
        <f>'RESULTADO 2021'!AO62</f>
        <v>0</v>
      </c>
      <c r="S63" s="51" t="s">
        <v>72</v>
      </c>
      <c r="U63" s="411">
        <f t="shared" si="0"/>
        <v>54</v>
      </c>
      <c r="V63" s="271">
        <f t="shared" si="1"/>
        <v>89.1</v>
      </c>
      <c r="W63" s="412">
        <f t="shared" si="2"/>
        <v>90</v>
      </c>
    </row>
    <row r="64" spans="1:23" ht="15.75">
      <c r="A64" s="37" t="s">
        <v>53</v>
      </c>
      <c r="B64" s="203">
        <v>100</v>
      </c>
      <c r="C64" s="101">
        <v>50</v>
      </c>
      <c r="D64" s="343">
        <v>80</v>
      </c>
      <c r="E64" s="51" t="s">
        <v>295</v>
      </c>
      <c r="F64" s="328">
        <v>100</v>
      </c>
      <c r="G64" s="101">
        <v>90</v>
      </c>
      <c r="H64" s="343">
        <v>90</v>
      </c>
      <c r="I64" s="410">
        <v>100</v>
      </c>
      <c r="J64" s="51">
        <v>90</v>
      </c>
      <c r="K64" s="343">
        <v>90</v>
      </c>
      <c r="L64" s="328">
        <v>100</v>
      </c>
      <c r="M64" s="811">
        <v>100</v>
      </c>
      <c r="N64" s="912">
        <f>'METAS 2021'!R63</f>
        <v>100</v>
      </c>
      <c r="O64" s="811">
        <v>100</v>
      </c>
      <c r="P64" s="811">
        <f>'SUGESTÃO DA ÁREA TÉCNICA 2021'!AN63</f>
        <v>0</v>
      </c>
      <c r="Q64" s="811">
        <f>'METAS 2021'!AN63</f>
        <v>0</v>
      </c>
      <c r="R64" s="811">
        <f>'RESULTADO 2021'!AO63</f>
        <v>0</v>
      </c>
      <c r="S64" s="51" t="s">
        <v>72</v>
      </c>
      <c r="U64" s="411">
        <f t="shared" si="0"/>
        <v>54</v>
      </c>
      <c r="V64" s="271">
        <f t="shared" si="1"/>
        <v>89.1</v>
      </c>
      <c r="W64" s="412">
        <f t="shared" si="2"/>
        <v>90</v>
      </c>
    </row>
    <row r="65" spans="1:23" ht="15.75">
      <c r="A65" s="37" t="s">
        <v>56</v>
      </c>
      <c r="B65" s="200">
        <v>90</v>
      </c>
      <c r="C65" s="101">
        <v>100</v>
      </c>
      <c r="D65" s="343">
        <v>90</v>
      </c>
      <c r="E65" s="51" t="s">
        <v>295</v>
      </c>
      <c r="F65" s="328">
        <v>100</v>
      </c>
      <c r="G65" s="101">
        <v>90</v>
      </c>
      <c r="H65" s="343">
        <v>90</v>
      </c>
      <c r="I65" s="410">
        <v>100</v>
      </c>
      <c r="J65" s="51">
        <v>90</v>
      </c>
      <c r="K65" s="343">
        <v>90</v>
      </c>
      <c r="L65" s="328">
        <v>100</v>
      </c>
      <c r="M65" s="811">
        <v>100</v>
      </c>
      <c r="N65" s="912">
        <f>'METAS 2021'!R64</f>
        <v>100</v>
      </c>
      <c r="O65" s="811">
        <v>66.7</v>
      </c>
      <c r="P65" s="811">
        <f>'SUGESTÃO DA ÁREA TÉCNICA 2021'!AN64</f>
        <v>0</v>
      </c>
      <c r="Q65" s="811">
        <f>'METAS 2021'!AN64</f>
        <v>0</v>
      </c>
      <c r="R65" s="811">
        <f>'RESULTADO 2021'!AO64</f>
        <v>0</v>
      </c>
      <c r="S65" s="51" t="s">
        <v>72</v>
      </c>
      <c r="U65" s="411">
        <f t="shared" si="0"/>
        <v>54</v>
      </c>
      <c r="V65" s="271">
        <f t="shared" si="1"/>
        <v>89.1</v>
      </c>
      <c r="W65" s="412">
        <f t="shared" si="2"/>
        <v>90</v>
      </c>
    </row>
    <row r="66" spans="1:23" ht="15.75">
      <c r="A66" s="37" t="s">
        <v>57</v>
      </c>
      <c r="B66" s="200">
        <v>100</v>
      </c>
      <c r="C66" s="101">
        <v>80</v>
      </c>
      <c r="D66" s="343">
        <v>100</v>
      </c>
      <c r="E66" s="51" t="s">
        <v>295</v>
      </c>
      <c r="F66" s="327">
        <v>33.299999999999997</v>
      </c>
      <c r="G66" s="101">
        <v>90</v>
      </c>
      <c r="H66" s="343">
        <v>90</v>
      </c>
      <c r="I66" s="410">
        <v>100</v>
      </c>
      <c r="J66" s="51">
        <v>90</v>
      </c>
      <c r="K66" s="343">
        <v>90</v>
      </c>
      <c r="L66" s="267">
        <v>71.400000000000006</v>
      </c>
      <c r="M66" s="811">
        <v>90</v>
      </c>
      <c r="N66" s="912">
        <f>'METAS 2021'!R65</f>
        <v>90</v>
      </c>
      <c r="O66" s="811">
        <v>83.3</v>
      </c>
      <c r="P66" s="811">
        <f>'SUGESTÃO DA ÁREA TÉCNICA 2021'!AN65</f>
        <v>0</v>
      </c>
      <c r="Q66" s="811">
        <f>'METAS 2021'!AN65</f>
        <v>0</v>
      </c>
      <c r="R66" s="811">
        <f>'RESULTADO 2021'!AO65</f>
        <v>0</v>
      </c>
      <c r="S66" s="51" t="s">
        <v>72</v>
      </c>
      <c r="U66" s="411">
        <f t="shared" si="0"/>
        <v>54</v>
      </c>
      <c r="V66" s="271">
        <f t="shared" si="1"/>
        <v>89.1</v>
      </c>
      <c r="W66" s="412">
        <f t="shared" si="2"/>
        <v>90</v>
      </c>
    </row>
    <row r="67" spans="1:23" ht="15.75">
      <c r="A67" s="37" t="s">
        <v>55</v>
      </c>
      <c r="B67" s="200">
        <v>100</v>
      </c>
      <c r="C67" s="101">
        <v>80</v>
      </c>
      <c r="D67" s="343">
        <v>100</v>
      </c>
      <c r="E67" s="51" t="s">
        <v>295</v>
      </c>
      <c r="F67" s="328">
        <v>100</v>
      </c>
      <c r="G67" s="101">
        <v>90</v>
      </c>
      <c r="H67" s="343">
        <v>90</v>
      </c>
      <c r="I67" s="268">
        <v>60</v>
      </c>
      <c r="J67" s="51">
        <v>90</v>
      </c>
      <c r="K67" s="343">
        <v>90</v>
      </c>
      <c r="L67" s="328">
        <v>100</v>
      </c>
      <c r="M67" s="811">
        <v>100</v>
      </c>
      <c r="N67" s="912">
        <f>'METAS 2021'!R66</f>
        <v>0</v>
      </c>
      <c r="O67" s="811">
        <v>100</v>
      </c>
      <c r="P67" s="811">
        <f>'SUGESTÃO DA ÁREA TÉCNICA 2021'!AN66</f>
        <v>0</v>
      </c>
      <c r="Q67" s="811">
        <f>'METAS 2021'!AN66</f>
        <v>0</v>
      </c>
      <c r="R67" s="811">
        <f>'RESULTADO 2021'!AO66</f>
        <v>0</v>
      </c>
      <c r="S67" s="51" t="s">
        <v>72</v>
      </c>
      <c r="U67" s="411">
        <f t="shared" si="0"/>
        <v>54</v>
      </c>
      <c r="V67" s="271">
        <f t="shared" si="1"/>
        <v>89.1</v>
      </c>
      <c r="W67" s="412">
        <f t="shared" si="2"/>
        <v>90</v>
      </c>
    </row>
    <row r="68" spans="1:23" ht="19.5" customHeight="1">
      <c r="A68" s="13" t="s">
        <v>80</v>
      </c>
      <c r="B68" s="100"/>
      <c r="C68" s="100"/>
      <c r="D68" s="100"/>
      <c r="E68" s="100"/>
      <c r="F68" s="100"/>
      <c r="G68" s="100"/>
      <c r="H68" s="100"/>
      <c r="I68" s="100"/>
      <c r="J68" s="100"/>
      <c r="K68" s="100"/>
      <c r="L68" s="100"/>
      <c r="M68" s="814"/>
      <c r="N68" s="913"/>
      <c r="O68" s="917"/>
      <c r="P68" s="796"/>
      <c r="Q68" s="796"/>
      <c r="R68" s="796"/>
      <c r="S68" s="65"/>
      <c r="U68" s="411">
        <f t="shared" ref="U68:U79" si="3">K68*60%</f>
        <v>0</v>
      </c>
      <c r="V68" s="271">
        <f t="shared" ref="V68:V79" si="4">K68*99%</f>
        <v>0</v>
      </c>
      <c r="W68" s="412">
        <f t="shared" ref="W68:W79" si="5">K68*100%</f>
        <v>0</v>
      </c>
    </row>
    <row r="69" spans="1:23" ht="15.75">
      <c r="A69" s="37" t="s">
        <v>58</v>
      </c>
      <c r="B69" s="200">
        <v>85</v>
      </c>
      <c r="C69" s="101">
        <v>100</v>
      </c>
      <c r="D69" s="343">
        <v>100</v>
      </c>
      <c r="E69" s="51" t="s">
        <v>295</v>
      </c>
      <c r="F69" s="267">
        <v>83.3</v>
      </c>
      <c r="G69" s="101">
        <v>90</v>
      </c>
      <c r="H69" s="343">
        <v>90</v>
      </c>
      <c r="I69" s="410">
        <v>100</v>
      </c>
      <c r="J69" s="51">
        <v>90</v>
      </c>
      <c r="K69" s="343">
        <v>90</v>
      </c>
      <c r="L69" s="328">
        <v>100</v>
      </c>
      <c r="M69" s="811">
        <v>100</v>
      </c>
      <c r="N69" s="912">
        <f>'METAS 2021'!R68</f>
        <v>100</v>
      </c>
      <c r="O69" s="811">
        <v>63.6</v>
      </c>
      <c r="P69" s="811">
        <f>'SUGESTÃO DA ÁREA TÉCNICA 2021'!AN68</f>
        <v>0</v>
      </c>
      <c r="Q69" s="811">
        <f>'METAS 2021'!AN68</f>
        <v>0</v>
      </c>
      <c r="R69" s="811">
        <f>'RESULTADO 2021'!AO68</f>
        <v>0</v>
      </c>
      <c r="S69" s="51" t="s">
        <v>72</v>
      </c>
      <c r="U69" s="411">
        <f t="shared" si="3"/>
        <v>54</v>
      </c>
      <c r="V69" s="271">
        <f t="shared" si="4"/>
        <v>89.1</v>
      </c>
      <c r="W69" s="412">
        <f t="shared" si="5"/>
        <v>90</v>
      </c>
    </row>
    <row r="70" spans="1:23" ht="15.75">
      <c r="A70" s="37" t="s">
        <v>59</v>
      </c>
      <c r="B70" s="200">
        <v>100</v>
      </c>
      <c r="C70" s="101">
        <v>100</v>
      </c>
      <c r="D70" s="343">
        <v>100</v>
      </c>
      <c r="E70" s="51" t="s">
        <v>295</v>
      </c>
      <c r="F70" s="328">
        <v>100</v>
      </c>
      <c r="G70" s="101">
        <v>90</v>
      </c>
      <c r="H70" s="343">
        <v>90</v>
      </c>
      <c r="I70" s="410">
        <v>100</v>
      </c>
      <c r="J70" s="51">
        <v>90</v>
      </c>
      <c r="K70" s="343">
        <v>90</v>
      </c>
      <c r="L70" s="328">
        <v>100</v>
      </c>
      <c r="M70" s="811">
        <v>100</v>
      </c>
      <c r="N70" s="912">
        <f>'METAS 2021'!R69</f>
        <v>100</v>
      </c>
      <c r="O70" s="811">
        <v>100</v>
      </c>
      <c r="P70" s="811">
        <f>'SUGESTÃO DA ÁREA TÉCNICA 2021'!AN69</f>
        <v>0</v>
      </c>
      <c r="Q70" s="811">
        <f>'METAS 2021'!AN69</f>
        <v>0</v>
      </c>
      <c r="R70" s="811">
        <f>'RESULTADO 2021'!AO69</f>
        <v>0</v>
      </c>
      <c r="S70" s="51" t="s">
        <v>72</v>
      </c>
      <c r="U70" s="411">
        <f t="shared" si="3"/>
        <v>54</v>
      </c>
      <c r="V70" s="271">
        <f t="shared" si="4"/>
        <v>89.1</v>
      </c>
      <c r="W70" s="412">
        <f t="shared" si="5"/>
        <v>90</v>
      </c>
    </row>
    <row r="71" spans="1:23" ht="15.75">
      <c r="A71" s="37" t="s">
        <v>60</v>
      </c>
      <c r="B71" s="203">
        <v>100</v>
      </c>
      <c r="C71" s="101">
        <v>87.5</v>
      </c>
      <c r="D71" s="343">
        <v>100</v>
      </c>
      <c r="E71" s="51" t="s">
        <v>295</v>
      </c>
      <c r="F71" s="328">
        <v>100</v>
      </c>
      <c r="G71" s="101">
        <v>90</v>
      </c>
      <c r="H71" s="343">
        <v>95</v>
      </c>
      <c r="I71" s="410">
        <v>100</v>
      </c>
      <c r="J71" s="51">
        <v>90</v>
      </c>
      <c r="K71" s="343">
        <v>96</v>
      </c>
      <c r="L71" s="267">
        <v>88.2</v>
      </c>
      <c r="M71" s="811">
        <v>90</v>
      </c>
      <c r="N71" s="912">
        <f>'METAS 2021'!R70</f>
        <v>0</v>
      </c>
      <c r="O71" s="811">
        <v>100</v>
      </c>
      <c r="P71" s="811">
        <f>'SUGESTÃO DA ÁREA TÉCNICA 2021'!AN70</f>
        <v>0</v>
      </c>
      <c r="Q71" s="811">
        <f>'METAS 2021'!AN70</f>
        <v>0</v>
      </c>
      <c r="R71" s="811">
        <f>'RESULTADO 2021'!AO70</f>
        <v>0</v>
      </c>
      <c r="S71" s="51" t="s">
        <v>72</v>
      </c>
      <c r="U71" s="411">
        <f t="shared" si="3"/>
        <v>57.599999999999994</v>
      </c>
      <c r="V71" s="271">
        <f t="shared" si="4"/>
        <v>95.039999999999992</v>
      </c>
      <c r="W71" s="412">
        <f t="shared" si="5"/>
        <v>96</v>
      </c>
    </row>
    <row r="72" spans="1:23" ht="15.75">
      <c r="A72" s="37" t="s">
        <v>61</v>
      </c>
      <c r="B72" s="200">
        <v>100</v>
      </c>
      <c r="C72" s="101">
        <v>100</v>
      </c>
      <c r="D72" s="343">
        <v>100</v>
      </c>
      <c r="E72" s="51" t="s">
        <v>295</v>
      </c>
      <c r="F72" s="328">
        <v>100</v>
      </c>
      <c r="G72" s="101">
        <v>90</v>
      </c>
      <c r="H72" s="343">
        <v>90</v>
      </c>
      <c r="I72" s="268">
        <v>87.5</v>
      </c>
      <c r="J72" s="51">
        <v>90</v>
      </c>
      <c r="K72" s="343">
        <v>90</v>
      </c>
      <c r="L72" s="328">
        <v>100</v>
      </c>
      <c r="M72" s="811">
        <v>100</v>
      </c>
      <c r="N72" s="912">
        <f>'METAS 2021'!R71</f>
        <v>100</v>
      </c>
      <c r="O72" s="811" t="s">
        <v>98</v>
      </c>
      <c r="P72" s="811">
        <f>'SUGESTÃO DA ÁREA TÉCNICA 2021'!AN71</f>
        <v>0</v>
      </c>
      <c r="Q72" s="811">
        <f>'METAS 2021'!AN71</f>
        <v>0</v>
      </c>
      <c r="R72" s="811">
        <f>'RESULTADO 2021'!AO71</f>
        <v>0</v>
      </c>
      <c r="S72" s="51" t="s">
        <v>72</v>
      </c>
      <c r="U72" s="411">
        <f t="shared" si="3"/>
        <v>54</v>
      </c>
      <c r="V72" s="271">
        <f t="shared" si="4"/>
        <v>89.1</v>
      </c>
      <c r="W72" s="412">
        <f t="shared" si="5"/>
        <v>90</v>
      </c>
    </row>
    <row r="73" spans="1:23" ht="15.75">
      <c r="A73" s="37" t="s">
        <v>62</v>
      </c>
      <c r="B73" s="200">
        <v>60</v>
      </c>
      <c r="C73" s="101">
        <v>92.3</v>
      </c>
      <c r="D73" s="343">
        <v>90</v>
      </c>
      <c r="E73" s="51" t="s">
        <v>295</v>
      </c>
      <c r="F73" s="328">
        <v>92.9</v>
      </c>
      <c r="G73" s="101">
        <v>90</v>
      </c>
      <c r="H73" s="343">
        <v>90</v>
      </c>
      <c r="I73" s="410">
        <v>94.1</v>
      </c>
      <c r="J73" s="51">
        <v>90</v>
      </c>
      <c r="K73" s="343">
        <v>95</v>
      </c>
      <c r="L73" s="328">
        <v>100</v>
      </c>
      <c r="M73" s="811">
        <v>100</v>
      </c>
      <c r="N73" s="912">
        <f>'METAS 2021'!R72</f>
        <v>0</v>
      </c>
      <c r="O73" s="811">
        <v>80</v>
      </c>
      <c r="P73" s="811">
        <f>'SUGESTÃO DA ÁREA TÉCNICA 2021'!AN72</f>
        <v>0</v>
      </c>
      <c r="Q73" s="811">
        <f>'METAS 2021'!AN72</f>
        <v>0</v>
      </c>
      <c r="R73" s="811">
        <f>'RESULTADO 2021'!AO72</f>
        <v>0</v>
      </c>
      <c r="S73" s="51" t="s">
        <v>72</v>
      </c>
      <c r="U73" s="411">
        <f t="shared" si="3"/>
        <v>57</v>
      </c>
      <c r="V73" s="271">
        <f t="shared" si="4"/>
        <v>94.05</v>
      </c>
      <c r="W73" s="412">
        <f t="shared" si="5"/>
        <v>95</v>
      </c>
    </row>
    <row r="74" spans="1:23" ht="15.75" customHeight="1">
      <c r="A74" s="13" t="s">
        <v>63</v>
      </c>
      <c r="B74" s="100"/>
      <c r="C74" s="100"/>
      <c r="D74" s="100"/>
      <c r="E74" s="100"/>
      <c r="F74" s="100"/>
      <c r="G74" s="100"/>
      <c r="H74" s="100"/>
      <c r="I74" s="100"/>
      <c r="J74" s="100"/>
      <c r="K74" s="100"/>
      <c r="L74" s="100"/>
      <c r="M74" s="814"/>
      <c r="N74" s="913"/>
      <c r="O74" s="917"/>
      <c r="P74" s="796"/>
      <c r="Q74" s="796"/>
      <c r="R74" s="796"/>
      <c r="S74" s="65"/>
      <c r="U74" s="411">
        <f t="shared" si="3"/>
        <v>0</v>
      </c>
      <c r="V74" s="271">
        <f t="shared" si="4"/>
        <v>0</v>
      </c>
      <c r="W74" s="412">
        <f t="shared" si="5"/>
        <v>0</v>
      </c>
    </row>
    <row r="75" spans="1:23" ht="15.75">
      <c r="A75" s="37" t="s">
        <v>64</v>
      </c>
      <c r="B75" s="200">
        <v>100</v>
      </c>
      <c r="C75" s="101">
        <v>100</v>
      </c>
      <c r="D75" s="343">
        <v>100</v>
      </c>
      <c r="E75" s="51" t="s">
        <v>295</v>
      </c>
      <c r="F75" s="328">
        <v>100</v>
      </c>
      <c r="G75" s="101">
        <v>90</v>
      </c>
      <c r="H75" s="343">
        <v>90</v>
      </c>
      <c r="I75" s="410">
        <v>100</v>
      </c>
      <c r="J75" s="51">
        <v>90</v>
      </c>
      <c r="K75" s="343">
        <v>90</v>
      </c>
      <c r="L75" s="328">
        <v>100</v>
      </c>
      <c r="M75" s="811">
        <v>100</v>
      </c>
      <c r="N75" s="912">
        <f>'METAS 2021'!R74</f>
        <v>100</v>
      </c>
      <c r="O75" s="811">
        <v>50</v>
      </c>
      <c r="P75" s="811">
        <f>'SUGESTÃO DA ÁREA TÉCNICA 2021'!AN74</f>
        <v>0</v>
      </c>
      <c r="Q75" s="811">
        <f>'METAS 2021'!AN74</f>
        <v>0</v>
      </c>
      <c r="R75" s="811">
        <f>'RESULTADO 2021'!AO74</f>
        <v>0</v>
      </c>
      <c r="S75" s="51" t="s">
        <v>72</v>
      </c>
      <c r="U75" s="411">
        <f t="shared" si="3"/>
        <v>54</v>
      </c>
      <c r="V75" s="271">
        <f t="shared" si="4"/>
        <v>89.1</v>
      </c>
      <c r="W75" s="412">
        <f t="shared" si="5"/>
        <v>90</v>
      </c>
    </row>
    <row r="76" spans="1:23" ht="15.75">
      <c r="A76" s="37" t="s">
        <v>65</v>
      </c>
      <c r="B76" s="200">
        <v>100</v>
      </c>
      <c r="C76" s="101">
        <v>100</v>
      </c>
      <c r="D76" s="343">
        <v>100</v>
      </c>
      <c r="E76" s="51" t="s">
        <v>295</v>
      </c>
      <c r="F76" s="267">
        <v>66.7</v>
      </c>
      <c r="G76" s="101">
        <v>90</v>
      </c>
      <c r="H76" s="343">
        <v>100</v>
      </c>
      <c r="I76" s="410">
        <v>100</v>
      </c>
      <c r="J76" s="51">
        <v>90</v>
      </c>
      <c r="K76" s="343">
        <v>90</v>
      </c>
      <c r="L76" s="267">
        <v>92.3</v>
      </c>
      <c r="M76" s="811">
        <v>90</v>
      </c>
      <c r="N76" s="912">
        <f>'METAS 2021'!R75</f>
        <v>90</v>
      </c>
      <c r="O76" s="811">
        <v>75</v>
      </c>
      <c r="P76" s="811">
        <f>'SUGESTÃO DA ÁREA TÉCNICA 2021'!AN75</f>
        <v>0</v>
      </c>
      <c r="Q76" s="811">
        <f>'METAS 2021'!AN75</f>
        <v>0</v>
      </c>
      <c r="R76" s="811">
        <f>'RESULTADO 2021'!AO75</f>
        <v>0</v>
      </c>
      <c r="S76" s="51" t="s">
        <v>72</v>
      </c>
      <c r="U76" s="411">
        <f t="shared" si="3"/>
        <v>54</v>
      </c>
      <c r="V76" s="271">
        <f t="shared" si="4"/>
        <v>89.1</v>
      </c>
      <c r="W76" s="412">
        <f t="shared" si="5"/>
        <v>90</v>
      </c>
    </row>
    <row r="77" spans="1:23" ht="15.75">
      <c r="A77" s="37" t="s">
        <v>66</v>
      </c>
      <c r="B77" s="203">
        <v>95</v>
      </c>
      <c r="C77" s="101">
        <v>93.3</v>
      </c>
      <c r="D77" s="343">
        <v>95</v>
      </c>
      <c r="E77" s="51" t="s">
        <v>295</v>
      </c>
      <c r="F77" s="267">
        <v>92.3</v>
      </c>
      <c r="G77" s="101">
        <v>90</v>
      </c>
      <c r="H77" s="343">
        <v>90</v>
      </c>
      <c r="I77" s="268">
        <v>76.900000000000006</v>
      </c>
      <c r="J77" s="51">
        <v>90</v>
      </c>
      <c r="K77" s="343">
        <v>80</v>
      </c>
      <c r="L77" s="267">
        <v>90.9</v>
      </c>
      <c r="M77" s="811">
        <v>90</v>
      </c>
      <c r="N77" s="912">
        <f>'METAS 2021'!R76</f>
        <v>90</v>
      </c>
      <c r="O77" s="811">
        <v>87.5</v>
      </c>
      <c r="P77" s="811">
        <f>'SUGESTÃO DA ÁREA TÉCNICA 2021'!AN76</f>
        <v>0</v>
      </c>
      <c r="Q77" s="811">
        <f>'METAS 2021'!AN76</f>
        <v>0</v>
      </c>
      <c r="R77" s="811">
        <f>'RESULTADO 2021'!AO76</f>
        <v>0</v>
      </c>
      <c r="S77" s="51" t="s">
        <v>72</v>
      </c>
      <c r="U77" s="411">
        <f t="shared" si="3"/>
        <v>48</v>
      </c>
      <c r="V77" s="271">
        <f t="shared" si="4"/>
        <v>79.2</v>
      </c>
      <c r="W77" s="412">
        <f t="shared" si="5"/>
        <v>80</v>
      </c>
    </row>
    <row r="78" spans="1:23" ht="15.75">
      <c r="A78" s="37" t="s">
        <v>67</v>
      </c>
      <c r="B78" s="200">
        <v>90</v>
      </c>
      <c r="C78" s="101">
        <v>78.599999999999994</v>
      </c>
      <c r="D78" s="343">
        <v>90</v>
      </c>
      <c r="E78" s="51" t="s">
        <v>295</v>
      </c>
      <c r="F78" s="267">
        <v>88.9</v>
      </c>
      <c r="G78" s="101">
        <v>90</v>
      </c>
      <c r="H78" s="343">
        <v>95</v>
      </c>
      <c r="I78" s="410">
        <v>100</v>
      </c>
      <c r="J78" s="51">
        <v>90</v>
      </c>
      <c r="K78" s="343">
        <v>90</v>
      </c>
      <c r="L78" s="328">
        <v>100</v>
      </c>
      <c r="M78" s="811">
        <v>100</v>
      </c>
      <c r="N78" s="912">
        <f>'METAS 2021'!R77</f>
        <v>100</v>
      </c>
      <c r="O78" s="811">
        <v>50</v>
      </c>
      <c r="P78" s="811">
        <f>'SUGESTÃO DA ÁREA TÉCNICA 2021'!AN77</f>
        <v>0</v>
      </c>
      <c r="Q78" s="811">
        <f>'METAS 2021'!AN77</f>
        <v>0</v>
      </c>
      <c r="R78" s="811">
        <f>'RESULTADO 2021'!AO77</f>
        <v>0</v>
      </c>
      <c r="S78" s="51" t="s">
        <v>72</v>
      </c>
      <c r="U78" s="411"/>
      <c r="V78" s="271"/>
      <c r="W78" s="412"/>
    </row>
    <row r="79" spans="1:23" ht="15.75">
      <c r="A79" s="37" t="s">
        <v>68</v>
      </c>
      <c r="B79" s="200">
        <v>90</v>
      </c>
      <c r="C79" s="101">
        <v>80</v>
      </c>
      <c r="D79" s="343">
        <v>80</v>
      </c>
      <c r="E79" s="51" t="s">
        <v>295</v>
      </c>
      <c r="F79" s="328">
        <v>83.3</v>
      </c>
      <c r="G79" s="101">
        <v>90</v>
      </c>
      <c r="H79" s="343">
        <v>85</v>
      </c>
      <c r="I79" s="410">
        <v>100</v>
      </c>
      <c r="J79" s="51">
        <v>90</v>
      </c>
      <c r="K79" s="343">
        <v>90</v>
      </c>
      <c r="L79" s="267">
        <v>93.8</v>
      </c>
      <c r="M79" s="811">
        <v>90</v>
      </c>
      <c r="N79" s="912">
        <f>'METAS 2021'!R78</f>
        <v>90</v>
      </c>
      <c r="O79" s="811">
        <v>25</v>
      </c>
      <c r="P79" s="811">
        <f>'SUGESTÃO DA ÁREA TÉCNICA 2021'!AN78</f>
        <v>0</v>
      </c>
      <c r="Q79" s="811">
        <f>'METAS 2021'!AN78</f>
        <v>0</v>
      </c>
      <c r="R79" s="811">
        <f>'RESULTADO 2021'!AO78</f>
        <v>0</v>
      </c>
      <c r="S79" s="51" t="s">
        <v>72</v>
      </c>
      <c r="U79" s="411">
        <f t="shared" si="3"/>
        <v>54</v>
      </c>
      <c r="V79" s="271">
        <f t="shared" si="4"/>
        <v>89.1</v>
      </c>
      <c r="W79" s="412">
        <f t="shared" si="5"/>
        <v>90</v>
      </c>
    </row>
    <row r="80" spans="1:23" s="21" customFormat="1" ht="15.75">
      <c r="A80" s="201"/>
      <c r="B80" s="607"/>
      <c r="C80" s="607"/>
      <c r="D80" s="607"/>
      <c r="E80" s="608"/>
      <c r="F80" s="607"/>
      <c r="G80" s="609"/>
      <c r="H80" s="607"/>
      <c r="I80" s="608"/>
      <c r="J80" s="608"/>
      <c r="K80" s="607"/>
      <c r="L80" s="607"/>
      <c r="M80" s="607"/>
      <c r="N80" s="607"/>
      <c r="O80" s="607"/>
      <c r="P80" s="607"/>
      <c r="Q80" s="607"/>
      <c r="R80" s="607"/>
      <c r="S80" s="544"/>
      <c r="U80" s="411"/>
      <c r="V80" s="271"/>
      <c r="W80" s="412"/>
    </row>
    <row r="81" spans="1:23" s="21" customFormat="1">
      <c r="A81" s="1292" t="s">
        <v>632</v>
      </c>
      <c r="B81" s="1293"/>
      <c r="C81" s="1293"/>
      <c r="D81" s="1293"/>
      <c r="E81" s="1293"/>
      <c r="F81" s="1293"/>
      <c r="G81" s="1293"/>
      <c r="H81" s="1293"/>
      <c r="I81" s="1293"/>
      <c r="J81" s="1293"/>
      <c r="K81" s="1293"/>
      <c r="L81" s="1293"/>
      <c r="M81" s="1293"/>
      <c r="N81" s="1293"/>
      <c r="O81" s="1293"/>
      <c r="P81" s="1293"/>
      <c r="Q81" s="1293"/>
      <c r="R81" s="1293"/>
      <c r="S81" s="1382"/>
      <c r="U81" s="411"/>
      <c r="V81" s="271"/>
      <c r="W81" s="412"/>
    </row>
    <row r="82" spans="1:23" ht="15.75">
      <c r="A82" s="1286" t="s">
        <v>487</v>
      </c>
      <c r="B82" s="1287"/>
      <c r="C82" s="1287"/>
      <c r="D82" s="1287"/>
      <c r="E82" s="1287"/>
      <c r="F82" s="1287"/>
      <c r="G82" s="1287"/>
      <c r="H82" s="1287"/>
      <c r="I82" s="1287"/>
      <c r="J82" s="1287"/>
      <c r="K82" s="1287"/>
      <c r="L82" s="1287"/>
      <c r="M82" s="1287"/>
      <c r="N82" s="1287"/>
      <c r="O82" s="1287"/>
      <c r="P82" s="1287"/>
      <c r="Q82" s="1287"/>
      <c r="R82" s="1287"/>
      <c r="S82" s="1379"/>
    </row>
    <row r="83" spans="1:23" ht="15" customHeight="1">
      <c r="A83" s="1390" t="s">
        <v>627</v>
      </c>
      <c r="B83" s="1390"/>
      <c r="C83" s="1390"/>
      <c r="D83" s="1390"/>
      <c r="E83" s="1390"/>
      <c r="F83" s="1390"/>
      <c r="G83" s="1390"/>
      <c r="H83" s="1390"/>
      <c r="I83" s="1390"/>
      <c r="J83" s="1390"/>
      <c r="K83" s="1390"/>
      <c r="L83" s="1390"/>
      <c r="M83" s="1390"/>
      <c r="N83" s="1390"/>
      <c r="O83" s="1390"/>
      <c r="P83" s="1390"/>
      <c r="Q83" s="1390"/>
      <c r="R83" s="1390"/>
      <c r="S83" s="1390"/>
    </row>
    <row r="84" spans="1:23">
      <c r="A84" s="1390"/>
      <c r="B84" s="1390"/>
      <c r="C84" s="1390"/>
      <c r="D84" s="1390"/>
      <c r="E84" s="1390"/>
      <c r="F84" s="1390"/>
      <c r="G84" s="1390"/>
      <c r="H84" s="1390"/>
      <c r="I84" s="1390"/>
      <c r="J84" s="1390"/>
      <c r="K84" s="1390"/>
      <c r="L84" s="1390"/>
      <c r="M84" s="1390"/>
      <c r="N84" s="1390"/>
      <c r="O84" s="1390"/>
      <c r="P84" s="1390"/>
      <c r="Q84" s="1390"/>
      <c r="R84" s="1390"/>
      <c r="S84" s="1390"/>
    </row>
    <row r="85" spans="1:23">
      <c r="J85" s="15"/>
      <c r="K85" s="15"/>
      <c r="L85" s="15"/>
      <c r="M85" s="15"/>
      <c r="N85" s="15"/>
      <c r="O85" s="15"/>
      <c r="P85" s="15"/>
      <c r="Q85" s="15"/>
      <c r="R85" s="15"/>
      <c r="S85" s="15"/>
    </row>
    <row r="86" spans="1:23">
      <c r="A86" s="1399" t="s">
        <v>677</v>
      </c>
      <c r="B86" s="1400"/>
      <c r="C86" s="1400"/>
      <c r="D86" s="1401"/>
      <c r="J86" s="15"/>
      <c r="K86" s="15"/>
      <c r="L86" s="15"/>
      <c r="M86" s="15"/>
      <c r="N86" s="15"/>
      <c r="O86" s="15"/>
      <c r="P86" s="15"/>
      <c r="Q86" s="15"/>
      <c r="R86" s="15"/>
      <c r="S86" s="15"/>
    </row>
    <row r="87" spans="1:23" ht="15.75">
      <c r="A87" s="59" t="s">
        <v>629</v>
      </c>
      <c r="B87" s="59"/>
      <c r="C87" s="102"/>
      <c r="D87" s="341">
        <v>1</v>
      </c>
      <c r="J87" s="15"/>
      <c r="K87" s="15"/>
      <c r="L87" s="15"/>
      <c r="M87" s="15"/>
      <c r="N87" s="15"/>
      <c r="O87" s="15"/>
      <c r="P87" s="15"/>
      <c r="Q87" s="15"/>
      <c r="R87" s="15"/>
      <c r="S87" s="15"/>
    </row>
    <row r="88" spans="1:23" ht="28.5" customHeight="1">
      <c r="A88" s="336" t="s">
        <v>630</v>
      </c>
      <c r="B88" s="59"/>
      <c r="C88" s="102"/>
      <c r="D88" s="266" t="s">
        <v>635</v>
      </c>
      <c r="J88" s="15"/>
      <c r="K88" s="15"/>
      <c r="L88" s="15"/>
      <c r="M88" s="15"/>
      <c r="N88" s="15"/>
      <c r="O88" s="15"/>
      <c r="P88" s="15"/>
      <c r="Q88" s="15"/>
      <c r="R88" s="15"/>
      <c r="S88" s="15"/>
    </row>
    <row r="89" spans="1:23" ht="15.75">
      <c r="A89" s="59" t="s">
        <v>631</v>
      </c>
      <c r="B89" s="59"/>
      <c r="C89" s="102"/>
      <c r="D89" s="329" t="s">
        <v>634</v>
      </c>
      <c r="J89" s="15"/>
      <c r="K89" s="15"/>
      <c r="L89" s="15"/>
      <c r="M89" s="15"/>
      <c r="N89" s="15"/>
      <c r="O89" s="15"/>
      <c r="P89" s="15"/>
      <c r="Q89" s="15"/>
      <c r="R89" s="15"/>
      <c r="S89" s="15"/>
    </row>
    <row r="90" spans="1:23">
      <c r="A90" s="1396" t="s">
        <v>649</v>
      </c>
      <c r="B90" s="1396"/>
      <c r="C90" s="1396"/>
      <c r="D90" s="1396"/>
      <c r="J90" s="15"/>
      <c r="K90" s="15"/>
      <c r="L90" s="15"/>
      <c r="M90" s="15"/>
      <c r="N90" s="15"/>
      <c r="O90" s="15"/>
      <c r="P90" s="15"/>
      <c r="Q90" s="15"/>
      <c r="R90" s="15"/>
      <c r="S90" s="15"/>
    </row>
  </sheetData>
  <mergeCells count="19">
    <mergeCell ref="J7:L7"/>
    <mergeCell ref="M7:O7"/>
    <mergeCell ref="A81:S81"/>
    <mergeCell ref="A82:S82"/>
    <mergeCell ref="A90:D90"/>
    <mergeCell ref="A86:D86"/>
    <mergeCell ref="A7:A8"/>
    <mergeCell ref="A83:S84"/>
    <mergeCell ref="B7:C7"/>
    <mergeCell ref="D7:F7"/>
    <mergeCell ref="G7:I7"/>
    <mergeCell ref="S7:S8"/>
    <mergeCell ref="P7:R7"/>
    <mergeCell ref="A1:S1"/>
    <mergeCell ref="A6:S6"/>
    <mergeCell ref="A4:S4"/>
    <mergeCell ref="A5:S5"/>
    <mergeCell ref="A3:S3"/>
    <mergeCell ref="A2:T2"/>
  </mergeCells>
  <pageMargins left="0.51181102362204722" right="0.23622047244094491" top="0.19685039370078741" bottom="0.19685039370078741" header="0.15748031496062992" footer="0.15748031496062992"/>
  <pageSetup paperSize="9" scale="56" orientation="landscape" r:id="rId1"/>
  <rowBreaks count="2" manualBreakCount="2">
    <brk id="25" max="18" man="1"/>
    <brk id="67" max="18" man="1"/>
  </rowBreaks>
  <colBreaks count="1" manualBreakCount="1">
    <brk id="19" max="96" man="1"/>
  </colBreaks>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126"/>
  <sheetViews>
    <sheetView view="pageBreakPreview" topLeftCell="D1" zoomScale="73" zoomScaleNormal="100" zoomScaleSheetLayoutView="73" workbookViewId="0">
      <selection activeCell="O8" sqref="O8"/>
    </sheetView>
  </sheetViews>
  <sheetFormatPr defaultColWidth="30.85546875" defaultRowHeight="14.25"/>
  <cols>
    <col min="1" max="1" width="32.28515625" style="27" customWidth="1"/>
    <col min="2" max="2" width="12" style="27" hidden="1" customWidth="1"/>
    <col min="3" max="3" width="12.85546875" style="27" hidden="1" customWidth="1"/>
    <col min="4" max="4" width="13.7109375" style="27" customWidth="1"/>
    <col min="5" max="5" width="21.5703125" style="27" customWidth="1"/>
    <col min="6" max="6" width="13.85546875" style="27" customWidth="1"/>
    <col min="7" max="7" width="22.85546875" style="27" customWidth="1"/>
    <col min="8" max="8" width="13.85546875" style="27" customWidth="1"/>
    <col min="9" max="9" width="13.7109375" style="27" customWidth="1"/>
    <col min="10" max="10" width="23" style="27" customWidth="1"/>
    <col min="11" max="12" width="13" style="270" customWidth="1"/>
    <col min="13" max="13" width="23" style="270" customWidth="1"/>
    <col min="14" max="14" width="13" style="270" customWidth="1"/>
    <col min="15" max="15" width="17.140625" style="270" customWidth="1"/>
    <col min="16" max="16" width="22.5703125" style="270" customWidth="1"/>
    <col min="17" max="18" width="13" style="270" customWidth="1"/>
    <col min="19" max="19" width="12.7109375" style="27" customWidth="1"/>
    <col min="20" max="16384" width="30.85546875" style="27"/>
  </cols>
  <sheetData>
    <row r="1" spans="1:20" ht="93" customHeight="1">
      <c r="A1" s="1405"/>
      <c r="B1" s="1405"/>
      <c r="C1" s="1405"/>
      <c r="D1" s="1405"/>
      <c r="E1" s="1405"/>
      <c r="F1" s="1405"/>
      <c r="G1" s="1405"/>
      <c r="H1" s="1405"/>
      <c r="I1" s="1405"/>
      <c r="J1" s="1405"/>
      <c r="K1" s="1405"/>
      <c r="L1" s="1405"/>
      <c r="M1" s="1405"/>
      <c r="N1" s="1405"/>
      <c r="O1" s="1405"/>
      <c r="P1" s="1405"/>
      <c r="Q1" s="1405"/>
      <c r="R1" s="1405"/>
      <c r="S1" s="1405"/>
    </row>
    <row r="2" spans="1:20" ht="21.75" customHeight="1">
      <c r="A2" s="1389" t="s">
        <v>636</v>
      </c>
      <c r="B2" s="1389"/>
      <c r="C2" s="1389"/>
      <c r="D2" s="1389"/>
      <c r="E2" s="1389"/>
      <c r="F2" s="1389"/>
      <c r="G2" s="1389"/>
      <c r="H2" s="1389"/>
      <c r="I2" s="1389"/>
      <c r="J2" s="1389"/>
      <c r="K2" s="1389"/>
      <c r="L2" s="1389"/>
      <c r="M2" s="1389"/>
      <c r="N2" s="1389"/>
      <c r="O2" s="1389"/>
      <c r="P2" s="1389"/>
      <c r="Q2" s="1389"/>
      <c r="R2" s="1389"/>
      <c r="S2" s="1389"/>
      <c r="T2" s="1389"/>
    </row>
    <row r="3" spans="1:20" ht="9.75" customHeight="1">
      <c r="A3" s="1438"/>
      <c r="B3" s="1438"/>
      <c r="C3" s="1438"/>
      <c r="D3" s="1438"/>
      <c r="E3" s="1438"/>
      <c r="F3" s="1438"/>
      <c r="G3" s="1438"/>
      <c r="H3" s="1438"/>
      <c r="I3" s="1438"/>
      <c r="J3" s="1438"/>
      <c r="K3" s="1438"/>
      <c r="L3" s="1438"/>
      <c r="M3" s="1438"/>
      <c r="N3" s="1438"/>
      <c r="O3" s="1438"/>
      <c r="P3" s="1438"/>
      <c r="Q3" s="1438"/>
      <c r="R3" s="1438"/>
      <c r="S3" s="1438"/>
    </row>
    <row r="4" spans="1:20" ht="24" customHeight="1">
      <c r="A4" s="1407" t="s">
        <v>230</v>
      </c>
      <c r="B4" s="1407"/>
      <c r="C4" s="1407"/>
      <c r="D4" s="1407"/>
      <c r="E4" s="1407"/>
      <c r="F4" s="1407"/>
      <c r="G4" s="1407"/>
      <c r="H4" s="1407"/>
      <c r="I4" s="1407"/>
      <c r="J4" s="1407"/>
      <c r="K4" s="1407"/>
      <c r="L4" s="1407"/>
      <c r="M4" s="1407"/>
      <c r="N4" s="1407"/>
      <c r="O4" s="1407"/>
      <c r="P4" s="1407"/>
      <c r="Q4" s="1407"/>
      <c r="R4" s="1407"/>
      <c r="S4" s="1407"/>
    </row>
    <row r="5" spans="1:20" ht="19.5" customHeight="1">
      <c r="A5" s="1407" t="s">
        <v>358</v>
      </c>
      <c r="B5" s="1407"/>
      <c r="C5" s="1407"/>
      <c r="D5" s="1407"/>
      <c r="E5" s="1407"/>
      <c r="F5" s="1407"/>
      <c r="G5" s="1407"/>
      <c r="H5" s="1407"/>
      <c r="I5" s="1407"/>
      <c r="J5" s="1407"/>
      <c r="K5" s="1407"/>
      <c r="L5" s="1407"/>
      <c r="M5" s="1407"/>
      <c r="N5" s="1407"/>
      <c r="O5" s="1407"/>
      <c r="P5" s="1407"/>
      <c r="Q5" s="1407"/>
      <c r="R5" s="1407"/>
      <c r="S5" s="1407"/>
    </row>
    <row r="6" spans="1:20" ht="18.75">
      <c r="A6" s="1417" t="s">
        <v>714</v>
      </c>
      <c r="B6" s="1417"/>
      <c r="C6" s="1417"/>
      <c r="D6" s="1417"/>
      <c r="E6" s="1417"/>
      <c r="F6" s="1417"/>
      <c r="G6" s="1417"/>
      <c r="H6" s="1417"/>
      <c r="I6" s="1417"/>
      <c r="J6" s="1417"/>
      <c r="K6" s="1417"/>
      <c r="L6" s="1417"/>
      <c r="M6" s="1417"/>
      <c r="N6" s="1417"/>
      <c r="O6" s="1417"/>
      <c r="P6" s="1417"/>
      <c r="Q6" s="1417"/>
      <c r="R6" s="1417"/>
      <c r="S6" s="1417"/>
    </row>
    <row r="7" spans="1:20" ht="15.75">
      <c r="A7" s="1391" t="s">
        <v>70</v>
      </c>
      <c r="B7" s="1419">
        <v>2017</v>
      </c>
      <c r="C7" s="1420"/>
      <c r="D7" s="1419">
        <v>2018</v>
      </c>
      <c r="E7" s="1421"/>
      <c r="F7" s="1420"/>
      <c r="G7" s="1419">
        <v>2019</v>
      </c>
      <c r="H7" s="1421"/>
      <c r="I7" s="1420"/>
      <c r="J7" s="1422">
        <v>2020</v>
      </c>
      <c r="K7" s="1423"/>
      <c r="L7" s="1424"/>
      <c r="M7" s="1422">
        <v>2021</v>
      </c>
      <c r="N7" s="1423"/>
      <c r="O7" s="1424"/>
      <c r="P7" s="1422">
        <v>2022</v>
      </c>
      <c r="Q7" s="1423"/>
      <c r="R7" s="1424"/>
      <c r="S7" s="1393" t="s">
        <v>102</v>
      </c>
    </row>
    <row r="8" spans="1:20" ht="80.25" customHeight="1">
      <c r="A8" s="1392"/>
      <c r="B8" s="545" t="s">
        <v>480</v>
      </c>
      <c r="C8" s="545" t="s">
        <v>97</v>
      </c>
      <c r="D8" s="552" t="s">
        <v>494</v>
      </c>
      <c r="E8" s="545" t="s">
        <v>426</v>
      </c>
      <c r="F8" s="545" t="s">
        <v>222</v>
      </c>
      <c r="G8" s="545" t="s">
        <v>427</v>
      </c>
      <c r="H8" s="1148" t="s">
        <v>493</v>
      </c>
      <c r="I8" s="545" t="s">
        <v>484</v>
      </c>
      <c r="J8" s="545" t="s">
        <v>492</v>
      </c>
      <c r="K8" s="1148" t="s">
        <v>486</v>
      </c>
      <c r="L8" s="545" t="s">
        <v>599</v>
      </c>
      <c r="M8" s="545" t="s">
        <v>641</v>
      </c>
      <c r="N8" s="1148" t="s">
        <v>640</v>
      </c>
      <c r="O8" s="1270" t="s">
        <v>774</v>
      </c>
      <c r="P8" s="1142" t="s">
        <v>762</v>
      </c>
      <c r="Q8" s="1148" t="s">
        <v>754</v>
      </c>
      <c r="R8" s="1142" t="s">
        <v>760</v>
      </c>
      <c r="S8" s="1439"/>
    </row>
    <row r="9" spans="1:20" ht="15" customHeight="1">
      <c r="A9" s="296" t="s">
        <v>0</v>
      </c>
      <c r="B9" s="611">
        <f>SUM(B10:B18)</f>
        <v>4452.4000000000005</v>
      </c>
      <c r="C9" s="611">
        <f t="shared" ref="C9:K9" si="0">SUM(C10:C18)</f>
        <v>3904</v>
      </c>
      <c r="D9" s="612">
        <f t="shared" si="0"/>
        <v>2949</v>
      </c>
      <c r="E9" s="611">
        <f t="shared" si="0"/>
        <v>3140.8999999999996</v>
      </c>
      <c r="F9" s="611">
        <f t="shared" si="0"/>
        <v>5041</v>
      </c>
      <c r="G9" s="611">
        <f t="shared" si="0"/>
        <v>3074</v>
      </c>
      <c r="H9" s="611">
        <f t="shared" si="0"/>
        <v>3198</v>
      </c>
      <c r="I9" s="611">
        <f t="shared" si="0"/>
        <v>3744</v>
      </c>
      <c r="J9" s="611">
        <f t="shared" si="0"/>
        <v>3096.25</v>
      </c>
      <c r="K9" s="611">
        <f t="shared" si="0"/>
        <v>3111</v>
      </c>
      <c r="L9" s="611">
        <v>362</v>
      </c>
      <c r="M9" s="611">
        <f>M10+M11+M12+M13+M14+M15+M16+M17+M18</f>
        <v>2713</v>
      </c>
      <c r="N9" s="611"/>
      <c r="O9" s="611"/>
      <c r="P9" s="611"/>
      <c r="Q9" s="611"/>
      <c r="R9" s="611"/>
      <c r="S9" s="349" t="s">
        <v>103</v>
      </c>
    </row>
    <row r="10" spans="1:20" ht="15">
      <c r="A10" s="38" t="s">
        <v>1</v>
      </c>
      <c r="B10" s="178">
        <v>418</v>
      </c>
      <c r="C10" s="70">
        <v>4</v>
      </c>
      <c r="D10" s="613">
        <v>4</v>
      </c>
      <c r="E10" s="151">
        <v>4</v>
      </c>
      <c r="F10" s="423">
        <v>4</v>
      </c>
      <c r="G10" s="151">
        <v>0</v>
      </c>
      <c r="H10" s="613">
        <v>4</v>
      </c>
      <c r="I10" s="428">
        <v>0</v>
      </c>
      <c r="J10" s="178">
        <v>0</v>
      </c>
      <c r="K10" s="349" t="s">
        <v>600</v>
      </c>
      <c r="L10" s="72">
        <v>1</v>
      </c>
      <c r="M10" s="815">
        <v>1</v>
      </c>
      <c r="N10" s="818">
        <f>'METAS 2021'!S9</f>
        <v>1</v>
      </c>
      <c r="O10" s="818">
        <v>3</v>
      </c>
      <c r="P10" s="818">
        <f>'SUGESTÃO DA ÁREA TÉCNICA 2021'!AO9</f>
        <v>0</v>
      </c>
      <c r="Q10" s="818">
        <f>'METAS 2021'!AO9</f>
        <v>0</v>
      </c>
      <c r="R10" s="818">
        <f>'RESULTADO 2021'!AP9</f>
        <v>0</v>
      </c>
      <c r="S10" s="349" t="s">
        <v>103</v>
      </c>
    </row>
    <row r="11" spans="1:20" ht="13.5" customHeight="1">
      <c r="A11" s="38" t="s">
        <v>2</v>
      </c>
      <c r="B11" s="178">
        <v>1834</v>
      </c>
      <c r="C11" s="70">
        <v>1823</v>
      </c>
      <c r="D11" s="613">
        <v>1276</v>
      </c>
      <c r="E11" s="151">
        <v>1276.0999999999999</v>
      </c>
      <c r="F11" s="415">
        <v>2131</v>
      </c>
      <c r="G11" s="177">
        <v>1458</v>
      </c>
      <c r="H11" s="613">
        <v>1490</v>
      </c>
      <c r="I11" s="426">
        <v>1448</v>
      </c>
      <c r="J11" s="178">
        <v>1158.4000000000001</v>
      </c>
      <c r="K11" s="613">
        <v>1158</v>
      </c>
      <c r="L11" s="420">
        <v>1449</v>
      </c>
      <c r="M11" s="815">
        <v>1284</v>
      </c>
      <c r="N11" s="818">
        <f>'METAS 2021'!S10</f>
        <v>1284</v>
      </c>
      <c r="O11" s="818">
        <v>508</v>
      </c>
      <c r="P11" s="818">
        <f>'SUGESTÃO DA ÁREA TÉCNICA 2021'!AO10</f>
        <v>0</v>
      </c>
      <c r="Q11" s="818">
        <f>'METAS 2021'!AO10</f>
        <v>0</v>
      </c>
      <c r="R11" s="818">
        <f>'RESULTADO 2021'!AP10</f>
        <v>0</v>
      </c>
      <c r="S11" s="349" t="s">
        <v>103</v>
      </c>
    </row>
    <row r="12" spans="1:20" ht="15">
      <c r="A12" s="38" t="s">
        <v>3</v>
      </c>
      <c r="B12" s="178">
        <v>240</v>
      </c>
      <c r="C12" s="70">
        <v>120</v>
      </c>
      <c r="D12" s="613">
        <v>108</v>
      </c>
      <c r="E12" s="151">
        <v>240</v>
      </c>
      <c r="F12" s="423">
        <v>54</v>
      </c>
      <c r="G12" s="151">
        <v>96</v>
      </c>
      <c r="H12" s="613">
        <v>90</v>
      </c>
      <c r="I12" s="428">
        <v>20</v>
      </c>
      <c r="J12" s="178">
        <v>16</v>
      </c>
      <c r="K12" s="613">
        <v>16</v>
      </c>
      <c r="L12" s="424">
        <v>5</v>
      </c>
      <c r="M12" s="815">
        <v>5</v>
      </c>
      <c r="N12" s="818">
        <f>'METAS 2021'!S11</f>
        <v>5</v>
      </c>
      <c r="O12" s="818">
        <v>1</v>
      </c>
      <c r="P12" s="818">
        <f>'SUGESTÃO DA ÁREA TÉCNICA 2021'!AO11</f>
        <v>0</v>
      </c>
      <c r="Q12" s="818">
        <f>'METAS 2021'!AO11</f>
        <v>0</v>
      </c>
      <c r="R12" s="818">
        <f>'RESULTADO 2021'!AP11</f>
        <v>0</v>
      </c>
      <c r="S12" s="51" t="s">
        <v>103</v>
      </c>
    </row>
    <row r="13" spans="1:20" ht="13.5" customHeight="1">
      <c r="A13" s="38" t="s">
        <v>4</v>
      </c>
      <c r="B13" s="178">
        <v>140</v>
      </c>
      <c r="C13" s="70">
        <v>52</v>
      </c>
      <c r="D13" s="613">
        <v>47</v>
      </c>
      <c r="E13" s="151">
        <v>46.8</v>
      </c>
      <c r="F13" s="423">
        <v>28</v>
      </c>
      <c r="G13" s="151">
        <v>42</v>
      </c>
      <c r="H13" s="613">
        <v>42</v>
      </c>
      <c r="I13" s="428">
        <v>38</v>
      </c>
      <c r="J13" s="178">
        <v>30.4</v>
      </c>
      <c r="K13" s="613">
        <v>30</v>
      </c>
      <c r="L13" s="424">
        <v>2</v>
      </c>
      <c r="M13" s="815">
        <v>2</v>
      </c>
      <c r="N13" s="818">
        <f>'METAS 2021'!S12</f>
        <v>0</v>
      </c>
      <c r="O13" s="818">
        <v>4</v>
      </c>
      <c r="P13" s="818">
        <f>'SUGESTÃO DA ÁREA TÉCNICA 2021'!AO12</f>
        <v>0</v>
      </c>
      <c r="Q13" s="818">
        <f>'METAS 2021'!AO12</f>
        <v>0</v>
      </c>
      <c r="R13" s="818">
        <f>'RESULTADO 2021'!AP12</f>
        <v>0</v>
      </c>
      <c r="S13" s="349" t="s">
        <v>103</v>
      </c>
    </row>
    <row r="14" spans="1:20" ht="13.5" customHeight="1">
      <c r="A14" s="38" t="s">
        <v>5</v>
      </c>
      <c r="B14" s="178">
        <v>466.4</v>
      </c>
      <c r="C14" s="70">
        <v>1028</v>
      </c>
      <c r="D14" s="613">
        <v>771</v>
      </c>
      <c r="E14" s="153">
        <v>771</v>
      </c>
      <c r="F14" s="416">
        <v>1531</v>
      </c>
      <c r="G14" s="153">
        <v>822</v>
      </c>
      <c r="H14" s="613">
        <v>800</v>
      </c>
      <c r="I14" s="417">
        <v>1066</v>
      </c>
      <c r="J14" s="178">
        <v>906.1</v>
      </c>
      <c r="K14" s="613">
        <v>900</v>
      </c>
      <c r="L14" s="420">
        <v>1333</v>
      </c>
      <c r="M14" s="815">
        <v>1086</v>
      </c>
      <c r="N14" s="818">
        <f>'METAS 2021'!S13</f>
        <v>1086</v>
      </c>
      <c r="O14" s="818">
        <v>357</v>
      </c>
      <c r="P14" s="818">
        <f>'SUGESTÃO DA ÁREA TÉCNICA 2021'!AO13</f>
        <v>0</v>
      </c>
      <c r="Q14" s="818">
        <f>'METAS 2021'!AO13</f>
        <v>0</v>
      </c>
      <c r="R14" s="818">
        <f>'RESULTADO 2021'!AP13</f>
        <v>0</v>
      </c>
      <c r="S14" s="349" t="s">
        <v>103</v>
      </c>
    </row>
    <row r="15" spans="1:20" ht="13.5" customHeight="1">
      <c r="A15" s="38" t="s">
        <v>6</v>
      </c>
      <c r="B15" s="178">
        <v>490</v>
      </c>
      <c r="C15" s="70">
        <v>404</v>
      </c>
      <c r="D15" s="613">
        <v>323</v>
      </c>
      <c r="E15" s="151">
        <v>323.2</v>
      </c>
      <c r="F15" s="415">
        <v>1062</v>
      </c>
      <c r="G15" s="151">
        <v>283</v>
      </c>
      <c r="H15" s="613">
        <v>480</v>
      </c>
      <c r="I15" s="427">
        <v>955</v>
      </c>
      <c r="J15" s="178">
        <v>811.75</v>
      </c>
      <c r="K15" s="613">
        <v>812</v>
      </c>
      <c r="L15" s="424">
        <v>280</v>
      </c>
      <c r="M15" s="815">
        <v>252</v>
      </c>
      <c r="N15" s="818">
        <f>'METAS 2021'!S14</f>
        <v>812</v>
      </c>
      <c r="O15" s="818">
        <v>46</v>
      </c>
      <c r="P15" s="818">
        <f>'SUGESTÃO DA ÁREA TÉCNICA 2021'!AO14</f>
        <v>0</v>
      </c>
      <c r="Q15" s="818">
        <f>'METAS 2021'!AO14</f>
        <v>0</v>
      </c>
      <c r="R15" s="818">
        <f>'RESULTADO 2021'!AP14</f>
        <v>0</v>
      </c>
      <c r="S15" s="349" t="s">
        <v>103</v>
      </c>
    </row>
    <row r="16" spans="1:20" ht="13.5" customHeight="1">
      <c r="A16" s="38" t="s">
        <v>7</v>
      </c>
      <c r="B16" s="178">
        <v>350.4</v>
      </c>
      <c r="C16" s="70">
        <v>194</v>
      </c>
      <c r="D16" s="613">
        <v>175</v>
      </c>
      <c r="E16" s="151">
        <v>228</v>
      </c>
      <c r="F16" s="423">
        <v>80</v>
      </c>
      <c r="G16" s="151">
        <v>155</v>
      </c>
      <c r="H16" s="613">
        <v>155</v>
      </c>
      <c r="I16" s="428">
        <v>85</v>
      </c>
      <c r="J16" s="178">
        <v>68</v>
      </c>
      <c r="K16" s="613">
        <v>75</v>
      </c>
      <c r="L16" s="424">
        <v>16</v>
      </c>
      <c r="M16" s="815">
        <v>15</v>
      </c>
      <c r="N16" s="818">
        <f>'METAS 2021'!S15</f>
        <v>15</v>
      </c>
      <c r="O16" s="818">
        <v>6</v>
      </c>
      <c r="P16" s="818">
        <f>'SUGESTÃO DA ÁREA TÉCNICA 2021'!AO15</f>
        <v>0</v>
      </c>
      <c r="Q16" s="818">
        <f>'METAS 2021'!AO15</f>
        <v>0</v>
      </c>
      <c r="R16" s="818">
        <f>'RESULTADO 2021'!AP15</f>
        <v>0</v>
      </c>
      <c r="S16" s="349" t="s">
        <v>103</v>
      </c>
    </row>
    <row r="17" spans="1:19" ht="13.5" customHeight="1">
      <c r="A17" s="38" t="s">
        <v>8</v>
      </c>
      <c r="B17" s="178">
        <v>496</v>
      </c>
      <c r="C17" s="70">
        <v>272</v>
      </c>
      <c r="D17" s="613">
        <v>245</v>
      </c>
      <c r="E17" s="151">
        <v>244.8</v>
      </c>
      <c r="F17" s="423">
        <v>146</v>
      </c>
      <c r="G17" s="151">
        <v>218</v>
      </c>
      <c r="H17" s="613">
        <v>132</v>
      </c>
      <c r="I17" s="428">
        <v>128</v>
      </c>
      <c r="J17" s="178">
        <v>102.4</v>
      </c>
      <c r="K17" s="613">
        <v>120</v>
      </c>
      <c r="L17" s="424">
        <v>76</v>
      </c>
      <c r="M17" s="815">
        <v>68</v>
      </c>
      <c r="N17" s="818">
        <f>'METAS 2021'!S16</f>
        <v>100</v>
      </c>
      <c r="O17" s="818">
        <v>4</v>
      </c>
      <c r="P17" s="818">
        <f>'SUGESTÃO DA ÁREA TÉCNICA 2021'!AO16</f>
        <v>0</v>
      </c>
      <c r="Q17" s="818">
        <f>'METAS 2021'!AO16</f>
        <v>0</v>
      </c>
      <c r="R17" s="818">
        <f>'RESULTADO 2021'!AP16</f>
        <v>0</v>
      </c>
      <c r="S17" s="349" t="s">
        <v>103</v>
      </c>
    </row>
    <row r="18" spans="1:19" ht="29.25" customHeight="1">
      <c r="A18" s="38" t="s">
        <v>9</v>
      </c>
      <c r="B18" s="208">
        <v>17.600000000000001</v>
      </c>
      <c r="C18" s="70">
        <v>7</v>
      </c>
      <c r="D18" s="597" t="s">
        <v>604</v>
      </c>
      <c r="E18" s="49">
        <v>7</v>
      </c>
      <c r="F18" s="424">
        <v>5</v>
      </c>
      <c r="G18" s="70">
        <v>0</v>
      </c>
      <c r="H18" s="613">
        <v>5</v>
      </c>
      <c r="I18" s="429">
        <v>4</v>
      </c>
      <c r="J18" s="282">
        <v>3.2</v>
      </c>
      <c r="K18" s="349" t="s">
        <v>600</v>
      </c>
      <c r="L18" s="72">
        <v>0</v>
      </c>
      <c r="M18" s="815">
        <v>0</v>
      </c>
      <c r="N18" s="818">
        <f>'METAS 2021'!S17</f>
        <v>0</v>
      </c>
      <c r="O18" s="818">
        <v>0</v>
      </c>
      <c r="P18" s="818">
        <f>'SUGESTÃO DA ÁREA TÉCNICA 2021'!AO17</f>
        <v>0</v>
      </c>
      <c r="Q18" s="818">
        <f>'METAS 2021'!AO17</f>
        <v>0</v>
      </c>
      <c r="R18" s="818">
        <f>'RESULTADO 2021'!AP17</f>
        <v>0</v>
      </c>
      <c r="S18" s="349" t="s">
        <v>103</v>
      </c>
    </row>
    <row r="19" spans="1:19" ht="13.5" customHeight="1">
      <c r="A19" s="296" t="s">
        <v>10</v>
      </c>
      <c r="B19" s="614">
        <f>SUM(B20:B25)</f>
        <v>2555.2000000000007</v>
      </c>
      <c r="C19" s="614">
        <f t="shared" ref="C19:K19" si="1">SUM(C20:C25)</f>
        <v>5458</v>
      </c>
      <c r="D19" s="615">
        <f t="shared" si="1"/>
        <v>5453</v>
      </c>
      <c r="E19" s="614">
        <f t="shared" si="1"/>
        <v>5040.3</v>
      </c>
      <c r="F19" s="614">
        <f t="shared" si="1"/>
        <v>6692</v>
      </c>
      <c r="G19" s="611">
        <f t="shared" si="1"/>
        <v>4257</v>
      </c>
      <c r="H19" s="614">
        <f t="shared" si="1"/>
        <v>5658</v>
      </c>
      <c r="I19" s="614">
        <f t="shared" si="1"/>
        <v>5363</v>
      </c>
      <c r="J19" s="614">
        <f t="shared" si="1"/>
        <v>4290.3999999999996</v>
      </c>
      <c r="K19" s="614">
        <f t="shared" si="1"/>
        <v>4221</v>
      </c>
      <c r="L19" s="611"/>
      <c r="M19" s="816">
        <f>M20+M21+M22+M23+M24+M25</f>
        <v>3161</v>
      </c>
      <c r="N19" s="916"/>
      <c r="O19" s="916"/>
      <c r="P19" s="828"/>
      <c r="Q19" s="828"/>
      <c r="R19" s="828"/>
      <c r="S19" s="349" t="s">
        <v>103</v>
      </c>
    </row>
    <row r="20" spans="1:19" ht="13.5" customHeight="1">
      <c r="A20" s="38" t="s">
        <v>11</v>
      </c>
      <c r="B20" s="178">
        <v>417.6</v>
      </c>
      <c r="C20" s="70">
        <v>1535</v>
      </c>
      <c r="D20" s="350">
        <v>1531</v>
      </c>
      <c r="E20" s="209">
        <v>1531</v>
      </c>
      <c r="F20" s="426">
        <v>1293</v>
      </c>
      <c r="G20" s="117">
        <v>1075</v>
      </c>
      <c r="H20" s="350">
        <v>1075</v>
      </c>
      <c r="I20" s="428">
        <v>878</v>
      </c>
      <c r="J20" s="178">
        <v>702.4</v>
      </c>
      <c r="K20" s="350">
        <v>702</v>
      </c>
      <c r="L20" s="419">
        <v>795</v>
      </c>
      <c r="M20" s="817">
        <v>764</v>
      </c>
      <c r="N20" s="818">
        <f>'METAS 2021'!S19</f>
        <v>764</v>
      </c>
      <c r="O20" s="818">
        <v>58</v>
      </c>
      <c r="P20" s="818">
        <f>'SUGESTÃO DA ÁREA TÉCNICA 2021'!AO19</f>
        <v>0</v>
      </c>
      <c r="Q20" s="818">
        <f>'METAS 2021'!AO19</f>
        <v>0</v>
      </c>
      <c r="R20" s="818">
        <f>'RESULTADO 2021'!AP19</f>
        <v>0</v>
      </c>
      <c r="S20" s="349" t="s">
        <v>103</v>
      </c>
    </row>
    <row r="21" spans="1:19" ht="13.5" customHeight="1">
      <c r="A21" s="38" t="s">
        <v>12</v>
      </c>
      <c r="B21" s="178">
        <v>605.6</v>
      </c>
      <c r="C21" s="70">
        <v>730</v>
      </c>
      <c r="D21" s="350">
        <v>511</v>
      </c>
      <c r="E21" s="153">
        <v>511</v>
      </c>
      <c r="F21" s="421">
        <v>399</v>
      </c>
      <c r="G21" s="50">
        <v>628</v>
      </c>
      <c r="H21" s="350">
        <v>628</v>
      </c>
      <c r="I21" s="428">
        <v>527</v>
      </c>
      <c r="J21" s="178">
        <v>421.6</v>
      </c>
      <c r="K21" s="350">
        <v>422</v>
      </c>
      <c r="L21" s="419">
        <v>724</v>
      </c>
      <c r="M21" s="817">
        <v>622</v>
      </c>
      <c r="N21" s="818">
        <f>'METAS 2021'!S20</f>
        <v>622</v>
      </c>
      <c r="O21" s="818">
        <v>200</v>
      </c>
      <c r="P21" s="818">
        <f>'SUGESTÃO DA ÁREA TÉCNICA 2021'!AO20</f>
        <v>0</v>
      </c>
      <c r="Q21" s="818">
        <f>'METAS 2021'!AO20</f>
        <v>0</v>
      </c>
      <c r="R21" s="818">
        <f>'RESULTADO 2021'!AP20</f>
        <v>0</v>
      </c>
      <c r="S21" s="51" t="s">
        <v>103</v>
      </c>
    </row>
    <row r="22" spans="1:19" ht="13.5" customHeight="1">
      <c r="A22" s="38" t="s">
        <v>13</v>
      </c>
      <c r="B22" s="178">
        <v>30.4</v>
      </c>
      <c r="C22" s="70">
        <v>109</v>
      </c>
      <c r="D22" s="350">
        <v>511</v>
      </c>
      <c r="E22" s="151">
        <v>98.1</v>
      </c>
      <c r="F22" s="421">
        <v>285</v>
      </c>
      <c r="G22" s="50">
        <v>87</v>
      </c>
      <c r="H22" s="350">
        <v>87</v>
      </c>
      <c r="I22" s="427">
        <v>104</v>
      </c>
      <c r="J22" s="178">
        <v>83.2</v>
      </c>
      <c r="K22" s="350">
        <v>83</v>
      </c>
      <c r="L22" s="422">
        <v>74</v>
      </c>
      <c r="M22" s="817">
        <v>68</v>
      </c>
      <c r="N22" s="818">
        <f>'METAS 2021'!S21</f>
        <v>63</v>
      </c>
      <c r="O22" s="818">
        <v>8</v>
      </c>
      <c r="P22" s="818">
        <f>'SUGESTÃO DA ÁREA TÉCNICA 2021'!AO21</f>
        <v>0</v>
      </c>
      <c r="Q22" s="818">
        <f>'METAS 2021'!AO21</f>
        <v>0</v>
      </c>
      <c r="R22" s="818">
        <f>'RESULTADO 2021'!AP21</f>
        <v>0</v>
      </c>
      <c r="S22" s="51" t="s">
        <v>103</v>
      </c>
    </row>
    <row r="23" spans="1:19" ht="15" customHeight="1">
      <c r="A23" s="38" t="s">
        <v>14</v>
      </c>
      <c r="B23" s="178">
        <v>377.6</v>
      </c>
      <c r="C23" s="70">
        <v>919</v>
      </c>
      <c r="D23" s="350">
        <v>735</v>
      </c>
      <c r="E23" s="154">
        <v>735.2</v>
      </c>
      <c r="F23" s="421">
        <v>534</v>
      </c>
      <c r="G23" s="50">
        <v>735</v>
      </c>
      <c r="H23" s="350">
        <v>588</v>
      </c>
      <c r="I23" s="427">
        <v>821</v>
      </c>
      <c r="J23" s="178">
        <v>656.8</v>
      </c>
      <c r="K23" s="350">
        <v>588</v>
      </c>
      <c r="L23" s="422">
        <v>228</v>
      </c>
      <c r="M23" s="817">
        <v>205</v>
      </c>
      <c r="N23" s="818">
        <f>'METAS 2021'!S22</f>
        <v>205</v>
      </c>
      <c r="O23" s="818">
        <v>40</v>
      </c>
      <c r="P23" s="818">
        <f>'SUGESTÃO DA ÁREA TÉCNICA 2021'!AO22</f>
        <v>0</v>
      </c>
      <c r="Q23" s="818">
        <f>'METAS 2021'!AO22</f>
        <v>0</v>
      </c>
      <c r="R23" s="818">
        <f>'RESULTADO 2021'!AP22</f>
        <v>0</v>
      </c>
      <c r="S23" s="349" t="s">
        <v>103</v>
      </c>
    </row>
    <row r="24" spans="1:19" ht="16.5" customHeight="1">
      <c r="A24" s="38" t="s">
        <v>15</v>
      </c>
      <c r="B24" s="178">
        <v>791.2</v>
      </c>
      <c r="C24" s="70">
        <v>1987</v>
      </c>
      <c r="D24" s="350">
        <v>1987</v>
      </c>
      <c r="E24" s="154">
        <v>1987</v>
      </c>
      <c r="F24" s="417">
        <v>3923</v>
      </c>
      <c r="G24" s="117">
        <v>1590</v>
      </c>
      <c r="H24" s="350">
        <v>3138</v>
      </c>
      <c r="I24" s="426">
        <v>2589</v>
      </c>
      <c r="J24" s="178">
        <v>2071.1999999999998</v>
      </c>
      <c r="K24" s="350">
        <v>2071</v>
      </c>
      <c r="L24" s="422">
        <v>1574</v>
      </c>
      <c r="M24" s="817">
        <v>1265</v>
      </c>
      <c r="N24" s="818">
        <f>'METAS 2021'!S23</f>
        <v>1337</v>
      </c>
      <c r="O24" s="818">
        <v>331</v>
      </c>
      <c r="P24" s="818">
        <f>'SUGESTÃO DA ÁREA TÉCNICA 2021'!AO23</f>
        <v>0</v>
      </c>
      <c r="Q24" s="818">
        <f>'METAS 2021'!AO23</f>
        <v>0</v>
      </c>
      <c r="R24" s="818">
        <f>'RESULTADO 2021'!AP23</f>
        <v>0</v>
      </c>
      <c r="S24" s="349" t="s">
        <v>103</v>
      </c>
    </row>
    <row r="25" spans="1:19" ht="13.5" customHeight="1">
      <c r="A25" s="38" t="s">
        <v>16</v>
      </c>
      <c r="B25" s="208">
        <v>332.8</v>
      </c>
      <c r="C25" s="70">
        <v>178</v>
      </c>
      <c r="D25" s="350">
        <v>178</v>
      </c>
      <c r="E25" s="151">
        <v>178</v>
      </c>
      <c r="F25" s="418">
        <v>258</v>
      </c>
      <c r="G25" s="50">
        <v>142</v>
      </c>
      <c r="H25" s="350">
        <v>142</v>
      </c>
      <c r="I25" s="427">
        <v>444</v>
      </c>
      <c r="J25" s="178">
        <v>355.2</v>
      </c>
      <c r="K25" s="350">
        <v>355</v>
      </c>
      <c r="L25" s="422">
        <v>263</v>
      </c>
      <c r="M25" s="817">
        <v>237</v>
      </c>
      <c r="N25" s="818">
        <f>'METAS 2021'!S24</f>
        <v>263</v>
      </c>
      <c r="O25" s="818">
        <v>32</v>
      </c>
      <c r="P25" s="818">
        <f>'SUGESTÃO DA ÁREA TÉCNICA 2021'!AO24</f>
        <v>0</v>
      </c>
      <c r="Q25" s="818">
        <f>'METAS 2021'!AO24</f>
        <v>0</v>
      </c>
      <c r="R25" s="818">
        <f>'RESULTADO 2021'!AP24</f>
        <v>0</v>
      </c>
      <c r="S25" s="349" t="s">
        <v>103</v>
      </c>
    </row>
    <row r="26" spans="1:19" ht="13.5" customHeight="1">
      <c r="A26" s="296" t="s">
        <v>17</v>
      </c>
      <c r="B26" s="611">
        <f>SUM(B27:B34)</f>
        <v>1434.4</v>
      </c>
      <c r="C26" s="611">
        <f t="shared" ref="C26:K26" si="2">SUM(C27:C34)</f>
        <v>6220</v>
      </c>
      <c r="D26" s="612">
        <f t="shared" si="2"/>
        <v>5184</v>
      </c>
      <c r="E26" s="611">
        <f t="shared" si="2"/>
        <v>4695.5</v>
      </c>
      <c r="F26" s="611">
        <f t="shared" si="2"/>
        <v>5279</v>
      </c>
      <c r="G26" s="611">
        <f t="shared" si="2"/>
        <v>4434</v>
      </c>
      <c r="H26" s="611">
        <f t="shared" si="2"/>
        <v>3818</v>
      </c>
      <c r="I26" s="611">
        <f t="shared" si="2"/>
        <v>4584</v>
      </c>
      <c r="J26" s="611">
        <f t="shared" si="2"/>
        <v>3675.2000000000003</v>
      </c>
      <c r="K26" s="611">
        <f t="shared" si="2"/>
        <v>3613</v>
      </c>
      <c r="L26" s="611"/>
      <c r="M26" s="816">
        <f>M27+M28+M29+M30+M31+M32+M33+M34</f>
        <v>2036</v>
      </c>
      <c r="N26" s="916"/>
      <c r="O26" s="916"/>
      <c r="P26" s="828"/>
      <c r="Q26" s="828"/>
      <c r="R26" s="828"/>
      <c r="S26" s="352" t="s">
        <v>103</v>
      </c>
    </row>
    <row r="27" spans="1:19" ht="13.5" customHeight="1">
      <c r="A27" s="38" t="s">
        <v>18</v>
      </c>
      <c r="B27" s="178">
        <v>5.6</v>
      </c>
      <c r="C27" s="70">
        <v>1</v>
      </c>
      <c r="D27" s="613">
        <v>1</v>
      </c>
      <c r="E27" s="151">
        <v>1</v>
      </c>
      <c r="F27" s="418">
        <v>7</v>
      </c>
      <c r="G27" s="50">
        <v>0</v>
      </c>
      <c r="H27" s="613">
        <v>0</v>
      </c>
      <c r="I27" s="427">
        <v>1</v>
      </c>
      <c r="J27" s="178">
        <v>1</v>
      </c>
      <c r="K27" s="613">
        <v>5</v>
      </c>
      <c r="L27" s="422">
        <v>1</v>
      </c>
      <c r="M27" s="817">
        <v>1</v>
      </c>
      <c r="N27" s="818">
        <f>'METAS 2021'!S26</f>
        <v>5</v>
      </c>
      <c r="O27" s="818">
        <v>0</v>
      </c>
      <c r="P27" s="818">
        <f>'SUGESTÃO DA ÁREA TÉCNICA 2021'!AO26</f>
        <v>0</v>
      </c>
      <c r="Q27" s="818">
        <f>'METAS 2021'!AO26</f>
        <v>0</v>
      </c>
      <c r="R27" s="818">
        <f>'RESULTADO 2021'!AP26</f>
        <v>0</v>
      </c>
      <c r="S27" s="349" t="s">
        <v>103</v>
      </c>
    </row>
    <row r="28" spans="1:19" ht="15" customHeight="1">
      <c r="A28" s="38" t="s">
        <v>19</v>
      </c>
      <c r="B28" s="178">
        <v>1.6</v>
      </c>
      <c r="C28" s="72">
        <v>0</v>
      </c>
      <c r="D28" s="613">
        <v>0</v>
      </c>
      <c r="E28" s="154">
        <v>0</v>
      </c>
      <c r="F28" s="418">
        <v>2</v>
      </c>
      <c r="G28" s="50">
        <v>0</v>
      </c>
      <c r="H28" s="613">
        <v>0</v>
      </c>
      <c r="I28" s="427">
        <v>1</v>
      </c>
      <c r="J28" s="178">
        <v>1</v>
      </c>
      <c r="K28" s="613">
        <v>1</v>
      </c>
      <c r="L28" s="422">
        <v>0</v>
      </c>
      <c r="M28" s="817">
        <v>0</v>
      </c>
      <c r="N28" s="818">
        <f>'METAS 2021'!S27</f>
        <v>0</v>
      </c>
      <c r="O28" s="818">
        <v>0</v>
      </c>
      <c r="P28" s="818">
        <f>'SUGESTÃO DA ÁREA TÉCNICA 2021'!AO27</f>
        <v>0</v>
      </c>
      <c r="Q28" s="818">
        <f>'METAS 2021'!AO27</f>
        <v>0</v>
      </c>
      <c r="R28" s="818">
        <f>'RESULTADO 2021'!AP27</f>
        <v>0</v>
      </c>
      <c r="S28" s="51" t="s">
        <v>103</v>
      </c>
    </row>
    <row r="29" spans="1:19" ht="19.5" customHeight="1">
      <c r="A29" s="38" t="s">
        <v>20</v>
      </c>
      <c r="B29" s="178">
        <v>7.2</v>
      </c>
      <c r="C29" s="70">
        <v>77</v>
      </c>
      <c r="D29" s="561">
        <v>69</v>
      </c>
      <c r="E29" s="151">
        <v>69.3</v>
      </c>
      <c r="F29" s="418">
        <v>363</v>
      </c>
      <c r="G29" s="50">
        <v>62</v>
      </c>
      <c r="H29" s="613">
        <v>62</v>
      </c>
      <c r="I29" s="427">
        <v>128</v>
      </c>
      <c r="J29" s="178">
        <v>104.96000000000001</v>
      </c>
      <c r="K29" s="613">
        <v>105</v>
      </c>
      <c r="L29" s="422">
        <v>33</v>
      </c>
      <c r="M29" s="817">
        <v>30</v>
      </c>
      <c r="N29" s="818">
        <f>'METAS 2021'!S28</f>
        <v>0</v>
      </c>
      <c r="O29" s="818">
        <v>2</v>
      </c>
      <c r="P29" s="818">
        <f>'SUGESTÃO DA ÁREA TÉCNICA 2021'!AO28</f>
        <v>0</v>
      </c>
      <c r="Q29" s="818">
        <f>'METAS 2021'!AO28</f>
        <v>0</v>
      </c>
      <c r="R29" s="818">
        <f>'RESULTADO 2021'!AP28</f>
        <v>0</v>
      </c>
      <c r="S29" s="51" t="s">
        <v>103</v>
      </c>
    </row>
    <row r="30" spans="1:19" ht="13.5" customHeight="1">
      <c r="A30" s="38" t="s">
        <v>21</v>
      </c>
      <c r="B30" s="178">
        <v>4</v>
      </c>
      <c r="C30" s="70">
        <v>174</v>
      </c>
      <c r="D30" s="613">
        <v>139</v>
      </c>
      <c r="E30" s="151">
        <v>139.19999999999999</v>
      </c>
      <c r="F30" s="418">
        <v>176</v>
      </c>
      <c r="G30" s="50">
        <v>139</v>
      </c>
      <c r="H30" s="613">
        <v>176</v>
      </c>
      <c r="I30" s="417">
        <v>252</v>
      </c>
      <c r="J30" s="178">
        <v>206.64</v>
      </c>
      <c r="K30" s="613">
        <v>140</v>
      </c>
      <c r="L30" s="419">
        <v>150</v>
      </c>
      <c r="M30" s="817">
        <v>135</v>
      </c>
      <c r="N30" s="818">
        <f>'METAS 2021'!S29</f>
        <v>0</v>
      </c>
      <c r="O30" s="818">
        <v>13</v>
      </c>
      <c r="P30" s="818">
        <f>'SUGESTÃO DA ÁREA TÉCNICA 2021'!AO29</f>
        <v>0</v>
      </c>
      <c r="Q30" s="818">
        <f>'METAS 2021'!AO29</f>
        <v>0</v>
      </c>
      <c r="R30" s="818">
        <f>'RESULTADO 2021'!AP29</f>
        <v>0</v>
      </c>
      <c r="S30" s="349" t="s">
        <v>103</v>
      </c>
    </row>
    <row r="31" spans="1:19" ht="13.5" customHeight="1">
      <c r="A31" s="38" t="s">
        <v>22</v>
      </c>
      <c r="B31" s="178">
        <v>1207.2</v>
      </c>
      <c r="C31" s="70">
        <v>4586</v>
      </c>
      <c r="D31" s="613">
        <v>3670</v>
      </c>
      <c r="E31" s="209">
        <v>3670</v>
      </c>
      <c r="F31" s="426">
        <v>3132</v>
      </c>
      <c r="G31" s="117">
        <v>3210</v>
      </c>
      <c r="H31" s="613">
        <v>2506</v>
      </c>
      <c r="I31" s="417">
        <v>3302</v>
      </c>
      <c r="J31" s="178">
        <v>2641.6</v>
      </c>
      <c r="K31" s="613">
        <v>2642</v>
      </c>
      <c r="L31" s="422">
        <v>2087</v>
      </c>
      <c r="M31" s="817">
        <v>1672</v>
      </c>
      <c r="N31" s="818">
        <f>'METAS 2021'!S30</f>
        <v>1772</v>
      </c>
      <c r="O31" s="818">
        <v>318</v>
      </c>
      <c r="P31" s="818">
        <f>'SUGESTÃO DA ÁREA TÉCNICA 2021'!AO30</f>
        <v>0</v>
      </c>
      <c r="Q31" s="818">
        <f>'METAS 2021'!AO30</f>
        <v>0</v>
      </c>
      <c r="R31" s="818">
        <f>'RESULTADO 2021'!AP30</f>
        <v>0</v>
      </c>
      <c r="S31" s="349" t="s">
        <v>103</v>
      </c>
    </row>
    <row r="32" spans="1:19" ht="13.5" customHeight="1">
      <c r="A32" s="38" t="s">
        <v>23</v>
      </c>
      <c r="B32" s="178">
        <v>1.6</v>
      </c>
      <c r="C32" s="70">
        <v>6</v>
      </c>
      <c r="D32" s="613">
        <v>6</v>
      </c>
      <c r="E32" s="151">
        <v>6</v>
      </c>
      <c r="F32" s="418">
        <v>11</v>
      </c>
      <c r="G32" s="50">
        <v>0</v>
      </c>
      <c r="H32" s="613">
        <v>9</v>
      </c>
      <c r="I32" s="428">
        <v>3</v>
      </c>
      <c r="J32" s="178">
        <v>2.4</v>
      </c>
      <c r="K32" s="613">
        <v>2</v>
      </c>
      <c r="L32" s="422">
        <v>1</v>
      </c>
      <c r="M32" s="817">
        <v>1</v>
      </c>
      <c r="N32" s="818">
        <f>'METAS 2021'!S31</f>
        <v>4</v>
      </c>
      <c r="O32" s="818">
        <v>0</v>
      </c>
      <c r="P32" s="818">
        <f>'SUGESTÃO DA ÁREA TÉCNICA 2021'!AO31</f>
        <v>0</v>
      </c>
      <c r="Q32" s="818">
        <f>'METAS 2021'!AO31</f>
        <v>0</v>
      </c>
      <c r="R32" s="818">
        <f>'RESULTADO 2021'!AP31</f>
        <v>0</v>
      </c>
      <c r="S32" s="349" t="s">
        <v>103</v>
      </c>
    </row>
    <row r="33" spans="1:19" ht="21" customHeight="1">
      <c r="A33" s="38" t="s">
        <v>24</v>
      </c>
      <c r="B33" s="178">
        <v>180</v>
      </c>
      <c r="C33" s="70">
        <v>780</v>
      </c>
      <c r="D33" s="613">
        <v>780</v>
      </c>
      <c r="E33" s="49">
        <v>780</v>
      </c>
      <c r="F33" s="417">
        <v>1069</v>
      </c>
      <c r="G33" s="117">
        <v>546</v>
      </c>
      <c r="H33" s="613">
        <v>546</v>
      </c>
      <c r="I33" s="428">
        <v>481</v>
      </c>
      <c r="J33" s="178">
        <v>384.8</v>
      </c>
      <c r="K33" s="613">
        <v>385</v>
      </c>
      <c r="L33" s="422">
        <v>160</v>
      </c>
      <c r="M33" s="817">
        <v>144</v>
      </c>
      <c r="N33" s="818">
        <f>'METAS 2021'!S32</f>
        <v>144</v>
      </c>
      <c r="O33" s="818">
        <v>8</v>
      </c>
      <c r="P33" s="818">
        <f>'SUGESTÃO DA ÁREA TÉCNICA 2021'!AO32</f>
        <v>0</v>
      </c>
      <c r="Q33" s="818">
        <f>'METAS 2021'!AO32</f>
        <v>0</v>
      </c>
      <c r="R33" s="818">
        <f>'RESULTADO 2021'!AP32</f>
        <v>0</v>
      </c>
      <c r="S33" s="349" t="s">
        <v>103</v>
      </c>
    </row>
    <row r="34" spans="1:19" ht="13.5" customHeight="1">
      <c r="A34" s="38" t="s">
        <v>25</v>
      </c>
      <c r="B34" s="208">
        <v>27.2</v>
      </c>
      <c r="C34" s="70">
        <v>596</v>
      </c>
      <c r="D34" s="613">
        <v>519</v>
      </c>
      <c r="E34" s="151">
        <v>30</v>
      </c>
      <c r="F34" s="421">
        <v>519</v>
      </c>
      <c r="G34" s="50">
        <v>477</v>
      </c>
      <c r="H34" s="613">
        <v>519</v>
      </c>
      <c r="I34" s="428">
        <v>416</v>
      </c>
      <c r="J34" s="178">
        <v>332.8</v>
      </c>
      <c r="K34" s="349">
        <v>333</v>
      </c>
      <c r="L34" s="178">
        <v>58</v>
      </c>
      <c r="M34" s="817">
        <v>53</v>
      </c>
      <c r="N34" s="818">
        <f>'METAS 2021'!S33</f>
        <v>53</v>
      </c>
      <c r="O34" s="818">
        <v>2</v>
      </c>
      <c r="P34" s="818">
        <f>'SUGESTÃO DA ÁREA TÉCNICA 2021'!AO33</f>
        <v>0</v>
      </c>
      <c r="Q34" s="818">
        <f>'METAS 2021'!AO33</f>
        <v>0</v>
      </c>
      <c r="R34" s="818">
        <f>'RESULTADO 2021'!AP33</f>
        <v>0</v>
      </c>
      <c r="S34" s="349" t="s">
        <v>103</v>
      </c>
    </row>
    <row r="35" spans="1:19" ht="31.5" customHeight="1">
      <c r="A35" s="295" t="s">
        <v>79</v>
      </c>
      <c r="B35" s="614">
        <f>SUM(B36:B47)</f>
        <v>28026.800000000003</v>
      </c>
      <c r="C35" s="614">
        <f t="shared" ref="C35:K35" si="3">SUM(C36:C47)</f>
        <v>46333</v>
      </c>
      <c r="D35" s="615">
        <f t="shared" si="3"/>
        <v>41520</v>
      </c>
      <c r="E35" s="614">
        <f t="shared" si="3"/>
        <v>35911.9</v>
      </c>
      <c r="F35" s="614">
        <f t="shared" si="3"/>
        <v>38524</v>
      </c>
      <c r="G35" s="614">
        <f t="shared" si="3"/>
        <v>34636</v>
      </c>
      <c r="H35" s="614">
        <f t="shared" si="3"/>
        <v>31338</v>
      </c>
      <c r="I35" s="614">
        <f t="shared" si="3"/>
        <v>29894</v>
      </c>
      <c r="J35" s="614">
        <f t="shared" si="3"/>
        <v>21889.350000000002</v>
      </c>
      <c r="K35" s="614">
        <f t="shared" si="3"/>
        <v>19103</v>
      </c>
      <c r="L35" s="611"/>
      <c r="M35" s="816">
        <f>M36+M37+M38+M39+M40+M41+M42+M43+M44+M45+M46+M47</f>
        <v>20088</v>
      </c>
      <c r="N35" s="916"/>
      <c r="O35" s="916"/>
      <c r="P35" s="828"/>
      <c r="Q35" s="828"/>
      <c r="R35" s="828"/>
      <c r="S35" s="349" t="s">
        <v>103</v>
      </c>
    </row>
    <row r="36" spans="1:19" ht="13.5" customHeight="1">
      <c r="A36" s="38" t="s">
        <v>26</v>
      </c>
      <c r="B36" s="178">
        <v>63</v>
      </c>
      <c r="C36" s="70">
        <v>619</v>
      </c>
      <c r="D36" s="613">
        <v>500</v>
      </c>
      <c r="E36" s="151">
        <v>495</v>
      </c>
      <c r="F36" s="423">
        <v>289</v>
      </c>
      <c r="G36" s="151">
        <v>495</v>
      </c>
      <c r="H36" s="613">
        <v>300</v>
      </c>
      <c r="I36" s="428">
        <v>219</v>
      </c>
      <c r="J36" s="178">
        <v>175.2</v>
      </c>
      <c r="K36" s="613">
        <v>250</v>
      </c>
      <c r="L36" s="422">
        <v>55</v>
      </c>
      <c r="M36" s="817">
        <v>50</v>
      </c>
      <c r="N36" s="818">
        <f>'METAS 2021'!S35</f>
        <v>50</v>
      </c>
      <c r="O36" s="818">
        <v>2</v>
      </c>
      <c r="P36" s="818">
        <f>'SUGESTÃO DA ÁREA TÉCNICA 2021'!AO35</f>
        <v>0</v>
      </c>
      <c r="Q36" s="818">
        <f>'METAS 2021'!AO35</f>
        <v>0</v>
      </c>
      <c r="R36" s="818">
        <f>'RESULTADO 2021'!AP35</f>
        <v>0</v>
      </c>
      <c r="S36" s="349" t="s">
        <v>103</v>
      </c>
    </row>
    <row r="37" spans="1:19" ht="13.5" customHeight="1">
      <c r="A37" s="38" t="s">
        <v>27</v>
      </c>
      <c r="B37" s="178">
        <v>3143.2</v>
      </c>
      <c r="C37" s="70">
        <v>8373</v>
      </c>
      <c r="D37" s="613">
        <v>5861</v>
      </c>
      <c r="E37" s="151">
        <v>5861.1</v>
      </c>
      <c r="F37" s="415">
        <v>6407</v>
      </c>
      <c r="G37" s="177">
        <v>6698</v>
      </c>
      <c r="H37" s="613">
        <v>5125</v>
      </c>
      <c r="I37" s="417">
        <v>8048</v>
      </c>
      <c r="J37" s="178">
        <v>5633.6</v>
      </c>
      <c r="K37" s="613">
        <v>5634</v>
      </c>
      <c r="L37" s="422">
        <v>5393</v>
      </c>
      <c r="M37" s="817">
        <v>4654</v>
      </c>
      <c r="N37" s="818">
        <f>'METAS 2021'!S36</f>
        <v>6000</v>
      </c>
      <c r="O37" s="818">
        <v>2698</v>
      </c>
      <c r="P37" s="818">
        <f>'SUGESTÃO DA ÁREA TÉCNICA 2021'!AO36</f>
        <v>0</v>
      </c>
      <c r="Q37" s="818">
        <f>'METAS 2021'!AO36</f>
        <v>0</v>
      </c>
      <c r="R37" s="818">
        <f>'RESULTADO 2021'!AP36</f>
        <v>0</v>
      </c>
      <c r="S37" s="51" t="s">
        <v>103</v>
      </c>
    </row>
    <row r="38" spans="1:19" ht="13.5" customHeight="1">
      <c r="A38" s="38" t="s">
        <v>235</v>
      </c>
      <c r="B38" s="178">
        <v>229.6</v>
      </c>
      <c r="C38" s="70">
        <v>756</v>
      </c>
      <c r="D38" s="563">
        <v>605</v>
      </c>
      <c r="E38" s="151">
        <v>518</v>
      </c>
      <c r="F38" s="423">
        <v>251</v>
      </c>
      <c r="G38" s="177">
        <v>605</v>
      </c>
      <c r="H38" s="613">
        <v>210</v>
      </c>
      <c r="I38" s="428">
        <v>84</v>
      </c>
      <c r="J38" s="178">
        <v>67.2</v>
      </c>
      <c r="K38" s="613">
        <v>40</v>
      </c>
      <c r="L38" s="419">
        <v>69</v>
      </c>
      <c r="M38" s="817">
        <v>62</v>
      </c>
      <c r="N38" s="818">
        <f>'METAS 2021'!S37</f>
        <v>62</v>
      </c>
      <c r="O38" s="818">
        <v>0</v>
      </c>
      <c r="P38" s="818">
        <f>'SUGESTÃO DA ÁREA TÉCNICA 2021'!AO37</f>
        <v>0</v>
      </c>
      <c r="Q38" s="818">
        <f>'METAS 2021'!AO37</f>
        <v>0</v>
      </c>
      <c r="R38" s="818">
        <f>'RESULTADO 2021'!AP37</f>
        <v>0</v>
      </c>
      <c r="S38" s="51" t="s">
        <v>103</v>
      </c>
    </row>
    <row r="39" spans="1:19" ht="13.5" customHeight="1">
      <c r="A39" s="38" t="s">
        <v>29</v>
      </c>
      <c r="B39" s="178">
        <v>123.2</v>
      </c>
      <c r="C39" s="70">
        <v>945</v>
      </c>
      <c r="D39" s="613">
        <v>756</v>
      </c>
      <c r="E39" s="151">
        <v>756</v>
      </c>
      <c r="F39" s="423">
        <v>213</v>
      </c>
      <c r="G39" s="177">
        <v>662</v>
      </c>
      <c r="H39" s="613">
        <v>300</v>
      </c>
      <c r="I39" s="428">
        <v>42</v>
      </c>
      <c r="J39" s="178">
        <v>33.6</v>
      </c>
      <c r="K39" s="613">
        <v>40</v>
      </c>
      <c r="L39" s="422">
        <v>20</v>
      </c>
      <c r="M39" s="817">
        <v>18</v>
      </c>
      <c r="N39" s="818">
        <f>'METAS 2021'!S38</f>
        <v>18</v>
      </c>
      <c r="O39" s="818">
        <v>2</v>
      </c>
      <c r="P39" s="818">
        <f>'SUGESTÃO DA ÁREA TÉCNICA 2021'!AO38</f>
        <v>0</v>
      </c>
      <c r="Q39" s="818">
        <f>'METAS 2021'!AO38</f>
        <v>0</v>
      </c>
      <c r="R39" s="818">
        <f>'RESULTADO 2021'!AP38</f>
        <v>0</v>
      </c>
      <c r="S39" s="349" t="s">
        <v>103</v>
      </c>
    </row>
    <row r="40" spans="1:19" ht="13.5" customHeight="1">
      <c r="A40" s="38" t="s">
        <v>30</v>
      </c>
      <c r="B40" s="178">
        <v>280</v>
      </c>
      <c r="C40" s="70">
        <v>1207</v>
      </c>
      <c r="D40" s="613">
        <v>966</v>
      </c>
      <c r="E40" s="151">
        <v>965.6</v>
      </c>
      <c r="F40" s="415">
        <v>1353</v>
      </c>
      <c r="G40" s="177">
        <v>845</v>
      </c>
      <c r="H40" s="613">
        <v>845</v>
      </c>
      <c r="I40" s="428">
        <v>554</v>
      </c>
      <c r="J40" s="178">
        <v>470.9</v>
      </c>
      <c r="K40" s="1033">
        <v>718</v>
      </c>
      <c r="L40" s="178">
        <v>189</v>
      </c>
      <c r="M40" s="817">
        <v>171</v>
      </c>
      <c r="N40" s="818">
        <f>'METAS 2021'!S39</f>
        <v>171</v>
      </c>
      <c r="O40" s="818">
        <v>17</v>
      </c>
      <c r="P40" s="818">
        <f>'SUGESTÃO DA ÁREA TÉCNICA 2021'!AO39</f>
        <v>0</v>
      </c>
      <c r="Q40" s="818">
        <f>'METAS 2021'!AO39</f>
        <v>0</v>
      </c>
      <c r="R40" s="818">
        <f>'RESULTADO 2021'!AP39</f>
        <v>0</v>
      </c>
      <c r="S40" s="349" t="s">
        <v>103</v>
      </c>
    </row>
    <row r="41" spans="1:19" ht="13.5" customHeight="1">
      <c r="A41" s="38" t="s">
        <v>31</v>
      </c>
      <c r="B41" s="178">
        <v>2</v>
      </c>
      <c r="C41" s="70">
        <v>18</v>
      </c>
      <c r="D41" s="613">
        <v>18</v>
      </c>
      <c r="E41" s="151">
        <v>18</v>
      </c>
      <c r="F41" s="415">
        <v>55</v>
      </c>
      <c r="G41" s="177">
        <v>13</v>
      </c>
      <c r="H41" s="613">
        <v>13</v>
      </c>
      <c r="I41" s="427">
        <v>20</v>
      </c>
      <c r="J41" s="178">
        <v>16</v>
      </c>
      <c r="K41" s="613">
        <v>13</v>
      </c>
      <c r="L41" s="422">
        <v>4</v>
      </c>
      <c r="M41" s="817">
        <v>4</v>
      </c>
      <c r="N41" s="818">
        <f>'METAS 2021'!S40</f>
        <v>4</v>
      </c>
      <c r="O41" s="818">
        <v>1</v>
      </c>
      <c r="P41" s="818">
        <f>'SUGESTÃO DA ÁREA TÉCNICA 2021'!AO40</f>
        <v>0</v>
      </c>
      <c r="Q41" s="818">
        <f>'METAS 2021'!AO40</f>
        <v>0</v>
      </c>
      <c r="R41" s="818">
        <f>'RESULTADO 2021'!AP40</f>
        <v>0</v>
      </c>
      <c r="S41" s="349" t="s">
        <v>103</v>
      </c>
    </row>
    <row r="42" spans="1:19" ht="13.5" customHeight="1">
      <c r="A42" s="38" t="s">
        <v>32</v>
      </c>
      <c r="B42" s="178">
        <v>7205</v>
      </c>
      <c r="C42" s="70">
        <v>10513</v>
      </c>
      <c r="D42" s="613">
        <v>8937</v>
      </c>
      <c r="E42" s="151">
        <v>8937</v>
      </c>
      <c r="F42" s="423">
        <v>8310</v>
      </c>
      <c r="G42" s="177">
        <v>7359</v>
      </c>
      <c r="H42" s="613">
        <v>7597</v>
      </c>
      <c r="I42" s="426">
        <v>6499</v>
      </c>
      <c r="J42" s="178">
        <v>5199.2</v>
      </c>
      <c r="K42" s="613">
        <v>6457</v>
      </c>
      <c r="L42" s="422">
        <v>5278</v>
      </c>
      <c r="M42" s="817">
        <v>4225</v>
      </c>
      <c r="N42" s="818">
        <f>'METAS 2021'!S41</f>
        <v>5488</v>
      </c>
      <c r="O42" s="818">
        <v>880</v>
      </c>
      <c r="P42" s="818">
        <f>'SUGESTÃO DA ÁREA TÉCNICA 2021'!AO41</f>
        <v>0</v>
      </c>
      <c r="Q42" s="818">
        <f>'METAS 2021'!AO41</f>
        <v>0</v>
      </c>
      <c r="R42" s="818">
        <f>'RESULTADO 2021'!AP41</f>
        <v>0</v>
      </c>
      <c r="S42" s="349" t="s">
        <v>103</v>
      </c>
    </row>
    <row r="43" spans="1:19" ht="13.5" customHeight="1">
      <c r="A43" s="38" t="s">
        <v>33</v>
      </c>
      <c r="B43" s="178">
        <v>4</v>
      </c>
      <c r="C43" s="70">
        <v>7</v>
      </c>
      <c r="D43" s="613">
        <v>4</v>
      </c>
      <c r="E43" s="153">
        <v>4</v>
      </c>
      <c r="F43" s="416">
        <v>6</v>
      </c>
      <c r="G43" s="68">
        <v>0</v>
      </c>
      <c r="H43" s="613">
        <v>4</v>
      </c>
      <c r="I43" s="427">
        <v>7</v>
      </c>
      <c r="J43" s="178">
        <v>5.6</v>
      </c>
      <c r="K43" s="613">
        <v>6</v>
      </c>
      <c r="L43" s="422">
        <v>2</v>
      </c>
      <c r="M43" s="817">
        <v>3</v>
      </c>
      <c r="N43" s="818">
        <f>'METAS 2021'!S42</f>
        <v>3</v>
      </c>
      <c r="O43" s="818">
        <v>2</v>
      </c>
      <c r="P43" s="818">
        <f>'SUGESTÃO DA ÁREA TÉCNICA 2021'!AO42</f>
        <v>0</v>
      </c>
      <c r="Q43" s="818">
        <f>'METAS 2021'!AO42</f>
        <v>0</v>
      </c>
      <c r="R43" s="818">
        <f>'RESULTADO 2021'!AP42</f>
        <v>0</v>
      </c>
      <c r="S43" s="349" t="s">
        <v>103</v>
      </c>
    </row>
    <row r="44" spans="1:19" ht="13.5" customHeight="1">
      <c r="A44" s="38" t="s">
        <v>34</v>
      </c>
      <c r="B44" s="178">
        <v>1334.4</v>
      </c>
      <c r="C44" s="70">
        <v>2450</v>
      </c>
      <c r="D44" s="613">
        <v>1838</v>
      </c>
      <c r="E44" s="209">
        <v>1961</v>
      </c>
      <c r="F44" s="423">
        <v>1580</v>
      </c>
      <c r="G44" s="177">
        <v>1715</v>
      </c>
      <c r="H44" s="613">
        <v>1262</v>
      </c>
      <c r="I44" s="426">
        <v>1067</v>
      </c>
      <c r="J44" s="178">
        <v>906.95</v>
      </c>
      <c r="K44" s="349" t="s">
        <v>600</v>
      </c>
      <c r="L44" s="178">
        <v>785</v>
      </c>
      <c r="M44" s="817">
        <v>667</v>
      </c>
      <c r="N44" s="818">
        <f>'METAS 2021'!S43</f>
        <v>692</v>
      </c>
      <c r="O44" s="818">
        <v>83</v>
      </c>
      <c r="P44" s="818">
        <f>'SUGESTÃO DA ÁREA TÉCNICA 2021'!AO43</f>
        <v>0</v>
      </c>
      <c r="Q44" s="818">
        <f>'METAS 2021'!AO43</f>
        <v>0</v>
      </c>
      <c r="R44" s="818">
        <f>'RESULTADO 2021'!AP43</f>
        <v>0</v>
      </c>
      <c r="S44" s="349" t="s">
        <v>103</v>
      </c>
    </row>
    <row r="45" spans="1:19" ht="13.5" customHeight="1">
      <c r="A45" s="38" t="s">
        <v>35</v>
      </c>
      <c r="B45" s="178">
        <v>1200</v>
      </c>
      <c r="C45" s="70">
        <v>1516</v>
      </c>
      <c r="D45" s="613">
        <v>1213</v>
      </c>
      <c r="E45" s="154">
        <v>1212.8</v>
      </c>
      <c r="F45" s="415">
        <v>1318</v>
      </c>
      <c r="G45" s="177">
        <v>1061</v>
      </c>
      <c r="H45" s="613">
        <v>1061</v>
      </c>
      <c r="I45" s="428">
        <v>498</v>
      </c>
      <c r="J45" s="178">
        <v>389</v>
      </c>
      <c r="K45" s="613">
        <v>389</v>
      </c>
      <c r="L45" s="419">
        <v>585</v>
      </c>
      <c r="M45" s="817">
        <v>497</v>
      </c>
      <c r="N45" s="818">
        <f>'METAS 2021'!S44</f>
        <v>501</v>
      </c>
      <c r="O45" s="818">
        <v>89</v>
      </c>
      <c r="P45" s="818">
        <f>'SUGESTÃO DA ÁREA TÉCNICA 2021'!AO44</f>
        <v>0</v>
      </c>
      <c r="Q45" s="818">
        <f>'METAS 2021'!AO44</f>
        <v>0</v>
      </c>
      <c r="R45" s="818">
        <f>'RESULTADO 2021'!AP44</f>
        <v>0</v>
      </c>
      <c r="S45" s="349" t="s">
        <v>103</v>
      </c>
    </row>
    <row r="46" spans="1:19" ht="13.5" customHeight="1">
      <c r="A46" s="38" t="s">
        <v>36</v>
      </c>
      <c r="B46" s="178">
        <v>6000</v>
      </c>
      <c r="C46" s="70">
        <v>7602</v>
      </c>
      <c r="D46" s="613">
        <v>5321</v>
      </c>
      <c r="E46" s="151">
        <v>5321.4</v>
      </c>
      <c r="F46" s="423">
        <v>3241</v>
      </c>
      <c r="G46" s="177">
        <v>5321</v>
      </c>
      <c r="H46" s="613">
        <v>5321</v>
      </c>
      <c r="I46" s="426">
        <v>4273</v>
      </c>
      <c r="J46" s="178">
        <v>2991.1000000000004</v>
      </c>
      <c r="K46" s="613">
        <v>5556</v>
      </c>
      <c r="L46" s="422">
        <v>2826</v>
      </c>
      <c r="M46" s="817">
        <v>2708</v>
      </c>
      <c r="N46" s="818">
        <f>'METAS 2021'!S45</f>
        <v>2708</v>
      </c>
      <c r="O46" s="818">
        <v>827</v>
      </c>
      <c r="P46" s="818">
        <f>'SUGESTÃO DA ÁREA TÉCNICA 2021'!AO45</f>
        <v>0</v>
      </c>
      <c r="Q46" s="818">
        <f>'METAS 2021'!AO45</f>
        <v>0</v>
      </c>
      <c r="R46" s="818">
        <f>'RESULTADO 2021'!AP45</f>
        <v>0</v>
      </c>
      <c r="S46" s="349" t="s">
        <v>103</v>
      </c>
    </row>
    <row r="47" spans="1:19" ht="13.5" customHeight="1">
      <c r="A47" s="38" t="s">
        <v>37</v>
      </c>
      <c r="B47" s="178">
        <v>8442.4</v>
      </c>
      <c r="C47" s="70">
        <v>12327</v>
      </c>
      <c r="D47" s="613">
        <v>15501</v>
      </c>
      <c r="E47" s="209">
        <v>9862</v>
      </c>
      <c r="F47" s="423">
        <v>15501</v>
      </c>
      <c r="G47" s="177">
        <v>9862</v>
      </c>
      <c r="H47" s="613">
        <v>9300</v>
      </c>
      <c r="I47" s="426">
        <v>8583</v>
      </c>
      <c r="J47" s="178">
        <v>6001</v>
      </c>
      <c r="K47" s="349" t="s">
        <v>600</v>
      </c>
      <c r="L47" s="178">
        <v>9966</v>
      </c>
      <c r="M47" s="817">
        <v>7029</v>
      </c>
      <c r="N47" s="818">
        <f>'METAS 2021'!S46</f>
        <v>0</v>
      </c>
      <c r="O47" s="818">
        <v>2915</v>
      </c>
      <c r="P47" s="818">
        <f>'SUGESTÃO DA ÁREA TÉCNICA 2021'!AO46</f>
        <v>0</v>
      </c>
      <c r="Q47" s="818">
        <f>'METAS 2021'!AO46</f>
        <v>0</v>
      </c>
      <c r="R47" s="818">
        <f>'RESULTADO 2021'!AP46</f>
        <v>0</v>
      </c>
      <c r="S47" s="349" t="s">
        <v>103</v>
      </c>
    </row>
    <row r="48" spans="1:19" ht="13.5" customHeight="1">
      <c r="A48" s="296" t="s">
        <v>38</v>
      </c>
      <c r="B48" s="616">
        <f>SUM(B49:B54)</f>
        <v>274</v>
      </c>
      <c r="C48" s="616">
        <f t="shared" ref="C48:K48" si="4">SUM(C49:C54)</f>
        <v>3084</v>
      </c>
      <c r="D48" s="617">
        <f t="shared" si="4"/>
        <v>2579</v>
      </c>
      <c r="E48" s="616">
        <f t="shared" si="4"/>
        <v>2555.6</v>
      </c>
      <c r="F48" s="616">
        <f t="shared" si="4"/>
        <v>1543</v>
      </c>
      <c r="G48" s="616">
        <f t="shared" si="4"/>
        <v>2207</v>
      </c>
      <c r="H48" s="616">
        <f t="shared" si="4"/>
        <v>951</v>
      </c>
      <c r="I48" s="616">
        <f t="shared" si="4"/>
        <v>792</v>
      </c>
      <c r="J48" s="616">
        <f t="shared" si="4"/>
        <v>645.43999999999994</v>
      </c>
      <c r="K48" s="616">
        <f t="shared" si="4"/>
        <v>844</v>
      </c>
      <c r="L48" s="611"/>
      <c r="M48" s="816">
        <f>M49+M50+M51+M52+M53+M54</f>
        <v>825</v>
      </c>
      <c r="N48" s="916"/>
      <c r="O48" s="916"/>
      <c r="P48" s="828"/>
      <c r="Q48" s="828"/>
      <c r="R48" s="828"/>
      <c r="S48" s="349" t="s">
        <v>103</v>
      </c>
    </row>
    <row r="49" spans="1:19" ht="13.5" customHeight="1">
      <c r="A49" s="38" t="s">
        <v>39</v>
      </c>
      <c r="B49" s="178">
        <v>250</v>
      </c>
      <c r="C49" s="73">
        <v>2534</v>
      </c>
      <c r="D49" s="618">
        <v>2027</v>
      </c>
      <c r="E49" s="151">
        <v>2027.2</v>
      </c>
      <c r="F49" s="425">
        <v>708</v>
      </c>
      <c r="G49" s="151">
        <v>1774</v>
      </c>
      <c r="H49" s="618">
        <v>496</v>
      </c>
      <c r="I49" s="428">
        <v>388</v>
      </c>
      <c r="J49" s="178">
        <v>310.39999999999998</v>
      </c>
      <c r="K49" s="618">
        <v>496</v>
      </c>
      <c r="L49" s="419">
        <v>603</v>
      </c>
      <c r="M49" s="817">
        <v>513</v>
      </c>
      <c r="N49" s="818">
        <f>'METAS 2021'!S48</f>
        <v>311</v>
      </c>
      <c r="O49" s="818">
        <v>33</v>
      </c>
      <c r="P49" s="818">
        <f>'SUGESTÃO DA ÁREA TÉCNICA 2021'!AO48</f>
        <v>0</v>
      </c>
      <c r="Q49" s="818">
        <f>'METAS 2021'!AO48</f>
        <v>0</v>
      </c>
      <c r="R49" s="818">
        <f>'RESULTADO 2021'!AP48</f>
        <v>0</v>
      </c>
      <c r="S49" s="349" t="s">
        <v>103</v>
      </c>
    </row>
    <row r="50" spans="1:19" ht="20.25" customHeight="1">
      <c r="A50" s="38" t="s">
        <v>40</v>
      </c>
      <c r="B50" s="178">
        <v>2.4</v>
      </c>
      <c r="C50" s="73">
        <v>51</v>
      </c>
      <c r="D50" s="618">
        <v>36</v>
      </c>
      <c r="E50" s="73">
        <v>46</v>
      </c>
      <c r="F50" s="419">
        <v>230</v>
      </c>
      <c r="G50" s="73">
        <v>36</v>
      </c>
      <c r="H50" s="618">
        <v>36</v>
      </c>
      <c r="I50" s="427">
        <v>106</v>
      </c>
      <c r="J50" s="178">
        <v>84.8</v>
      </c>
      <c r="K50" s="618">
        <v>85</v>
      </c>
      <c r="L50" s="419">
        <v>215</v>
      </c>
      <c r="M50" s="817">
        <v>194</v>
      </c>
      <c r="N50" s="818">
        <f>'METAS 2021'!S49</f>
        <v>194</v>
      </c>
      <c r="O50" s="818">
        <v>6</v>
      </c>
      <c r="P50" s="818">
        <f>'SUGESTÃO DA ÁREA TÉCNICA 2021'!AO49</f>
        <v>0</v>
      </c>
      <c r="Q50" s="818">
        <f>'METAS 2021'!AO49</f>
        <v>0</v>
      </c>
      <c r="R50" s="818">
        <f>'RESULTADO 2021'!AP49</f>
        <v>0</v>
      </c>
      <c r="S50" s="51" t="s">
        <v>103</v>
      </c>
    </row>
    <row r="51" spans="1:19" ht="13.5" customHeight="1">
      <c r="A51" s="38" t="s">
        <v>41</v>
      </c>
      <c r="B51" s="178">
        <v>5.6</v>
      </c>
      <c r="C51" s="73">
        <v>340</v>
      </c>
      <c r="D51" s="618">
        <v>340</v>
      </c>
      <c r="E51" s="152">
        <v>340</v>
      </c>
      <c r="F51" s="416">
        <v>429</v>
      </c>
      <c r="G51" s="68">
        <v>272</v>
      </c>
      <c r="H51" s="618">
        <v>272</v>
      </c>
      <c r="I51" s="428">
        <v>214</v>
      </c>
      <c r="J51" s="178">
        <v>181.9</v>
      </c>
      <c r="K51" s="618">
        <v>182</v>
      </c>
      <c r="L51" s="422">
        <v>106</v>
      </c>
      <c r="M51" s="817">
        <v>95</v>
      </c>
      <c r="N51" s="818">
        <f>'METAS 2021'!S50</f>
        <v>95</v>
      </c>
      <c r="O51" s="818">
        <v>7</v>
      </c>
      <c r="P51" s="818">
        <f>'SUGESTÃO DA ÁREA TÉCNICA 2021'!AO50</f>
        <v>0</v>
      </c>
      <c r="Q51" s="818">
        <f>'METAS 2021'!AO50</f>
        <v>0</v>
      </c>
      <c r="R51" s="818">
        <f>'RESULTADO 2021'!AP50</f>
        <v>0</v>
      </c>
      <c r="S51" s="51" t="s">
        <v>103</v>
      </c>
    </row>
    <row r="52" spans="1:19" ht="13.5" customHeight="1">
      <c r="A52" s="38" t="s">
        <v>42</v>
      </c>
      <c r="B52" s="178">
        <v>0.8</v>
      </c>
      <c r="C52" s="73">
        <v>12</v>
      </c>
      <c r="D52" s="618">
        <v>83</v>
      </c>
      <c r="E52" s="151">
        <v>11</v>
      </c>
      <c r="F52" s="425">
        <v>83</v>
      </c>
      <c r="G52" s="151">
        <v>8</v>
      </c>
      <c r="H52" s="618">
        <v>30</v>
      </c>
      <c r="I52" s="428">
        <v>26</v>
      </c>
      <c r="J52" s="178">
        <v>20.8</v>
      </c>
      <c r="K52" s="618">
        <v>30</v>
      </c>
      <c r="L52" s="422">
        <v>17</v>
      </c>
      <c r="M52" s="817">
        <v>15</v>
      </c>
      <c r="N52" s="818">
        <f>'METAS 2021'!S51</f>
        <v>30</v>
      </c>
      <c r="O52" s="818">
        <v>4</v>
      </c>
      <c r="P52" s="818">
        <f>'SUGESTÃO DA ÁREA TÉCNICA 2021'!AO51</f>
        <v>0</v>
      </c>
      <c r="Q52" s="818">
        <f>'METAS 2021'!AO51</f>
        <v>0</v>
      </c>
      <c r="R52" s="818">
        <f>'RESULTADO 2021'!AP51</f>
        <v>0</v>
      </c>
      <c r="S52" s="349" t="s">
        <v>103</v>
      </c>
    </row>
    <row r="53" spans="1:19" ht="13.5" customHeight="1">
      <c r="A53" s="38" t="s">
        <v>43</v>
      </c>
      <c r="B53" s="178">
        <v>15.2</v>
      </c>
      <c r="C53" s="73">
        <v>146</v>
      </c>
      <c r="D53" s="618">
        <v>93</v>
      </c>
      <c r="E53" s="151">
        <v>131.4</v>
      </c>
      <c r="F53" s="425">
        <v>93</v>
      </c>
      <c r="G53" s="151">
        <v>117</v>
      </c>
      <c r="H53" s="618">
        <v>117</v>
      </c>
      <c r="I53" s="428">
        <v>57</v>
      </c>
      <c r="J53" s="178">
        <v>46.74</v>
      </c>
      <c r="K53" s="618">
        <v>50</v>
      </c>
      <c r="L53" s="422">
        <v>8</v>
      </c>
      <c r="M53" s="817">
        <v>8</v>
      </c>
      <c r="N53" s="818">
        <f>'METAS 2021'!S52</f>
        <v>8</v>
      </c>
      <c r="O53" s="818">
        <v>0</v>
      </c>
      <c r="P53" s="818">
        <f>'SUGESTÃO DA ÁREA TÉCNICA 2021'!AO52</f>
        <v>0</v>
      </c>
      <c r="Q53" s="818">
        <f>'METAS 2021'!AO52</f>
        <v>0</v>
      </c>
      <c r="R53" s="818">
        <f>'RESULTADO 2021'!AP52</f>
        <v>0</v>
      </c>
      <c r="S53" s="349" t="s">
        <v>103</v>
      </c>
    </row>
    <row r="54" spans="1:19" ht="13.5" customHeight="1">
      <c r="A54" s="38" t="s">
        <v>44</v>
      </c>
      <c r="B54" s="178">
        <v>0</v>
      </c>
      <c r="C54" s="73">
        <v>1</v>
      </c>
      <c r="D54" s="618">
        <v>0</v>
      </c>
      <c r="E54" s="152">
        <v>0</v>
      </c>
      <c r="F54" s="153">
        <v>0</v>
      </c>
      <c r="G54" s="153">
        <v>0</v>
      </c>
      <c r="H54" s="618">
        <v>0</v>
      </c>
      <c r="I54" s="427">
        <v>1</v>
      </c>
      <c r="J54" s="178">
        <v>0.8</v>
      </c>
      <c r="K54" s="618">
        <v>1</v>
      </c>
      <c r="L54" s="422">
        <v>0</v>
      </c>
      <c r="M54" s="817">
        <v>0</v>
      </c>
      <c r="N54" s="818">
        <f>'METAS 2021'!S53</f>
        <v>1</v>
      </c>
      <c r="O54" s="818">
        <v>0</v>
      </c>
      <c r="P54" s="818">
        <f>'SUGESTÃO DA ÁREA TÉCNICA 2021'!AO53</f>
        <v>0</v>
      </c>
      <c r="Q54" s="818">
        <f>'METAS 2021'!AO53</f>
        <v>0</v>
      </c>
      <c r="R54" s="818">
        <f>'RESULTADO 2021'!AP53</f>
        <v>0</v>
      </c>
      <c r="S54" s="349" t="s">
        <v>103</v>
      </c>
    </row>
    <row r="55" spans="1:19" ht="13.5" customHeight="1">
      <c r="A55" s="296" t="s">
        <v>45</v>
      </c>
      <c r="B55" s="616">
        <f>SUM(B56:B60)</f>
        <v>324</v>
      </c>
      <c r="C55" s="616">
        <f t="shared" ref="C55:K55" si="5">SUM(C56:C60)</f>
        <v>1070</v>
      </c>
      <c r="D55" s="617">
        <f t="shared" si="5"/>
        <v>858</v>
      </c>
      <c r="E55" s="616">
        <f t="shared" si="5"/>
        <v>298</v>
      </c>
      <c r="F55" s="616">
        <f t="shared" si="5"/>
        <v>1045</v>
      </c>
      <c r="G55" s="616">
        <f t="shared" si="5"/>
        <v>842</v>
      </c>
      <c r="H55" s="616">
        <f t="shared" si="5"/>
        <v>856</v>
      </c>
      <c r="I55" s="616">
        <f t="shared" si="5"/>
        <v>977</v>
      </c>
      <c r="J55" s="616">
        <f t="shared" si="5"/>
        <v>828.19999999999993</v>
      </c>
      <c r="K55" s="616">
        <f t="shared" si="5"/>
        <v>810</v>
      </c>
      <c r="L55" s="611"/>
      <c r="M55" s="816">
        <f>M56+M57+M58+M59+M60</f>
        <v>1184</v>
      </c>
      <c r="N55" s="916"/>
      <c r="O55" s="916"/>
      <c r="P55" s="828"/>
      <c r="Q55" s="828"/>
      <c r="R55" s="828"/>
      <c r="S55" s="352" t="s">
        <v>103</v>
      </c>
    </row>
    <row r="56" spans="1:19" ht="20.25" customHeight="1">
      <c r="A56" s="38" t="s">
        <v>47</v>
      </c>
      <c r="B56" s="178">
        <v>0.8</v>
      </c>
      <c r="C56" s="70">
        <v>5</v>
      </c>
      <c r="D56" s="613">
        <v>5</v>
      </c>
      <c r="E56" s="49">
        <v>5</v>
      </c>
      <c r="F56" s="424">
        <v>1</v>
      </c>
      <c r="G56" s="50">
        <v>0</v>
      </c>
      <c r="H56" s="613">
        <v>1</v>
      </c>
      <c r="I56" s="428">
        <v>0</v>
      </c>
      <c r="J56" s="178">
        <v>0</v>
      </c>
      <c r="K56" s="613">
        <v>1</v>
      </c>
      <c r="L56" s="422">
        <v>0</v>
      </c>
      <c r="M56" s="817">
        <v>0</v>
      </c>
      <c r="N56" s="818">
        <f>'METAS 2021'!S55</f>
        <v>0</v>
      </c>
      <c r="O56" s="818">
        <v>0</v>
      </c>
      <c r="P56" s="818">
        <f>'SUGESTÃO DA ÁREA TÉCNICA 2021'!AO55</f>
        <v>0</v>
      </c>
      <c r="Q56" s="818">
        <f>'METAS 2021'!AO55</f>
        <v>0</v>
      </c>
      <c r="R56" s="818">
        <f>'RESULTADO 2021'!AP55</f>
        <v>0</v>
      </c>
      <c r="S56" s="349" t="s">
        <v>103</v>
      </c>
    </row>
    <row r="57" spans="1:19" ht="14.25" customHeight="1">
      <c r="A57" s="38" t="s">
        <v>50</v>
      </c>
      <c r="B57" s="178">
        <v>2.4</v>
      </c>
      <c r="C57" s="70">
        <v>1</v>
      </c>
      <c r="D57" s="613">
        <v>1</v>
      </c>
      <c r="E57" s="49">
        <v>1</v>
      </c>
      <c r="F57" s="72">
        <v>0</v>
      </c>
      <c r="G57" s="50">
        <v>0</v>
      </c>
      <c r="H57" s="613">
        <v>1</v>
      </c>
      <c r="I57" s="428">
        <v>1</v>
      </c>
      <c r="J57" s="178">
        <v>1</v>
      </c>
      <c r="K57" s="613">
        <v>1</v>
      </c>
      <c r="L57" s="422">
        <v>1</v>
      </c>
      <c r="M57" s="817">
        <v>1</v>
      </c>
      <c r="N57" s="818">
        <f>'METAS 2021'!S56</f>
        <v>1</v>
      </c>
      <c r="O57" s="818">
        <v>1</v>
      </c>
      <c r="P57" s="818">
        <f>'SUGESTÃO DA ÁREA TÉCNICA 2021'!AO56</f>
        <v>0</v>
      </c>
      <c r="Q57" s="818">
        <f>'METAS 2021'!AO56</f>
        <v>0</v>
      </c>
      <c r="R57" s="818">
        <f>'RESULTADO 2021'!AP56</f>
        <v>0</v>
      </c>
      <c r="S57" s="51" t="s">
        <v>103</v>
      </c>
    </row>
    <row r="58" spans="1:19" ht="13.5" customHeight="1">
      <c r="A58" s="38" t="s">
        <v>49</v>
      </c>
      <c r="B58" s="178">
        <v>319.2</v>
      </c>
      <c r="C58" s="70">
        <v>1052</v>
      </c>
      <c r="D58" s="613">
        <v>840</v>
      </c>
      <c r="E58" s="154">
        <v>280</v>
      </c>
      <c r="F58" s="419">
        <v>868</v>
      </c>
      <c r="G58" s="178">
        <v>842</v>
      </c>
      <c r="H58" s="613">
        <v>842</v>
      </c>
      <c r="I58" s="427">
        <v>924</v>
      </c>
      <c r="J58" s="178">
        <v>785.4</v>
      </c>
      <c r="K58" s="613">
        <v>800</v>
      </c>
      <c r="L58" s="419">
        <v>1318</v>
      </c>
      <c r="M58" s="817">
        <v>1132</v>
      </c>
      <c r="N58" s="818">
        <f>'METAS 2021'!S57</f>
        <v>1132</v>
      </c>
      <c r="O58" s="818">
        <v>415</v>
      </c>
      <c r="P58" s="818">
        <f>'SUGESTÃO DA ÁREA TÉCNICA 2021'!AO57</f>
        <v>0</v>
      </c>
      <c r="Q58" s="818">
        <f>'METAS 2021'!AO57</f>
        <v>0</v>
      </c>
      <c r="R58" s="818">
        <f>'RESULTADO 2021'!AP57</f>
        <v>0</v>
      </c>
      <c r="S58" s="51" t="s">
        <v>103</v>
      </c>
    </row>
    <row r="59" spans="1:19" ht="13.5" customHeight="1">
      <c r="A59" s="38" t="s">
        <v>48</v>
      </c>
      <c r="B59" s="178">
        <v>0</v>
      </c>
      <c r="C59" s="70">
        <v>7</v>
      </c>
      <c r="D59" s="613">
        <v>7</v>
      </c>
      <c r="E59" s="49">
        <v>7</v>
      </c>
      <c r="F59" s="420">
        <v>171</v>
      </c>
      <c r="G59" s="49">
        <v>0</v>
      </c>
      <c r="H59" s="613">
        <v>7</v>
      </c>
      <c r="I59" s="427">
        <v>51</v>
      </c>
      <c r="J59" s="178">
        <v>40.799999999999997</v>
      </c>
      <c r="K59" s="613">
        <v>7</v>
      </c>
      <c r="L59" s="419">
        <v>49</v>
      </c>
      <c r="M59" s="817">
        <v>49</v>
      </c>
      <c r="N59" s="818">
        <f>'METAS 2021'!S58</f>
        <v>49</v>
      </c>
      <c r="O59" s="818">
        <v>9</v>
      </c>
      <c r="P59" s="818">
        <f>'SUGESTÃO DA ÁREA TÉCNICA 2021'!AO58</f>
        <v>0</v>
      </c>
      <c r="Q59" s="818">
        <f>'METAS 2021'!AO58</f>
        <v>0</v>
      </c>
      <c r="R59" s="818">
        <f>'RESULTADO 2021'!AP58</f>
        <v>0</v>
      </c>
      <c r="S59" s="349" t="s">
        <v>103</v>
      </c>
    </row>
    <row r="60" spans="1:19" ht="13.5" customHeight="1">
      <c r="A60" s="38" t="s">
        <v>46</v>
      </c>
      <c r="B60" s="208">
        <v>1.6</v>
      </c>
      <c r="C60" s="70">
        <v>5</v>
      </c>
      <c r="D60" s="613">
        <v>5</v>
      </c>
      <c r="E60" s="49">
        <v>5</v>
      </c>
      <c r="F60" s="424">
        <v>5</v>
      </c>
      <c r="G60" s="49">
        <v>0</v>
      </c>
      <c r="H60" s="613">
        <v>5</v>
      </c>
      <c r="I60" s="428">
        <v>1</v>
      </c>
      <c r="J60" s="178">
        <v>1</v>
      </c>
      <c r="K60" s="613">
        <v>1</v>
      </c>
      <c r="L60" s="419">
        <v>2</v>
      </c>
      <c r="M60" s="817">
        <v>2</v>
      </c>
      <c r="N60" s="818">
        <f>'METAS 2021'!S59</f>
        <v>2</v>
      </c>
      <c r="O60" s="818">
        <v>1</v>
      </c>
      <c r="P60" s="818">
        <f>'SUGESTÃO DA ÁREA TÉCNICA 2021'!AO59</f>
        <v>0</v>
      </c>
      <c r="Q60" s="818">
        <f>'METAS 2021'!AO59</f>
        <v>0</v>
      </c>
      <c r="R60" s="818">
        <f>'RESULTADO 2021'!AP59</f>
        <v>0</v>
      </c>
      <c r="S60" s="349" t="s">
        <v>103</v>
      </c>
    </row>
    <row r="61" spans="1:19" ht="13.5" customHeight="1">
      <c r="A61" s="296" t="s">
        <v>51</v>
      </c>
      <c r="B61" s="614">
        <f>SUM(B62:B67)</f>
        <v>4039.3999999999996</v>
      </c>
      <c r="C61" s="614">
        <f t="shared" ref="C61:K61" si="6">SUM(C62:C67)</f>
        <v>8697</v>
      </c>
      <c r="D61" s="615">
        <f t="shared" si="6"/>
        <v>6070</v>
      </c>
      <c r="E61" s="614">
        <f t="shared" si="6"/>
        <v>5085</v>
      </c>
      <c r="F61" s="614">
        <f t="shared" si="6"/>
        <v>5622</v>
      </c>
      <c r="G61" s="614">
        <f t="shared" si="6"/>
        <v>6484</v>
      </c>
      <c r="H61" s="614">
        <f t="shared" si="6"/>
        <v>6508</v>
      </c>
      <c r="I61" s="614">
        <f t="shared" si="6"/>
        <v>5427</v>
      </c>
      <c r="J61" s="614">
        <f t="shared" si="6"/>
        <v>4433.95</v>
      </c>
      <c r="K61" s="614">
        <f t="shared" si="6"/>
        <v>4436</v>
      </c>
      <c r="L61" s="611"/>
      <c r="M61" s="816">
        <f>M62+M63+M64+M65+M66+M67</f>
        <v>4935</v>
      </c>
      <c r="N61" s="916"/>
      <c r="O61" s="916"/>
      <c r="P61" s="828"/>
      <c r="Q61" s="828"/>
      <c r="R61" s="828"/>
      <c r="S61" s="352" t="s">
        <v>103</v>
      </c>
    </row>
    <row r="62" spans="1:19" ht="13.5" customHeight="1">
      <c r="A62" s="38" t="s">
        <v>54</v>
      </c>
      <c r="B62" s="178">
        <v>428.8</v>
      </c>
      <c r="C62" s="70">
        <v>2069</v>
      </c>
      <c r="D62" s="613">
        <v>1552</v>
      </c>
      <c r="E62" s="151">
        <v>1551.75</v>
      </c>
      <c r="F62" s="415">
        <v>1815</v>
      </c>
      <c r="G62" s="177">
        <v>1655</v>
      </c>
      <c r="H62" s="613">
        <v>1655</v>
      </c>
      <c r="I62" s="417">
        <v>1847</v>
      </c>
      <c r="J62" s="178">
        <v>1569.95</v>
      </c>
      <c r="K62" s="613">
        <v>1570</v>
      </c>
      <c r="L62" s="419">
        <v>1763</v>
      </c>
      <c r="M62" s="817">
        <v>1410</v>
      </c>
      <c r="N62" s="818">
        <f>'METAS 2021'!S61</f>
        <v>1410</v>
      </c>
      <c r="O62" s="818">
        <v>565</v>
      </c>
      <c r="P62" s="818">
        <f>'SUGESTÃO DA ÁREA TÉCNICA 2021'!AO61</f>
        <v>0</v>
      </c>
      <c r="Q62" s="818">
        <f>'METAS 2021'!AO61</f>
        <v>0</v>
      </c>
      <c r="R62" s="818">
        <f>'RESULTADO 2021'!AP61</f>
        <v>0</v>
      </c>
      <c r="S62" s="349" t="s">
        <v>103</v>
      </c>
    </row>
    <row r="63" spans="1:19" ht="13.5" customHeight="1">
      <c r="A63" s="38" t="s">
        <v>52</v>
      </c>
      <c r="B63" s="178">
        <v>453.6</v>
      </c>
      <c r="C63" s="70">
        <v>165</v>
      </c>
      <c r="D63" s="613">
        <v>165</v>
      </c>
      <c r="E63" s="209">
        <v>165</v>
      </c>
      <c r="F63" s="423">
        <v>143</v>
      </c>
      <c r="G63" s="177">
        <v>132</v>
      </c>
      <c r="H63" s="613">
        <v>143</v>
      </c>
      <c r="I63" s="427">
        <v>514</v>
      </c>
      <c r="J63" s="178">
        <v>411.2</v>
      </c>
      <c r="K63" s="613">
        <v>411</v>
      </c>
      <c r="L63" s="419">
        <v>1292</v>
      </c>
      <c r="M63" s="817">
        <v>1036</v>
      </c>
      <c r="N63" s="818">
        <f>'METAS 2021'!S62</f>
        <v>800</v>
      </c>
      <c r="O63" s="818">
        <v>171</v>
      </c>
      <c r="P63" s="818">
        <f>'SUGESTÃO DA ÁREA TÉCNICA 2021'!AO62</f>
        <v>0</v>
      </c>
      <c r="Q63" s="818">
        <f>'METAS 2021'!AO62</f>
        <v>0</v>
      </c>
      <c r="R63" s="818">
        <f>'RESULTADO 2021'!AP62</f>
        <v>0</v>
      </c>
      <c r="S63" s="51" t="s">
        <v>103</v>
      </c>
    </row>
    <row r="64" spans="1:19" ht="13.5" customHeight="1">
      <c r="A64" s="38" t="s">
        <v>53</v>
      </c>
      <c r="B64" s="178">
        <v>52.8</v>
      </c>
      <c r="C64" s="70">
        <v>17</v>
      </c>
      <c r="D64" s="613">
        <v>17</v>
      </c>
      <c r="E64" s="153">
        <v>17</v>
      </c>
      <c r="F64" s="416">
        <v>79</v>
      </c>
      <c r="G64" s="68">
        <v>12</v>
      </c>
      <c r="H64" s="613">
        <v>25</v>
      </c>
      <c r="I64" s="428">
        <v>16</v>
      </c>
      <c r="J64" s="178">
        <v>12.8</v>
      </c>
      <c r="K64" s="613">
        <v>15</v>
      </c>
      <c r="L64" s="419">
        <v>89</v>
      </c>
      <c r="M64" s="817">
        <v>80</v>
      </c>
      <c r="N64" s="818">
        <f>'METAS 2021'!S63</f>
        <v>80</v>
      </c>
      <c r="O64" s="818">
        <v>5</v>
      </c>
      <c r="P64" s="818">
        <f>'SUGESTÃO DA ÁREA TÉCNICA 2021'!AO63</f>
        <v>0</v>
      </c>
      <c r="Q64" s="818">
        <f>'METAS 2021'!AO63</f>
        <v>0</v>
      </c>
      <c r="R64" s="818">
        <f>'RESULTADO 2021'!AP63</f>
        <v>0</v>
      </c>
      <c r="S64" s="51" t="s">
        <v>103</v>
      </c>
    </row>
    <row r="65" spans="1:19" ht="13.5" customHeight="1">
      <c r="A65" s="38" t="s">
        <v>56</v>
      </c>
      <c r="B65" s="178">
        <v>1656</v>
      </c>
      <c r="C65" s="70">
        <v>3591</v>
      </c>
      <c r="D65" s="613">
        <v>2514</v>
      </c>
      <c r="E65" s="154">
        <v>1206</v>
      </c>
      <c r="F65" s="419">
        <v>2041</v>
      </c>
      <c r="G65" s="178">
        <v>2513</v>
      </c>
      <c r="H65" s="613">
        <v>2513</v>
      </c>
      <c r="I65" s="428">
        <v>725</v>
      </c>
      <c r="J65" s="178">
        <v>580</v>
      </c>
      <c r="K65" s="613">
        <v>580</v>
      </c>
      <c r="L65" s="419">
        <v>749</v>
      </c>
      <c r="M65" s="817">
        <v>642</v>
      </c>
      <c r="N65" s="818">
        <f>'METAS 2021'!S64</f>
        <v>642</v>
      </c>
      <c r="O65" s="818">
        <v>448</v>
      </c>
      <c r="P65" s="818">
        <f>'SUGESTÃO DA ÁREA TÉCNICA 2021'!AO64</f>
        <v>0</v>
      </c>
      <c r="Q65" s="818">
        <f>'METAS 2021'!AO64</f>
        <v>0</v>
      </c>
      <c r="R65" s="818">
        <f>'RESULTADO 2021'!AP64</f>
        <v>0</v>
      </c>
      <c r="S65" s="349" t="s">
        <v>103</v>
      </c>
    </row>
    <row r="66" spans="1:19" ht="13.5" customHeight="1">
      <c r="A66" s="38" t="s">
        <v>57</v>
      </c>
      <c r="B66" s="178">
        <v>1023.2</v>
      </c>
      <c r="C66" s="70">
        <v>1727</v>
      </c>
      <c r="D66" s="613">
        <v>1295</v>
      </c>
      <c r="E66" s="154">
        <v>1295.25</v>
      </c>
      <c r="F66" s="422">
        <v>1017</v>
      </c>
      <c r="G66" s="154">
        <v>1382</v>
      </c>
      <c r="H66" s="613">
        <v>1382</v>
      </c>
      <c r="I66" s="417">
        <v>1681</v>
      </c>
      <c r="J66" s="178">
        <v>1344.8</v>
      </c>
      <c r="K66" s="613">
        <v>1345</v>
      </c>
      <c r="L66" s="422">
        <v>1196</v>
      </c>
      <c r="M66" s="817">
        <v>958</v>
      </c>
      <c r="N66" s="818">
        <f>'METAS 2021'!S65</f>
        <v>958</v>
      </c>
      <c r="O66" s="818">
        <v>177</v>
      </c>
      <c r="P66" s="818">
        <f>'SUGESTÃO DA ÁREA TÉCNICA 2021'!AO65</f>
        <v>0</v>
      </c>
      <c r="Q66" s="818">
        <f>'METAS 2021'!AO65</f>
        <v>0</v>
      </c>
      <c r="R66" s="818">
        <f>'RESULTADO 2021'!AP65</f>
        <v>0</v>
      </c>
      <c r="S66" s="349" t="s">
        <v>103</v>
      </c>
    </row>
    <row r="67" spans="1:19" ht="13.5" customHeight="1">
      <c r="A67" s="38" t="s">
        <v>55</v>
      </c>
      <c r="B67" s="208">
        <v>425</v>
      </c>
      <c r="C67" s="70">
        <v>1128</v>
      </c>
      <c r="D67" s="613">
        <v>527</v>
      </c>
      <c r="E67" s="210">
        <v>850</v>
      </c>
      <c r="F67" s="422">
        <v>527</v>
      </c>
      <c r="G67" s="154">
        <v>790</v>
      </c>
      <c r="H67" s="613">
        <v>790</v>
      </c>
      <c r="I67" s="428">
        <v>644</v>
      </c>
      <c r="J67" s="178">
        <v>515.20000000000005</v>
      </c>
      <c r="K67" s="613">
        <v>515</v>
      </c>
      <c r="L67" s="419">
        <v>951</v>
      </c>
      <c r="M67" s="817">
        <v>809</v>
      </c>
      <c r="N67" s="818">
        <f>'METAS 2021'!S66</f>
        <v>0</v>
      </c>
      <c r="O67" s="818">
        <v>103</v>
      </c>
      <c r="P67" s="818">
        <f>'SUGESTÃO DA ÁREA TÉCNICA 2021'!AO66</f>
        <v>0</v>
      </c>
      <c r="Q67" s="818">
        <f>'METAS 2021'!AO66</f>
        <v>0</v>
      </c>
      <c r="R67" s="818">
        <f>'RESULTADO 2021'!AP66</f>
        <v>0</v>
      </c>
      <c r="S67" s="349" t="s">
        <v>103</v>
      </c>
    </row>
    <row r="68" spans="1:19" ht="13.5" customHeight="1">
      <c r="A68" s="296" t="s">
        <v>80</v>
      </c>
      <c r="B68" s="614">
        <f>SUM(B69:B73)</f>
        <v>3635.2</v>
      </c>
      <c r="C68" s="614">
        <f t="shared" ref="C68:K68" si="7">SUM(C69:C73)</f>
        <v>5543</v>
      </c>
      <c r="D68" s="615">
        <f t="shared" si="7"/>
        <v>4262</v>
      </c>
      <c r="E68" s="614">
        <f t="shared" si="7"/>
        <v>4190</v>
      </c>
      <c r="F68" s="614">
        <f t="shared" si="7"/>
        <v>6765</v>
      </c>
      <c r="G68" s="614">
        <f t="shared" si="7"/>
        <v>4180</v>
      </c>
      <c r="H68" s="614">
        <f t="shared" si="7"/>
        <v>4559</v>
      </c>
      <c r="I68" s="614">
        <f t="shared" si="7"/>
        <v>8194</v>
      </c>
      <c r="J68" s="614">
        <f t="shared" si="7"/>
        <v>6645.35</v>
      </c>
      <c r="K68" s="614">
        <f t="shared" si="7"/>
        <v>7006</v>
      </c>
      <c r="L68" s="611"/>
      <c r="M68" s="816">
        <f>M69+M70+M71+M72+M73</f>
        <v>6875</v>
      </c>
      <c r="N68" s="916"/>
      <c r="O68" s="916"/>
      <c r="P68" s="828"/>
      <c r="Q68" s="828"/>
      <c r="R68" s="828"/>
      <c r="S68" s="352" t="s">
        <v>103</v>
      </c>
    </row>
    <row r="69" spans="1:19" ht="13.5" customHeight="1">
      <c r="A69" s="38" t="s">
        <v>58</v>
      </c>
      <c r="B69" s="178">
        <v>98.4</v>
      </c>
      <c r="C69" s="70">
        <v>127</v>
      </c>
      <c r="D69" s="350">
        <v>200</v>
      </c>
      <c r="E69" s="209">
        <v>200</v>
      </c>
      <c r="F69" s="418">
        <v>259</v>
      </c>
      <c r="G69" s="50">
        <v>102</v>
      </c>
      <c r="H69" s="350">
        <v>260</v>
      </c>
      <c r="I69" s="428">
        <v>259</v>
      </c>
      <c r="J69" s="178">
        <v>207.2</v>
      </c>
      <c r="K69" s="350">
        <v>300</v>
      </c>
      <c r="L69" s="419">
        <v>743</v>
      </c>
      <c r="M69" s="817">
        <v>631</v>
      </c>
      <c r="N69" s="818">
        <f>'METAS 2021'!S68</f>
        <v>631</v>
      </c>
      <c r="O69" s="818">
        <v>140</v>
      </c>
      <c r="P69" s="818">
        <f>'SUGESTÃO DA ÁREA TÉCNICA 2021'!AO68</f>
        <v>0</v>
      </c>
      <c r="Q69" s="818">
        <f>'METAS 2021'!AO68</f>
        <v>0</v>
      </c>
      <c r="R69" s="818">
        <f>'RESULTADO 2021'!AP68</f>
        <v>0</v>
      </c>
      <c r="S69" s="349" t="s">
        <v>103</v>
      </c>
    </row>
    <row r="70" spans="1:19" ht="13.5" customHeight="1">
      <c r="A70" s="38" t="s">
        <v>59</v>
      </c>
      <c r="B70" s="178">
        <v>460</v>
      </c>
      <c r="C70" s="70">
        <v>996</v>
      </c>
      <c r="D70" s="350">
        <v>747</v>
      </c>
      <c r="E70" s="153">
        <v>747</v>
      </c>
      <c r="F70" s="417">
        <v>1426</v>
      </c>
      <c r="G70" s="117">
        <v>697</v>
      </c>
      <c r="H70" s="350">
        <v>697</v>
      </c>
      <c r="I70" s="417">
        <v>1803</v>
      </c>
      <c r="J70" s="178">
        <v>1532.55</v>
      </c>
      <c r="K70" s="350">
        <v>1533</v>
      </c>
      <c r="L70" s="419">
        <v>1543</v>
      </c>
      <c r="M70" s="817">
        <v>1241</v>
      </c>
      <c r="N70" s="818">
        <f>'METAS 2021'!S69</f>
        <v>631</v>
      </c>
      <c r="O70" s="818">
        <v>447</v>
      </c>
      <c r="P70" s="818">
        <f>'SUGESTÃO DA ÁREA TÉCNICA 2021'!AO69</f>
        <v>0</v>
      </c>
      <c r="Q70" s="818">
        <f>'METAS 2021'!AO69</f>
        <v>0</v>
      </c>
      <c r="R70" s="818">
        <f>'RESULTADO 2021'!AP69</f>
        <v>0</v>
      </c>
      <c r="S70" s="51" t="s">
        <v>103</v>
      </c>
    </row>
    <row r="71" spans="1:19" ht="18.75" customHeight="1">
      <c r="A71" s="38" t="s">
        <v>60</v>
      </c>
      <c r="B71" s="178">
        <v>1357.6</v>
      </c>
      <c r="C71" s="70">
        <v>2498</v>
      </c>
      <c r="D71" s="350">
        <v>1749</v>
      </c>
      <c r="E71" s="154">
        <v>1749</v>
      </c>
      <c r="F71" s="417">
        <v>2869</v>
      </c>
      <c r="G71" s="117">
        <v>1999</v>
      </c>
      <c r="H71" s="350">
        <v>2008</v>
      </c>
      <c r="I71" s="417">
        <v>3271</v>
      </c>
      <c r="J71" s="178">
        <v>2616.8000000000002</v>
      </c>
      <c r="K71" s="350">
        <v>2008</v>
      </c>
      <c r="L71" s="419">
        <v>2520</v>
      </c>
      <c r="M71" s="817">
        <v>2022</v>
      </c>
      <c r="N71" s="818">
        <f>'METAS 2021'!S70</f>
        <v>0</v>
      </c>
      <c r="O71" s="818">
        <v>368</v>
      </c>
      <c r="P71" s="818">
        <f>'SUGESTÃO DA ÁREA TÉCNICA 2021'!AO70</f>
        <v>0</v>
      </c>
      <c r="Q71" s="818">
        <f>'METAS 2021'!AO70</f>
        <v>0</v>
      </c>
      <c r="R71" s="818">
        <f>'RESULTADO 2021'!AP70</f>
        <v>0</v>
      </c>
      <c r="S71" s="51" t="s">
        <v>103</v>
      </c>
    </row>
    <row r="72" spans="1:19" ht="13.5" customHeight="1">
      <c r="A72" s="38" t="s">
        <v>61</v>
      </c>
      <c r="B72" s="178">
        <v>219.2</v>
      </c>
      <c r="C72" s="70">
        <v>367</v>
      </c>
      <c r="D72" s="350">
        <v>322</v>
      </c>
      <c r="E72" s="151">
        <v>250</v>
      </c>
      <c r="F72" s="421">
        <v>322</v>
      </c>
      <c r="G72" s="50">
        <v>294</v>
      </c>
      <c r="H72" s="350">
        <v>294</v>
      </c>
      <c r="I72" s="427">
        <v>831</v>
      </c>
      <c r="J72" s="178">
        <v>664.8</v>
      </c>
      <c r="K72" s="350">
        <v>665</v>
      </c>
      <c r="L72" s="422">
        <v>638</v>
      </c>
      <c r="M72" s="817">
        <v>542</v>
      </c>
      <c r="N72" s="818">
        <f>'METAS 2021'!S71</f>
        <v>542</v>
      </c>
      <c r="O72" s="818">
        <v>43</v>
      </c>
      <c r="P72" s="818">
        <f>'SUGESTÃO DA ÁREA TÉCNICA 2021'!AO71</f>
        <v>0</v>
      </c>
      <c r="Q72" s="818">
        <f>'METAS 2021'!AO71</f>
        <v>0</v>
      </c>
      <c r="R72" s="818">
        <f>'RESULTADO 2021'!AP71</f>
        <v>0</v>
      </c>
      <c r="S72" s="349" t="s">
        <v>103</v>
      </c>
    </row>
    <row r="73" spans="1:19" ht="13.5" customHeight="1">
      <c r="A73" s="38" t="s">
        <v>62</v>
      </c>
      <c r="B73" s="208">
        <v>1500</v>
      </c>
      <c r="C73" s="70">
        <v>1555</v>
      </c>
      <c r="D73" s="350">
        <v>1244</v>
      </c>
      <c r="E73" s="209">
        <v>1244</v>
      </c>
      <c r="F73" s="418">
        <v>1889</v>
      </c>
      <c r="G73" s="50">
        <v>1088</v>
      </c>
      <c r="H73" s="350">
        <v>1300</v>
      </c>
      <c r="I73" s="417">
        <v>2030</v>
      </c>
      <c r="J73" s="178">
        <v>1624</v>
      </c>
      <c r="K73" s="350">
        <v>2500</v>
      </c>
      <c r="L73" s="419">
        <v>3462</v>
      </c>
      <c r="M73" s="817">
        <v>2439</v>
      </c>
      <c r="N73" s="818">
        <f>'METAS 2021'!S72</f>
        <v>0</v>
      </c>
      <c r="O73" s="818">
        <v>726</v>
      </c>
      <c r="P73" s="818">
        <f>'SUGESTÃO DA ÁREA TÉCNICA 2021'!AO72</f>
        <v>0</v>
      </c>
      <c r="Q73" s="818">
        <f>'METAS 2021'!AO72</f>
        <v>0</v>
      </c>
      <c r="R73" s="818">
        <f>'RESULTADO 2021'!AP72</f>
        <v>0</v>
      </c>
      <c r="S73" s="349" t="s">
        <v>103</v>
      </c>
    </row>
    <row r="74" spans="1:19" ht="13.5" customHeight="1">
      <c r="A74" s="296" t="s">
        <v>63</v>
      </c>
      <c r="B74" s="614">
        <f>SUM(B75:B79)</f>
        <v>1425.9999999999998</v>
      </c>
      <c r="C74" s="614">
        <f t="shared" ref="C74:K74" si="8">SUM(C75:C79)</f>
        <v>2358</v>
      </c>
      <c r="D74" s="615">
        <f t="shared" si="8"/>
        <v>1905</v>
      </c>
      <c r="E74" s="614">
        <f t="shared" si="8"/>
        <v>1905.1</v>
      </c>
      <c r="F74" s="614">
        <f t="shared" si="8"/>
        <v>2848</v>
      </c>
      <c r="G74" s="614">
        <f t="shared" si="8"/>
        <v>1886</v>
      </c>
      <c r="H74" s="614">
        <f t="shared" si="8"/>
        <v>2222</v>
      </c>
      <c r="I74" s="614">
        <f t="shared" si="8"/>
        <v>4987</v>
      </c>
      <c r="J74" s="614">
        <f t="shared" si="8"/>
        <v>4095.45</v>
      </c>
      <c r="K74" s="614">
        <f t="shared" si="8"/>
        <v>3268</v>
      </c>
      <c r="L74" s="611"/>
      <c r="M74" s="816">
        <f>M75+M76+M77+M78+M79</f>
        <v>2823</v>
      </c>
      <c r="N74" s="916"/>
      <c r="O74" s="916"/>
      <c r="P74" s="828"/>
      <c r="Q74" s="828"/>
      <c r="R74" s="828"/>
      <c r="S74" s="352" t="s">
        <v>103</v>
      </c>
    </row>
    <row r="75" spans="1:19" ht="13.5" customHeight="1">
      <c r="A75" s="38" t="s">
        <v>64</v>
      </c>
      <c r="B75" s="178">
        <v>90</v>
      </c>
      <c r="C75" s="70">
        <v>183</v>
      </c>
      <c r="D75" s="613">
        <v>165</v>
      </c>
      <c r="E75" s="151">
        <v>164.7</v>
      </c>
      <c r="F75" s="421">
        <v>59</v>
      </c>
      <c r="G75" s="50">
        <v>146</v>
      </c>
      <c r="H75" s="613">
        <v>146</v>
      </c>
      <c r="I75" s="427">
        <v>224</v>
      </c>
      <c r="J75" s="178">
        <v>179.2</v>
      </c>
      <c r="K75" s="613">
        <v>152</v>
      </c>
      <c r="L75" s="419">
        <v>187</v>
      </c>
      <c r="M75" s="817">
        <v>169</v>
      </c>
      <c r="N75" s="818">
        <f>'METAS 2021'!S74</f>
        <v>169</v>
      </c>
      <c r="O75" s="818">
        <v>43</v>
      </c>
      <c r="P75" s="818">
        <f>'SUGESTÃO DA ÁREA TÉCNICA 2021'!AO74</f>
        <v>0</v>
      </c>
      <c r="Q75" s="818">
        <f>'METAS 2021'!AO74</f>
        <v>0</v>
      </c>
      <c r="R75" s="818">
        <f>'RESULTADO 2021'!AP74</f>
        <v>0</v>
      </c>
      <c r="S75" s="349" t="s">
        <v>103</v>
      </c>
    </row>
    <row r="76" spans="1:19" ht="13.5" customHeight="1">
      <c r="A76" s="38" t="s">
        <v>65</v>
      </c>
      <c r="B76" s="178">
        <v>46.4</v>
      </c>
      <c r="C76" s="70">
        <v>152</v>
      </c>
      <c r="D76" s="613">
        <v>137</v>
      </c>
      <c r="E76" s="151">
        <v>136.80000000000001</v>
      </c>
      <c r="F76" s="418">
        <v>475</v>
      </c>
      <c r="G76" s="50">
        <v>122</v>
      </c>
      <c r="H76" s="613">
        <v>250</v>
      </c>
      <c r="I76" s="427">
        <v>419</v>
      </c>
      <c r="J76" s="178">
        <v>343.58</v>
      </c>
      <c r="K76" s="613">
        <v>250</v>
      </c>
      <c r="L76" s="422">
        <v>77</v>
      </c>
      <c r="M76" s="817">
        <v>72</v>
      </c>
      <c r="N76" s="818">
        <f>'METAS 2021'!S75</f>
        <v>100</v>
      </c>
      <c r="O76" s="818">
        <v>7</v>
      </c>
      <c r="P76" s="818">
        <f>'SUGESTÃO DA ÁREA TÉCNICA 2021'!AO75</f>
        <v>0</v>
      </c>
      <c r="Q76" s="818">
        <f>'METAS 2021'!AO75</f>
        <v>0</v>
      </c>
      <c r="R76" s="818">
        <f>'RESULTADO 2021'!AP75</f>
        <v>0</v>
      </c>
      <c r="S76" s="51" t="s">
        <v>103</v>
      </c>
    </row>
    <row r="77" spans="1:19" ht="13.5" customHeight="1">
      <c r="A77" s="38" t="s">
        <v>66</v>
      </c>
      <c r="B77" s="178">
        <v>938.4</v>
      </c>
      <c r="C77" s="70">
        <v>1319</v>
      </c>
      <c r="D77" s="613">
        <v>1055</v>
      </c>
      <c r="E77" s="151">
        <v>1055.2</v>
      </c>
      <c r="F77" s="421">
        <v>1021</v>
      </c>
      <c r="G77" s="50">
        <v>1055</v>
      </c>
      <c r="H77" s="613">
        <v>1021</v>
      </c>
      <c r="I77" s="417">
        <v>1761</v>
      </c>
      <c r="J77" s="178">
        <v>1408.8</v>
      </c>
      <c r="K77" s="613">
        <v>1400</v>
      </c>
      <c r="L77" s="422">
        <v>1002</v>
      </c>
      <c r="M77" s="817">
        <v>853</v>
      </c>
      <c r="N77" s="818">
        <f>'METAS 2021'!S76</f>
        <v>927</v>
      </c>
      <c r="O77" s="818">
        <v>355</v>
      </c>
      <c r="P77" s="818">
        <f>'SUGESTÃO DA ÁREA TÉCNICA 2021'!AO76</f>
        <v>0</v>
      </c>
      <c r="Q77" s="818">
        <f>'METAS 2021'!AO76</f>
        <v>0</v>
      </c>
      <c r="R77" s="818">
        <f>'RESULTADO 2021'!AP76</f>
        <v>0</v>
      </c>
      <c r="S77" s="51" t="s">
        <v>103</v>
      </c>
    </row>
    <row r="78" spans="1:19" ht="15.75" customHeight="1">
      <c r="A78" s="38" t="s">
        <v>67</v>
      </c>
      <c r="B78" s="178">
        <v>314.39999999999998</v>
      </c>
      <c r="C78" s="70">
        <v>573</v>
      </c>
      <c r="D78" s="613">
        <v>458</v>
      </c>
      <c r="E78" s="154">
        <v>458.4</v>
      </c>
      <c r="F78" s="418">
        <v>897</v>
      </c>
      <c r="G78" s="50">
        <v>458</v>
      </c>
      <c r="H78" s="613">
        <v>700</v>
      </c>
      <c r="I78" s="417">
        <v>1527</v>
      </c>
      <c r="J78" s="178">
        <v>1297.95</v>
      </c>
      <c r="K78" s="349">
        <v>600</v>
      </c>
      <c r="L78" s="178">
        <v>1843</v>
      </c>
      <c r="M78" s="817">
        <v>1479</v>
      </c>
      <c r="N78" s="818">
        <f>'METAS 2021'!S77</f>
        <v>1000</v>
      </c>
      <c r="O78" s="818">
        <v>321</v>
      </c>
      <c r="P78" s="818">
        <f>'SUGESTÃO DA ÁREA TÉCNICA 2021'!AO77</f>
        <v>0</v>
      </c>
      <c r="Q78" s="818">
        <f>'METAS 2021'!AO77</f>
        <v>0</v>
      </c>
      <c r="R78" s="818">
        <f>'RESULTADO 2021'!AP77</f>
        <v>0</v>
      </c>
      <c r="S78" s="349" t="s">
        <v>103</v>
      </c>
    </row>
    <row r="79" spans="1:19" ht="13.5" customHeight="1">
      <c r="A79" s="38" t="s">
        <v>68</v>
      </c>
      <c r="B79" s="178">
        <v>36.799999999999997</v>
      </c>
      <c r="C79" s="70">
        <v>131</v>
      </c>
      <c r="D79" s="613">
        <v>90</v>
      </c>
      <c r="E79" s="151">
        <v>90</v>
      </c>
      <c r="F79" s="418">
        <v>396</v>
      </c>
      <c r="G79" s="50">
        <v>105</v>
      </c>
      <c r="H79" s="613">
        <v>105</v>
      </c>
      <c r="I79" s="417">
        <v>1056</v>
      </c>
      <c r="J79" s="178">
        <v>865.92000000000007</v>
      </c>
      <c r="K79" s="613">
        <v>866</v>
      </c>
      <c r="L79" s="422">
        <v>275</v>
      </c>
      <c r="M79" s="817">
        <v>250</v>
      </c>
      <c r="N79" s="818">
        <f>'METAS 2021'!S78</f>
        <v>250</v>
      </c>
      <c r="O79" s="818">
        <v>28</v>
      </c>
      <c r="P79" s="818">
        <f>'SUGESTÃO DA ÁREA TÉCNICA 2021'!AO78</f>
        <v>0</v>
      </c>
      <c r="Q79" s="818">
        <f>'METAS 2021'!AO78</f>
        <v>0</v>
      </c>
      <c r="R79" s="818">
        <f>'RESULTADO 2021'!AP78</f>
        <v>0</v>
      </c>
      <c r="S79" s="349" t="s">
        <v>103</v>
      </c>
    </row>
    <row r="80" spans="1:19" ht="9.75" customHeight="1">
      <c r="A80" s="39"/>
      <c r="B80" s="54"/>
      <c r="C80" s="54"/>
      <c r="D80" s="353"/>
      <c r="E80" s="88"/>
      <c r="F80" s="88"/>
      <c r="G80" s="88"/>
      <c r="H80" s="88"/>
      <c r="I80" s="88"/>
      <c r="J80" s="88"/>
      <c r="K80" s="88"/>
      <c r="L80" s="88"/>
      <c r="M80" s="88"/>
      <c r="N80" s="88"/>
      <c r="O80" s="88"/>
      <c r="P80" s="88"/>
      <c r="Q80" s="88"/>
      <c r="R80" s="88"/>
      <c r="S80" s="354"/>
    </row>
    <row r="81" spans="1:20" ht="15">
      <c r="A81" s="1292" t="s">
        <v>632</v>
      </c>
      <c r="B81" s="1293"/>
      <c r="C81" s="1293"/>
      <c r="D81" s="1293"/>
      <c r="E81" s="1293"/>
      <c r="F81" s="1293"/>
      <c r="G81" s="1293"/>
      <c r="H81" s="1293"/>
      <c r="I81" s="1293"/>
      <c r="J81" s="1293"/>
      <c r="K81" s="1293"/>
      <c r="L81" s="1293"/>
      <c r="M81" s="1293"/>
      <c r="N81" s="1293"/>
      <c r="O81" s="1293"/>
      <c r="P81" s="1293"/>
      <c r="Q81" s="1293"/>
      <c r="R81" s="1293"/>
      <c r="S81" s="1382"/>
    </row>
    <row r="82" spans="1:20" ht="14.25" customHeight="1">
      <c r="A82" s="1286" t="s">
        <v>487</v>
      </c>
      <c r="B82" s="1287"/>
      <c r="C82" s="1287"/>
      <c r="D82" s="1287"/>
      <c r="E82" s="1287"/>
      <c r="F82" s="1287"/>
      <c r="G82" s="1287"/>
      <c r="H82" s="1287"/>
      <c r="I82" s="1287"/>
      <c r="J82" s="1287"/>
      <c r="K82" s="1287"/>
      <c r="L82" s="1287"/>
      <c r="M82" s="1287"/>
      <c r="N82" s="1287"/>
      <c r="O82" s="1287"/>
      <c r="P82" s="1287"/>
      <c r="Q82" s="1287"/>
      <c r="R82" s="1287"/>
      <c r="S82" s="1379"/>
    </row>
    <row r="83" spans="1:20" ht="14.25" customHeight="1">
      <c r="A83" s="1390" t="s">
        <v>627</v>
      </c>
      <c r="B83" s="1390"/>
      <c r="C83" s="1390"/>
      <c r="D83" s="1390"/>
      <c r="E83" s="1390"/>
      <c r="F83" s="1390"/>
      <c r="G83" s="1390"/>
      <c r="H83" s="1390"/>
      <c r="I83" s="1390"/>
      <c r="J83" s="1390"/>
      <c r="K83" s="1390"/>
      <c r="L83" s="1390"/>
      <c r="M83" s="1390"/>
      <c r="N83" s="1390"/>
      <c r="O83" s="1390"/>
      <c r="P83" s="1390"/>
      <c r="Q83" s="1390"/>
      <c r="R83" s="1390"/>
      <c r="S83" s="1390"/>
    </row>
    <row r="84" spans="1:20" ht="15.75" customHeight="1">
      <c r="A84" s="1390"/>
      <c r="B84" s="1390"/>
      <c r="C84" s="1390"/>
      <c r="D84" s="1390"/>
      <c r="E84" s="1390"/>
      <c r="F84" s="1390"/>
      <c r="G84" s="1390"/>
      <c r="H84" s="1390"/>
      <c r="I84" s="1390"/>
      <c r="J84" s="1390"/>
      <c r="K84" s="1390"/>
      <c r="L84" s="1390"/>
      <c r="M84" s="1390"/>
      <c r="N84" s="1390"/>
      <c r="O84" s="1390"/>
      <c r="P84" s="1390"/>
      <c r="Q84" s="1390"/>
      <c r="R84" s="1390"/>
      <c r="S84" s="1390"/>
    </row>
    <row r="85" spans="1:20" ht="14.25" customHeight="1">
      <c r="A85" s="21"/>
      <c r="B85" s="21"/>
      <c r="C85" s="21"/>
      <c r="D85" s="21"/>
      <c r="E85" s="21"/>
      <c r="F85" s="21"/>
      <c r="G85" s="21"/>
      <c r="H85" s="21"/>
      <c r="I85" s="21"/>
      <c r="J85" s="15"/>
      <c r="K85" s="15"/>
      <c r="L85" s="15"/>
      <c r="M85" s="15"/>
      <c r="N85" s="15"/>
      <c r="O85" s="15"/>
      <c r="P85" s="15"/>
      <c r="Q85" s="15"/>
      <c r="R85" s="15"/>
      <c r="S85" s="15"/>
      <c r="T85" s="520"/>
    </row>
    <row r="86" spans="1:20" ht="14.25" customHeight="1">
      <c r="A86" s="1399" t="s">
        <v>677</v>
      </c>
      <c r="B86" s="1400"/>
      <c r="C86" s="1400"/>
      <c r="D86" s="1401"/>
      <c r="E86" s="21"/>
      <c r="F86" s="21"/>
      <c r="G86" s="21"/>
      <c r="H86" s="21"/>
      <c r="I86" s="21"/>
      <c r="J86" s="15"/>
      <c r="K86" s="15"/>
      <c r="L86" s="15"/>
      <c r="M86" s="15"/>
      <c r="N86" s="15"/>
      <c r="O86" s="15"/>
      <c r="P86" s="15"/>
      <c r="Q86" s="15"/>
      <c r="R86" s="15"/>
      <c r="S86" s="15"/>
      <c r="T86" s="520"/>
    </row>
    <row r="87" spans="1:20" ht="14.25" customHeight="1">
      <c r="A87" s="59" t="s">
        <v>629</v>
      </c>
      <c r="B87" s="59"/>
      <c r="C87" s="102"/>
      <c r="D87" s="341">
        <v>1</v>
      </c>
      <c r="E87" s="21"/>
      <c r="F87" s="21"/>
      <c r="G87" s="21"/>
      <c r="H87" s="21"/>
      <c r="I87" s="21"/>
      <c r="J87" s="15"/>
      <c r="K87" s="15"/>
      <c r="L87" s="15"/>
      <c r="M87" s="15"/>
      <c r="N87" s="15"/>
      <c r="O87" s="15"/>
      <c r="P87" s="15"/>
      <c r="Q87" s="15"/>
      <c r="R87" s="15"/>
      <c r="S87" s="15"/>
      <c r="T87" s="520"/>
    </row>
    <row r="88" spans="1:20" ht="25.5" customHeight="1">
      <c r="A88" s="336" t="s">
        <v>630</v>
      </c>
      <c r="B88" s="59"/>
      <c r="C88" s="102"/>
      <c r="D88" s="266" t="s">
        <v>635</v>
      </c>
      <c r="E88" s="21"/>
      <c r="F88" s="21"/>
      <c r="G88" s="21"/>
      <c r="H88" s="21"/>
      <c r="I88" s="21"/>
      <c r="J88" s="15"/>
      <c r="K88" s="15"/>
      <c r="L88" s="15"/>
      <c r="M88" s="15"/>
      <c r="N88" s="15"/>
      <c r="O88" s="15"/>
      <c r="P88" s="15"/>
      <c r="Q88" s="15"/>
      <c r="R88" s="15"/>
      <c r="S88" s="15"/>
      <c r="T88" s="520"/>
    </row>
    <row r="89" spans="1:20" ht="14.25" customHeight="1">
      <c r="A89" s="59" t="s">
        <v>631</v>
      </c>
      <c r="B89" s="59"/>
      <c r="C89" s="102"/>
      <c r="D89" s="329" t="s">
        <v>634</v>
      </c>
      <c r="E89" s="21"/>
      <c r="F89" s="21"/>
      <c r="G89" s="21"/>
      <c r="H89" s="21"/>
      <c r="I89" s="21"/>
      <c r="J89" s="15"/>
      <c r="K89" s="15"/>
      <c r="L89" s="15"/>
      <c r="M89" s="15"/>
      <c r="N89" s="15"/>
      <c r="O89" s="15"/>
      <c r="P89" s="15"/>
      <c r="Q89" s="15"/>
      <c r="R89" s="15"/>
      <c r="S89" s="15"/>
      <c r="T89" s="520"/>
    </row>
    <row r="90" spans="1:20" ht="14.25" customHeight="1">
      <c r="A90" s="1396" t="s">
        <v>690</v>
      </c>
      <c r="B90" s="1396"/>
      <c r="C90" s="1396"/>
      <c r="D90" s="1396"/>
      <c r="E90" s="118"/>
      <c r="F90" s="118"/>
      <c r="G90" s="118"/>
      <c r="H90" s="118"/>
      <c r="I90" s="118"/>
      <c r="J90" s="610"/>
      <c r="K90" s="610"/>
      <c r="L90" s="610"/>
      <c r="M90" s="610"/>
      <c r="N90" s="610"/>
      <c r="O90" s="610"/>
      <c r="P90" s="610"/>
      <c r="Q90" s="610"/>
      <c r="R90" s="610"/>
      <c r="S90" s="610"/>
      <c r="T90" s="520"/>
    </row>
    <row r="91" spans="1:20" ht="14.25" customHeight="1">
      <c r="A91" s="118"/>
      <c r="B91" s="118"/>
      <c r="C91" s="118"/>
      <c r="D91" s="118"/>
      <c r="E91" s="118"/>
      <c r="F91" s="118"/>
      <c r="G91" s="118"/>
      <c r="H91" s="118"/>
      <c r="I91" s="118"/>
      <c r="J91" s="610"/>
      <c r="K91" s="610"/>
      <c r="L91" s="610"/>
      <c r="M91" s="610"/>
      <c r="N91" s="610"/>
      <c r="O91" s="610"/>
      <c r="P91" s="610"/>
      <c r="Q91" s="610"/>
      <c r="R91" s="610"/>
      <c r="S91" s="610"/>
      <c r="T91" s="520"/>
    </row>
    <row r="92" spans="1:20" ht="14.25" customHeight="1">
      <c r="A92" s="118"/>
      <c r="B92" s="118"/>
      <c r="C92" s="118"/>
      <c r="D92" s="118"/>
      <c r="E92" s="118"/>
      <c r="F92" s="118"/>
      <c r="G92" s="118"/>
      <c r="H92" s="118"/>
      <c r="I92" s="118"/>
      <c r="J92" s="118"/>
      <c r="K92" s="273"/>
      <c r="L92" s="273"/>
      <c r="M92" s="273"/>
      <c r="N92" s="273"/>
      <c r="O92" s="273"/>
      <c r="P92" s="273"/>
      <c r="Q92" s="273"/>
      <c r="R92" s="273"/>
      <c r="S92" s="118"/>
    </row>
    <row r="93" spans="1:20" ht="14.25" customHeight="1">
      <c r="A93" s="118"/>
      <c r="B93" s="118"/>
      <c r="C93" s="118"/>
      <c r="D93" s="118"/>
      <c r="E93" s="118"/>
      <c r="F93" s="118"/>
      <c r="G93" s="118"/>
      <c r="H93" s="118"/>
      <c r="I93" s="118"/>
      <c r="J93" s="118"/>
      <c r="K93" s="273"/>
      <c r="L93" s="273"/>
      <c r="M93" s="273"/>
      <c r="N93" s="273"/>
      <c r="O93" s="273"/>
      <c r="P93" s="273"/>
      <c r="Q93" s="273"/>
      <c r="R93" s="273"/>
      <c r="S93" s="118"/>
    </row>
    <row r="94" spans="1:20" ht="14.25" customHeight="1">
      <c r="A94" s="118"/>
      <c r="B94" s="118"/>
      <c r="C94" s="118"/>
      <c r="D94" s="118"/>
      <c r="E94" s="118"/>
      <c r="F94" s="118"/>
      <c r="G94" s="118"/>
      <c r="H94" s="118"/>
      <c r="I94" s="118"/>
      <c r="J94" s="118"/>
      <c r="K94" s="273"/>
      <c r="L94" s="273"/>
      <c r="M94" s="273"/>
      <c r="N94" s="273"/>
      <c r="O94" s="273"/>
      <c r="P94" s="273"/>
      <c r="Q94" s="273"/>
      <c r="R94" s="273"/>
      <c r="S94" s="118"/>
    </row>
    <row r="95" spans="1:20" ht="24.75" customHeight="1">
      <c r="A95" s="118"/>
      <c r="B95" s="118"/>
      <c r="C95" s="118"/>
      <c r="D95" s="118"/>
      <c r="E95" s="118"/>
      <c r="F95" s="118"/>
      <c r="G95" s="118"/>
      <c r="H95" s="118"/>
      <c r="I95" s="118"/>
      <c r="J95" s="118"/>
      <c r="K95" s="273"/>
      <c r="L95" s="273"/>
      <c r="M95" s="273"/>
      <c r="N95" s="273"/>
      <c r="O95" s="273"/>
      <c r="P95" s="273"/>
      <c r="Q95" s="273"/>
      <c r="R95" s="273"/>
      <c r="S95" s="118"/>
    </row>
    <row r="96" spans="1:20" ht="14.25" customHeight="1">
      <c r="A96" s="118"/>
      <c r="B96" s="118"/>
      <c r="C96" s="118"/>
      <c r="D96" s="118"/>
      <c r="E96" s="118"/>
      <c r="F96" s="118"/>
      <c r="G96" s="118"/>
      <c r="H96" s="118"/>
      <c r="I96" s="118"/>
      <c r="J96" s="118"/>
      <c r="K96" s="273"/>
      <c r="L96" s="273"/>
      <c r="M96" s="273"/>
      <c r="N96" s="273"/>
      <c r="O96" s="273"/>
      <c r="P96" s="273"/>
      <c r="Q96" s="273"/>
      <c r="R96" s="273"/>
      <c r="S96" s="118"/>
    </row>
    <row r="97" spans="1:19" ht="14.25" customHeight="1">
      <c r="A97" s="118"/>
      <c r="B97" s="118"/>
      <c r="C97" s="118"/>
      <c r="D97" s="118"/>
      <c r="E97" s="118"/>
      <c r="F97" s="118"/>
      <c r="G97" s="118"/>
      <c r="H97" s="118"/>
      <c r="I97" s="118"/>
      <c r="J97" s="118"/>
      <c r="K97" s="273"/>
      <c r="L97" s="273"/>
      <c r="M97" s="273"/>
      <c r="N97" s="273"/>
      <c r="O97" s="273"/>
      <c r="P97" s="273"/>
      <c r="Q97" s="273"/>
      <c r="R97" s="273"/>
      <c r="S97" s="118"/>
    </row>
    <row r="98" spans="1:19" ht="14.25" customHeight="1">
      <c r="A98" s="118"/>
      <c r="B98" s="118"/>
      <c r="C98" s="118"/>
      <c r="D98" s="118"/>
      <c r="E98" s="118"/>
      <c r="F98" s="118"/>
      <c r="G98" s="118"/>
      <c r="H98" s="118"/>
      <c r="I98" s="118"/>
      <c r="J98" s="118"/>
      <c r="K98" s="273"/>
      <c r="L98" s="273"/>
      <c r="M98" s="273"/>
      <c r="N98" s="273"/>
      <c r="O98" s="273"/>
      <c r="P98" s="273"/>
      <c r="Q98" s="273"/>
      <c r="R98" s="273"/>
      <c r="S98" s="118"/>
    </row>
    <row r="99" spans="1:19" ht="14.25" customHeight="1">
      <c r="A99" s="118"/>
      <c r="B99" s="118"/>
      <c r="C99" s="118"/>
      <c r="D99" s="118"/>
      <c r="E99" s="118"/>
      <c r="F99" s="118"/>
      <c r="G99" s="118"/>
      <c r="H99" s="118"/>
      <c r="I99" s="118"/>
      <c r="J99" s="118"/>
      <c r="K99" s="273"/>
      <c r="L99" s="273"/>
      <c r="M99" s="273"/>
      <c r="N99" s="273"/>
      <c r="O99" s="273"/>
      <c r="P99" s="273"/>
      <c r="Q99" s="273"/>
      <c r="R99" s="273"/>
      <c r="S99" s="118"/>
    </row>
    <row r="100" spans="1:19" ht="14.25" customHeight="1">
      <c r="A100" s="118"/>
      <c r="B100" s="118"/>
      <c r="C100" s="118"/>
      <c r="D100" s="118"/>
      <c r="E100" s="118"/>
      <c r="F100" s="118"/>
      <c r="G100" s="118"/>
      <c r="H100" s="118"/>
      <c r="I100" s="118"/>
      <c r="J100" s="118"/>
      <c r="K100" s="273"/>
      <c r="L100" s="273"/>
      <c r="M100" s="273"/>
      <c r="N100" s="273"/>
      <c r="O100" s="273"/>
      <c r="P100" s="273"/>
      <c r="Q100" s="273"/>
      <c r="R100" s="273"/>
      <c r="S100" s="118"/>
    </row>
    <row r="101" spans="1:19" ht="14.25" customHeight="1">
      <c r="A101" s="118"/>
      <c r="B101" s="118"/>
      <c r="C101" s="118"/>
      <c r="D101" s="118"/>
      <c r="E101" s="118"/>
      <c r="F101" s="118"/>
      <c r="G101" s="118"/>
      <c r="H101" s="118"/>
      <c r="I101" s="118"/>
      <c r="J101" s="118"/>
      <c r="K101" s="273"/>
      <c r="L101" s="273"/>
      <c r="M101" s="273"/>
      <c r="N101" s="273"/>
      <c r="O101" s="273"/>
      <c r="P101" s="273"/>
      <c r="Q101" s="273"/>
      <c r="R101" s="273"/>
      <c r="S101" s="118"/>
    </row>
    <row r="102" spans="1:19" ht="14.25" customHeight="1">
      <c r="A102" s="118"/>
      <c r="B102" s="118"/>
      <c r="C102" s="118"/>
      <c r="D102" s="118"/>
      <c r="E102" s="118"/>
      <c r="F102" s="118"/>
      <c r="G102" s="118"/>
      <c r="H102" s="118"/>
      <c r="I102" s="118"/>
      <c r="J102" s="118"/>
      <c r="K102" s="273"/>
      <c r="L102" s="273"/>
      <c r="M102" s="273"/>
      <c r="N102" s="273"/>
      <c r="O102" s="273"/>
      <c r="P102" s="273"/>
      <c r="Q102" s="273"/>
      <c r="R102" s="273"/>
      <c r="S102" s="118"/>
    </row>
    <row r="103" spans="1:19" ht="14.25" customHeight="1">
      <c r="A103" s="118"/>
      <c r="B103" s="118"/>
      <c r="C103" s="118"/>
      <c r="D103" s="118"/>
      <c r="E103" s="118"/>
      <c r="F103" s="118"/>
      <c r="G103" s="118"/>
      <c r="H103" s="118"/>
      <c r="I103" s="118"/>
      <c r="J103" s="118"/>
      <c r="K103" s="273"/>
      <c r="L103" s="273"/>
      <c r="M103" s="273"/>
      <c r="N103" s="273"/>
      <c r="O103" s="273"/>
      <c r="P103" s="273"/>
      <c r="Q103" s="273"/>
      <c r="R103" s="273"/>
      <c r="S103" s="118"/>
    </row>
    <row r="104" spans="1:19" ht="14.25" customHeight="1">
      <c r="A104" s="118"/>
      <c r="B104" s="118"/>
      <c r="C104" s="118"/>
      <c r="D104" s="118"/>
      <c r="E104" s="118"/>
      <c r="F104" s="118"/>
      <c r="G104" s="118"/>
      <c r="H104" s="118"/>
      <c r="I104" s="118"/>
      <c r="J104" s="118"/>
      <c r="K104" s="273"/>
      <c r="L104" s="273"/>
      <c r="M104" s="273"/>
      <c r="N104" s="273"/>
      <c r="O104" s="273"/>
      <c r="P104" s="273"/>
      <c r="Q104" s="273"/>
      <c r="R104" s="273"/>
      <c r="S104" s="118"/>
    </row>
    <row r="105" spans="1:19" ht="14.25" customHeight="1">
      <c r="A105" s="118"/>
      <c r="B105" s="118"/>
      <c r="C105" s="118"/>
      <c r="D105" s="118"/>
      <c r="E105" s="118"/>
      <c r="F105" s="118"/>
      <c r="G105" s="118"/>
      <c r="H105" s="118"/>
      <c r="I105" s="118"/>
      <c r="J105" s="118"/>
      <c r="K105" s="273"/>
      <c r="L105" s="273"/>
      <c r="M105" s="273"/>
      <c r="N105" s="273"/>
      <c r="O105" s="273"/>
      <c r="P105" s="273"/>
      <c r="Q105" s="273"/>
      <c r="R105" s="273"/>
      <c r="S105" s="118"/>
    </row>
    <row r="106" spans="1:19" ht="14.25" customHeight="1">
      <c r="A106" s="118"/>
      <c r="B106" s="118"/>
      <c r="C106" s="118"/>
      <c r="D106" s="118"/>
      <c r="E106" s="118"/>
      <c r="F106" s="118"/>
      <c r="G106" s="118"/>
      <c r="H106" s="118"/>
      <c r="I106" s="118"/>
      <c r="J106" s="118"/>
      <c r="K106" s="273"/>
      <c r="L106" s="273"/>
      <c r="M106" s="273"/>
      <c r="N106" s="273"/>
      <c r="O106" s="273"/>
      <c r="P106" s="273"/>
      <c r="Q106" s="273"/>
      <c r="R106" s="273"/>
      <c r="S106" s="118"/>
    </row>
    <row r="107" spans="1:19" ht="14.25" customHeight="1">
      <c r="A107" s="118"/>
      <c r="B107" s="118"/>
      <c r="C107" s="118"/>
      <c r="D107" s="118"/>
      <c r="E107" s="118"/>
      <c r="F107" s="118"/>
      <c r="G107" s="118"/>
      <c r="H107" s="118"/>
      <c r="I107" s="118"/>
      <c r="J107" s="118"/>
      <c r="K107" s="273"/>
      <c r="L107" s="273"/>
      <c r="M107" s="273"/>
      <c r="N107" s="273"/>
      <c r="O107" s="273"/>
      <c r="P107" s="273"/>
      <c r="Q107" s="273"/>
      <c r="R107" s="273"/>
      <c r="S107" s="118"/>
    </row>
    <row r="108" spans="1:19" ht="14.25" customHeight="1">
      <c r="A108" s="118"/>
      <c r="B108" s="118"/>
      <c r="C108" s="118"/>
      <c r="D108" s="118"/>
      <c r="E108" s="118"/>
      <c r="F108" s="118"/>
      <c r="G108" s="118"/>
      <c r="H108" s="118"/>
      <c r="I108" s="118"/>
      <c r="J108" s="118"/>
      <c r="K108" s="273"/>
      <c r="L108" s="273"/>
      <c r="M108" s="273"/>
      <c r="N108" s="273"/>
      <c r="O108" s="273"/>
      <c r="P108" s="273"/>
      <c r="Q108" s="273"/>
      <c r="R108" s="273"/>
      <c r="S108" s="118"/>
    </row>
    <row r="109" spans="1:19" ht="14.25" customHeight="1">
      <c r="A109" s="118"/>
      <c r="B109" s="118"/>
      <c r="C109" s="118"/>
      <c r="D109" s="118"/>
      <c r="E109" s="118"/>
      <c r="F109" s="118"/>
      <c r="G109" s="118"/>
      <c r="H109" s="118"/>
      <c r="I109" s="118"/>
      <c r="J109" s="118"/>
      <c r="K109" s="273"/>
      <c r="L109" s="273"/>
      <c r="M109" s="273"/>
      <c r="N109" s="273"/>
      <c r="O109" s="273"/>
      <c r="P109" s="273"/>
      <c r="Q109" s="273"/>
      <c r="R109" s="273"/>
      <c r="S109" s="118"/>
    </row>
    <row r="110" spans="1:19" ht="14.25" customHeight="1">
      <c r="A110" s="118"/>
      <c r="B110" s="118"/>
      <c r="C110" s="118"/>
      <c r="D110" s="118"/>
      <c r="E110" s="118"/>
      <c r="F110" s="118"/>
      <c r="G110" s="118"/>
      <c r="H110" s="118"/>
      <c r="I110" s="118"/>
      <c r="J110" s="118"/>
      <c r="K110" s="273"/>
      <c r="L110" s="273"/>
      <c r="M110" s="273"/>
      <c r="N110" s="273"/>
      <c r="O110" s="273"/>
      <c r="P110" s="273"/>
      <c r="Q110" s="273"/>
      <c r="R110" s="273"/>
      <c r="S110" s="118"/>
    </row>
    <row r="111" spans="1:19" ht="14.25" customHeight="1">
      <c r="A111" s="118"/>
      <c r="B111" s="118"/>
      <c r="C111" s="118"/>
      <c r="D111" s="118"/>
      <c r="E111" s="118"/>
      <c r="F111" s="118"/>
      <c r="G111" s="118"/>
      <c r="H111" s="118"/>
      <c r="I111" s="118"/>
      <c r="J111" s="118"/>
      <c r="K111" s="273"/>
      <c r="L111" s="273"/>
      <c r="M111" s="273"/>
      <c r="N111" s="273"/>
      <c r="O111" s="273"/>
      <c r="P111" s="273"/>
      <c r="Q111" s="273"/>
      <c r="R111" s="273"/>
      <c r="S111" s="118"/>
    </row>
    <row r="112" spans="1:19" ht="14.25" customHeight="1">
      <c r="A112" s="118"/>
      <c r="B112" s="118"/>
      <c r="C112" s="118"/>
      <c r="D112" s="118"/>
      <c r="E112" s="118"/>
      <c r="F112" s="118"/>
      <c r="G112" s="118"/>
      <c r="H112" s="118"/>
      <c r="I112" s="118"/>
      <c r="J112" s="118"/>
      <c r="K112" s="273"/>
      <c r="L112" s="273"/>
      <c r="M112" s="273"/>
      <c r="N112" s="273"/>
      <c r="O112" s="273"/>
      <c r="P112" s="273"/>
      <c r="Q112" s="273"/>
      <c r="R112" s="273"/>
      <c r="S112" s="118"/>
    </row>
    <row r="113" spans="1:19" ht="14.25" customHeight="1">
      <c r="A113" s="118"/>
      <c r="B113" s="118"/>
      <c r="C113" s="118"/>
      <c r="D113" s="118"/>
      <c r="E113" s="118"/>
      <c r="F113" s="118"/>
      <c r="G113" s="118"/>
      <c r="H113" s="118"/>
      <c r="I113" s="118"/>
      <c r="J113" s="118"/>
      <c r="K113" s="273"/>
      <c r="L113" s="273"/>
      <c r="M113" s="273"/>
      <c r="N113" s="273"/>
      <c r="O113" s="273"/>
      <c r="P113" s="273"/>
      <c r="Q113" s="273"/>
      <c r="R113" s="273"/>
      <c r="S113" s="118"/>
    </row>
    <row r="114" spans="1:19" ht="14.25" customHeight="1">
      <c r="A114" s="118"/>
      <c r="B114" s="118"/>
      <c r="C114" s="118"/>
      <c r="D114" s="118"/>
      <c r="E114" s="118"/>
      <c r="F114" s="118"/>
      <c r="G114" s="118"/>
      <c r="H114" s="118"/>
      <c r="I114" s="118"/>
      <c r="J114" s="118"/>
      <c r="K114" s="273"/>
      <c r="L114" s="273"/>
      <c r="M114" s="273"/>
      <c r="N114" s="273"/>
      <c r="O114" s="273"/>
      <c r="P114" s="273"/>
      <c r="Q114" s="273"/>
      <c r="R114" s="273"/>
      <c r="S114" s="118"/>
    </row>
    <row r="115" spans="1:19" ht="14.25" customHeight="1">
      <c r="A115" s="118"/>
      <c r="B115" s="118"/>
      <c r="C115" s="118"/>
      <c r="D115" s="118"/>
      <c r="E115" s="118"/>
      <c r="F115" s="118"/>
      <c r="G115" s="118"/>
      <c r="H115" s="118"/>
      <c r="I115" s="118"/>
      <c r="J115" s="118"/>
      <c r="K115" s="273"/>
      <c r="L115" s="273"/>
      <c r="M115" s="273"/>
      <c r="N115" s="273"/>
      <c r="O115" s="273"/>
      <c r="P115" s="273"/>
      <c r="Q115" s="273"/>
      <c r="R115" s="273"/>
      <c r="S115" s="118"/>
    </row>
    <row r="116" spans="1:19" ht="14.25" customHeight="1">
      <c r="A116" s="118"/>
      <c r="B116" s="118"/>
      <c r="C116" s="118"/>
      <c r="D116" s="118"/>
      <c r="E116" s="118"/>
      <c r="F116" s="118"/>
      <c r="G116" s="118"/>
      <c r="H116" s="118"/>
      <c r="I116" s="118"/>
      <c r="J116" s="118"/>
      <c r="K116" s="273"/>
      <c r="L116" s="273"/>
      <c r="M116" s="273"/>
      <c r="N116" s="273"/>
      <c r="O116" s="273"/>
      <c r="P116" s="273"/>
      <c r="Q116" s="273"/>
      <c r="R116" s="273"/>
      <c r="S116" s="118"/>
    </row>
    <row r="117" spans="1:19" ht="14.25" customHeight="1">
      <c r="A117" s="118"/>
      <c r="B117" s="118"/>
      <c r="C117" s="118"/>
      <c r="D117" s="118"/>
      <c r="E117" s="118"/>
      <c r="F117" s="118"/>
      <c r="G117" s="118"/>
      <c r="H117" s="118"/>
      <c r="I117" s="118"/>
      <c r="J117" s="118"/>
      <c r="K117" s="273"/>
      <c r="L117" s="273"/>
      <c r="M117" s="273"/>
      <c r="N117" s="273"/>
      <c r="O117" s="273"/>
      <c r="P117" s="273"/>
      <c r="Q117" s="273"/>
      <c r="R117" s="273"/>
      <c r="S117" s="118"/>
    </row>
    <row r="118" spans="1:19" ht="14.25" customHeight="1">
      <c r="A118" s="118"/>
      <c r="B118" s="118"/>
      <c r="C118" s="118"/>
      <c r="D118" s="118"/>
      <c r="E118" s="118"/>
      <c r="F118" s="118"/>
      <c r="G118" s="118"/>
      <c r="H118" s="118"/>
      <c r="I118" s="118"/>
      <c r="J118" s="118"/>
      <c r="K118" s="273"/>
      <c r="L118" s="273"/>
      <c r="M118" s="273"/>
      <c r="N118" s="273"/>
      <c r="O118" s="273"/>
      <c r="P118" s="273"/>
      <c r="Q118" s="273"/>
      <c r="R118" s="273"/>
      <c r="S118" s="118"/>
    </row>
    <row r="119" spans="1:19" ht="14.25" customHeight="1">
      <c r="A119" s="118"/>
      <c r="B119" s="118"/>
      <c r="C119" s="118"/>
      <c r="D119" s="118"/>
      <c r="E119" s="118"/>
      <c r="F119" s="118"/>
      <c r="G119" s="118"/>
      <c r="H119" s="118"/>
      <c r="I119" s="118"/>
      <c r="J119" s="118"/>
      <c r="K119" s="273"/>
      <c r="L119" s="273"/>
      <c r="M119" s="273"/>
      <c r="N119" s="273"/>
      <c r="O119" s="273"/>
      <c r="P119" s="273"/>
      <c r="Q119" s="273"/>
      <c r="R119" s="273"/>
      <c r="S119" s="118"/>
    </row>
    <row r="120" spans="1:19" ht="14.25" customHeight="1">
      <c r="A120" s="118"/>
      <c r="B120" s="118"/>
      <c r="C120" s="118"/>
      <c r="D120" s="118"/>
      <c r="E120" s="118"/>
      <c r="F120" s="118"/>
      <c r="G120" s="118"/>
      <c r="H120" s="118"/>
      <c r="I120" s="118"/>
      <c r="J120" s="118"/>
      <c r="K120" s="273"/>
      <c r="L120" s="273"/>
      <c r="M120" s="273"/>
      <c r="N120" s="273"/>
      <c r="O120" s="273"/>
      <c r="P120" s="273"/>
      <c r="Q120" s="273"/>
      <c r="R120" s="273"/>
      <c r="S120" s="118"/>
    </row>
    <row r="121" spans="1:19" ht="14.25" customHeight="1">
      <c r="A121" s="118"/>
      <c r="B121" s="118"/>
      <c r="C121" s="118"/>
      <c r="D121" s="118"/>
      <c r="E121" s="118"/>
      <c r="F121" s="118"/>
      <c r="G121" s="118"/>
      <c r="H121" s="118"/>
      <c r="I121" s="118"/>
      <c r="J121" s="118"/>
      <c r="K121" s="273"/>
      <c r="L121" s="273"/>
      <c r="M121" s="273"/>
      <c r="N121" s="273"/>
      <c r="O121" s="273"/>
      <c r="P121" s="273"/>
      <c r="Q121" s="273"/>
      <c r="R121" s="273"/>
      <c r="S121" s="118"/>
    </row>
    <row r="122" spans="1:19" ht="14.25" customHeight="1">
      <c r="A122" s="118"/>
      <c r="B122" s="118"/>
      <c r="C122" s="118"/>
      <c r="D122" s="118"/>
      <c r="E122" s="118"/>
      <c r="F122" s="118"/>
      <c r="G122" s="118"/>
      <c r="H122" s="118"/>
      <c r="I122" s="118"/>
      <c r="J122" s="118"/>
      <c r="K122" s="273"/>
      <c r="L122" s="273"/>
      <c r="M122" s="273"/>
      <c r="N122" s="273"/>
      <c r="O122" s="273"/>
      <c r="P122" s="273"/>
      <c r="Q122" s="273"/>
      <c r="R122" s="273"/>
      <c r="S122" s="118"/>
    </row>
    <row r="123" spans="1:19" ht="14.25" customHeight="1">
      <c r="A123" s="118"/>
      <c r="B123" s="118"/>
      <c r="C123" s="118"/>
      <c r="D123" s="118"/>
      <c r="E123" s="118"/>
      <c r="F123" s="118"/>
      <c r="G123" s="118"/>
      <c r="H123" s="118"/>
      <c r="I123" s="118"/>
      <c r="J123" s="118"/>
      <c r="K123" s="273"/>
      <c r="L123" s="273"/>
      <c r="M123" s="273"/>
      <c r="N123" s="273"/>
      <c r="O123" s="273"/>
      <c r="P123" s="273"/>
      <c r="Q123" s="273"/>
      <c r="R123" s="273"/>
      <c r="S123" s="118"/>
    </row>
    <row r="124" spans="1:19" ht="14.25" customHeight="1">
      <c r="A124" s="118"/>
      <c r="B124" s="118"/>
      <c r="C124" s="118"/>
      <c r="D124" s="118"/>
      <c r="E124" s="118"/>
      <c r="F124" s="118"/>
      <c r="G124" s="118"/>
      <c r="H124" s="118"/>
      <c r="I124" s="118"/>
      <c r="J124" s="118"/>
      <c r="K124" s="273"/>
      <c r="L124" s="273"/>
      <c r="M124" s="273"/>
      <c r="N124" s="273"/>
      <c r="O124" s="273"/>
      <c r="P124" s="273"/>
      <c r="Q124" s="273"/>
      <c r="R124" s="273"/>
      <c r="S124" s="118"/>
    </row>
    <row r="125" spans="1:19" ht="14.25" customHeight="1">
      <c r="A125" s="118"/>
      <c r="B125" s="118"/>
      <c r="C125" s="118"/>
      <c r="D125" s="118"/>
      <c r="E125" s="118"/>
      <c r="F125" s="118"/>
      <c r="G125" s="118"/>
      <c r="H125" s="118"/>
      <c r="I125" s="118"/>
      <c r="J125" s="118"/>
      <c r="K125" s="273"/>
      <c r="L125" s="273"/>
      <c r="M125" s="273"/>
      <c r="N125" s="273"/>
      <c r="O125" s="273"/>
      <c r="P125" s="273"/>
      <c r="Q125" s="273"/>
      <c r="R125" s="273"/>
      <c r="S125" s="118"/>
    </row>
    <row r="126" spans="1:19" ht="14.25" customHeight="1">
      <c r="A126" s="118"/>
      <c r="B126" s="118"/>
      <c r="C126" s="118"/>
      <c r="D126" s="118"/>
      <c r="E126" s="118"/>
      <c r="F126" s="118"/>
      <c r="G126" s="118"/>
      <c r="H126" s="118"/>
      <c r="I126" s="118"/>
      <c r="J126" s="118"/>
      <c r="K126" s="273"/>
      <c r="L126" s="273"/>
      <c r="M126" s="273"/>
      <c r="N126" s="273"/>
      <c r="O126" s="273"/>
      <c r="P126" s="273"/>
      <c r="Q126" s="273"/>
      <c r="R126" s="273"/>
      <c r="S126" s="118"/>
    </row>
  </sheetData>
  <mergeCells count="19">
    <mergeCell ref="J7:L7"/>
    <mergeCell ref="M7:O7"/>
    <mergeCell ref="A81:S81"/>
    <mergeCell ref="A82:S82"/>
    <mergeCell ref="A90:D90"/>
    <mergeCell ref="A86:D86"/>
    <mergeCell ref="A1:S1"/>
    <mergeCell ref="A2:T2"/>
    <mergeCell ref="A83:S84"/>
    <mergeCell ref="A5:S5"/>
    <mergeCell ref="A6:S6"/>
    <mergeCell ref="A3:S3"/>
    <mergeCell ref="A4:S4"/>
    <mergeCell ref="S7:S8"/>
    <mergeCell ref="A7:A8"/>
    <mergeCell ref="B7:C7"/>
    <mergeCell ref="D7:F7"/>
    <mergeCell ref="G7:I7"/>
    <mergeCell ref="P7:R7"/>
  </mergeCells>
  <printOptions horizontalCentered="1"/>
  <pageMargins left="0.39370078740157483" right="0.39370078740157483" top="0.19685039370078741" bottom="0.19685039370078741" header="0.31496062992125984" footer="0.31496062992125984"/>
  <pageSetup paperSize="9" scale="57" orientation="landscape" r:id="rId1"/>
  <rowBreaks count="1" manualBreakCount="1">
    <brk id="47" max="16"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W96"/>
  <sheetViews>
    <sheetView view="pageBreakPreview" topLeftCell="H1" zoomScale="82" zoomScaleNormal="160" zoomScaleSheetLayoutView="82" workbookViewId="0">
      <selection activeCell="O8" sqref="O8"/>
    </sheetView>
  </sheetViews>
  <sheetFormatPr defaultColWidth="30.85546875" defaultRowHeight="15"/>
  <cols>
    <col min="1" max="1" width="26.42578125" customWidth="1"/>
    <col min="2" max="2" width="12.85546875" customWidth="1"/>
    <col min="3" max="3" width="12.28515625" style="15" customWidth="1"/>
    <col min="4" max="4" width="15.5703125" style="15" customWidth="1"/>
    <col min="5" max="5" width="22" style="15" customWidth="1"/>
    <col min="6" max="6" width="12.5703125" style="15" customWidth="1"/>
    <col min="7" max="7" width="21.85546875" style="15" customWidth="1"/>
    <col min="8" max="8" width="13.140625" style="15" customWidth="1"/>
    <col min="9" max="9" width="12.85546875" style="15" customWidth="1"/>
    <col min="10" max="10" width="22.42578125" style="15" customWidth="1"/>
    <col min="11" max="12" width="13.5703125" style="271" customWidth="1"/>
    <col min="13" max="13" width="20.5703125" style="271" customWidth="1"/>
    <col min="14" max="14" width="13.5703125" style="271" customWidth="1"/>
    <col min="15" max="15" width="16" style="271" customWidth="1"/>
    <col min="16" max="16" width="21.7109375" style="271" customWidth="1"/>
    <col min="17" max="18" width="13.5703125" style="271" customWidth="1"/>
    <col min="19" max="19" width="12" customWidth="1"/>
  </cols>
  <sheetData>
    <row r="1" spans="1:23" s="21" customFormat="1" ht="93.75" customHeight="1">
      <c r="A1" s="1294"/>
      <c r="B1" s="1294"/>
      <c r="C1" s="1294"/>
      <c r="D1" s="1294"/>
      <c r="E1" s="1294"/>
      <c r="F1" s="1294"/>
      <c r="G1" s="1294"/>
      <c r="H1" s="1294"/>
      <c r="I1" s="1294"/>
      <c r="J1" s="1294"/>
      <c r="K1" s="1294"/>
      <c r="L1" s="1294"/>
      <c r="M1" s="1294"/>
      <c r="N1" s="1294"/>
      <c r="O1" s="1294"/>
      <c r="P1" s="1294"/>
      <c r="Q1" s="1294"/>
      <c r="R1" s="1294"/>
      <c r="S1" s="1294"/>
    </row>
    <row r="2" spans="1:23" ht="21">
      <c r="A2" s="1389" t="s">
        <v>636</v>
      </c>
      <c r="B2" s="1389"/>
      <c r="C2" s="1389"/>
      <c r="D2" s="1389"/>
      <c r="E2" s="1389"/>
      <c r="F2" s="1389"/>
      <c r="G2" s="1389"/>
      <c r="H2" s="1389"/>
      <c r="I2" s="1389"/>
      <c r="J2" s="1389"/>
      <c r="K2" s="1389"/>
      <c r="L2" s="1389"/>
      <c r="M2" s="1389"/>
      <c r="N2" s="1389"/>
      <c r="O2" s="1389"/>
      <c r="P2" s="1389"/>
      <c r="Q2" s="1389"/>
      <c r="R2" s="1389"/>
      <c r="S2" s="1389"/>
      <c r="T2" s="1389"/>
      <c r="U2" s="12"/>
    </row>
    <row r="3" spans="1:23" ht="8.25" customHeight="1">
      <c r="A3" s="1441"/>
      <c r="B3" s="1441"/>
      <c r="C3" s="1441"/>
      <c r="D3" s="1441"/>
      <c r="E3" s="1441"/>
      <c r="F3" s="1441"/>
      <c r="G3" s="1441"/>
      <c r="H3" s="1441"/>
      <c r="I3" s="1441"/>
      <c r="J3" s="1441"/>
      <c r="K3" s="1441"/>
      <c r="L3" s="1441"/>
      <c r="M3" s="1441"/>
      <c r="N3" s="1441"/>
      <c r="O3" s="1441"/>
      <c r="P3" s="1441"/>
      <c r="Q3" s="1441"/>
      <c r="R3" s="1441"/>
      <c r="S3" s="1441"/>
      <c r="T3" s="12"/>
      <c r="U3" s="12"/>
    </row>
    <row r="4" spans="1:23" ht="18.75">
      <c r="A4" s="1394" t="s">
        <v>225</v>
      </c>
      <c r="B4" s="1394"/>
      <c r="C4" s="1394"/>
      <c r="D4" s="1394"/>
      <c r="E4" s="1394"/>
      <c r="F4" s="1394"/>
      <c r="G4" s="1394"/>
      <c r="H4" s="1394"/>
      <c r="I4" s="1394"/>
      <c r="J4" s="1394"/>
      <c r="K4" s="1394"/>
      <c r="L4" s="1394"/>
      <c r="M4" s="1394"/>
      <c r="N4" s="1394"/>
      <c r="O4" s="1394"/>
      <c r="P4" s="1394"/>
      <c r="Q4" s="1394"/>
      <c r="R4" s="1394"/>
      <c r="S4" s="1394"/>
      <c r="T4" s="4"/>
      <c r="U4" s="4"/>
      <c r="V4" s="4"/>
      <c r="W4" s="4"/>
    </row>
    <row r="5" spans="1:23" ht="18.75">
      <c r="A5" s="1394" t="s">
        <v>344</v>
      </c>
      <c r="B5" s="1394"/>
      <c r="C5" s="1394"/>
      <c r="D5" s="1394"/>
      <c r="E5" s="1394"/>
      <c r="F5" s="1394"/>
      <c r="G5" s="1394"/>
      <c r="H5" s="1394"/>
      <c r="I5" s="1394"/>
      <c r="J5" s="1394"/>
      <c r="K5" s="1394"/>
      <c r="L5" s="1394"/>
      <c r="M5" s="1394"/>
      <c r="N5" s="1394"/>
      <c r="O5" s="1394"/>
      <c r="P5" s="1394"/>
      <c r="Q5" s="1394"/>
      <c r="R5" s="1394"/>
      <c r="S5" s="1394"/>
      <c r="T5" s="4"/>
      <c r="U5" s="4"/>
      <c r="V5" s="4"/>
      <c r="W5" s="4"/>
    </row>
    <row r="6" spans="1:23" ht="18.75">
      <c r="A6" s="1440" t="s">
        <v>718</v>
      </c>
      <c r="B6" s="1440"/>
      <c r="C6" s="1440"/>
      <c r="D6" s="1440"/>
      <c r="E6" s="1440"/>
      <c r="F6" s="1440"/>
      <c r="G6" s="1440"/>
      <c r="H6" s="1440"/>
      <c r="I6" s="1440"/>
      <c r="J6" s="1440"/>
      <c r="K6" s="1440"/>
      <c r="L6" s="1440"/>
      <c r="M6" s="1440"/>
      <c r="N6" s="1440"/>
      <c r="O6" s="1440"/>
      <c r="P6" s="1440"/>
      <c r="Q6" s="1440"/>
      <c r="R6" s="1440"/>
      <c r="S6" s="1440"/>
      <c r="T6" s="4"/>
      <c r="U6" s="4"/>
      <c r="V6" s="4"/>
      <c r="W6" s="4"/>
    </row>
    <row r="7" spans="1:23" s="21" customFormat="1" ht="18.75">
      <c r="A7" s="1442" t="s">
        <v>70</v>
      </c>
      <c r="B7" s="1402">
        <v>2017</v>
      </c>
      <c r="C7" s="1404"/>
      <c r="D7" s="1402">
        <v>2018</v>
      </c>
      <c r="E7" s="1403"/>
      <c r="F7" s="1404"/>
      <c r="G7" s="1402">
        <v>2019</v>
      </c>
      <c r="H7" s="1403"/>
      <c r="I7" s="1404"/>
      <c r="J7" s="1386">
        <v>2020</v>
      </c>
      <c r="K7" s="1387"/>
      <c r="L7" s="1388"/>
      <c r="M7" s="1386">
        <v>2021</v>
      </c>
      <c r="N7" s="1387"/>
      <c r="O7" s="1388"/>
      <c r="P7" s="1386">
        <v>2022</v>
      </c>
      <c r="Q7" s="1387"/>
      <c r="R7" s="1388"/>
      <c r="S7" s="1393" t="s">
        <v>71</v>
      </c>
      <c r="T7" s="4"/>
      <c r="U7" s="4"/>
      <c r="V7" s="4"/>
      <c r="W7" s="4"/>
    </row>
    <row r="8" spans="1:23" ht="78.75" customHeight="1">
      <c r="A8" s="1442"/>
      <c r="B8" s="291" t="s">
        <v>491</v>
      </c>
      <c r="C8" s="298" t="s">
        <v>97</v>
      </c>
      <c r="D8" s="331" t="s">
        <v>494</v>
      </c>
      <c r="E8" s="298" t="s">
        <v>476</v>
      </c>
      <c r="F8" s="298" t="s">
        <v>222</v>
      </c>
      <c r="G8" s="292" t="s">
        <v>477</v>
      </c>
      <c r="H8" s="1148" t="s">
        <v>493</v>
      </c>
      <c r="I8" s="298" t="s">
        <v>484</v>
      </c>
      <c r="J8" s="298" t="s">
        <v>496</v>
      </c>
      <c r="K8" s="1030" t="s">
        <v>486</v>
      </c>
      <c r="L8" s="300" t="s">
        <v>599</v>
      </c>
      <c r="M8" s="402" t="s">
        <v>686</v>
      </c>
      <c r="N8" s="1148" t="s">
        <v>640</v>
      </c>
      <c r="O8" s="1270" t="s">
        <v>774</v>
      </c>
      <c r="P8" s="1142" t="s">
        <v>759</v>
      </c>
      <c r="Q8" s="1148" t="s">
        <v>754</v>
      </c>
      <c r="R8" s="1142" t="s">
        <v>760</v>
      </c>
      <c r="S8" s="1393"/>
    </row>
    <row r="9" spans="1:23" ht="15.75" hidden="1">
      <c r="A9" s="58"/>
      <c r="B9" s="110"/>
      <c r="C9" s="119"/>
      <c r="D9" s="119"/>
      <c r="E9" s="119"/>
      <c r="F9" s="119"/>
      <c r="G9" s="119"/>
      <c r="H9" s="119"/>
      <c r="I9" s="119"/>
      <c r="J9" s="119"/>
      <c r="K9" s="119"/>
      <c r="L9" s="119"/>
      <c r="M9" s="119"/>
      <c r="N9" s="119"/>
      <c r="O9" s="119"/>
      <c r="P9" s="119"/>
      <c r="Q9" s="119"/>
      <c r="R9" s="119"/>
      <c r="S9" s="56"/>
    </row>
    <row r="10" spans="1:23" ht="15.75">
      <c r="A10" s="90" t="s">
        <v>0</v>
      </c>
      <c r="B10" s="133"/>
      <c r="C10" s="212"/>
      <c r="D10" s="133"/>
      <c r="E10" s="133"/>
      <c r="F10" s="133"/>
      <c r="G10" s="133"/>
      <c r="H10" s="133"/>
      <c r="I10" s="133"/>
      <c r="J10" s="133"/>
      <c r="K10" s="133"/>
      <c r="L10" s="133"/>
      <c r="M10" s="133"/>
      <c r="N10" s="133"/>
      <c r="O10" s="133"/>
      <c r="P10" s="133"/>
      <c r="Q10" s="133"/>
      <c r="R10" s="133"/>
      <c r="S10" s="13"/>
    </row>
    <row r="11" spans="1:23" ht="15.75">
      <c r="A11" s="211" t="s">
        <v>1</v>
      </c>
      <c r="B11" s="59">
        <v>0</v>
      </c>
      <c r="C11" s="213">
        <v>0</v>
      </c>
      <c r="D11" s="332">
        <v>0</v>
      </c>
      <c r="E11" s="53" t="s">
        <v>295</v>
      </c>
      <c r="F11" s="330">
        <v>0</v>
      </c>
      <c r="G11" s="102">
        <v>0</v>
      </c>
      <c r="H11" s="332">
        <v>0</v>
      </c>
      <c r="I11" s="330">
        <v>0</v>
      </c>
      <c r="J11" s="53">
        <v>0</v>
      </c>
      <c r="K11" s="343" t="s">
        <v>600</v>
      </c>
      <c r="L11" s="102">
        <v>0</v>
      </c>
      <c r="M11" s="819">
        <v>0</v>
      </c>
      <c r="N11" s="812">
        <f>'METAS 2021'!T9</f>
        <v>0</v>
      </c>
      <c r="O11" s="812">
        <v>0</v>
      </c>
      <c r="P11" s="812">
        <f>'SUGESTÃO DA ÁREA TÉCNICA 2021'!AP9</f>
        <v>0</v>
      </c>
      <c r="Q11" s="812">
        <f>'METAS 2021'!AP9</f>
        <v>0</v>
      </c>
      <c r="R11" s="812">
        <f>'RESULTADO 2021'!AQ9</f>
        <v>0</v>
      </c>
      <c r="S11" s="56" t="s">
        <v>76</v>
      </c>
    </row>
    <row r="12" spans="1:23" ht="15.75">
      <c r="A12" s="211" t="s">
        <v>2</v>
      </c>
      <c r="B12" s="59">
        <v>1</v>
      </c>
      <c r="C12" s="213">
        <v>1</v>
      </c>
      <c r="D12" s="332">
        <v>1</v>
      </c>
      <c r="E12" s="53" t="s">
        <v>295</v>
      </c>
      <c r="F12" s="330">
        <v>1</v>
      </c>
      <c r="G12" s="102">
        <v>0</v>
      </c>
      <c r="H12" s="332">
        <v>1</v>
      </c>
      <c r="I12" s="330">
        <v>1</v>
      </c>
      <c r="J12" s="53">
        <v>1</v>
      </c>
      <c r="K12" s="332">
        <v>1</v>
      </c>
      <c r="L12" s="330">
        <v>1</v>
      </c>
      <c r="M12" s="819">
        <v>1</v>
      </c>
      <c r="N12" s="812">
        <f>'METAS 2021'!T10</f>
        <v>1</v>
      </c>
      <c r="O12" s="812">
        <v>0</v>
      </c>
      <c r="P12" s="812">
        <f>'SUGESTÃO DA ÁREA TÉCNICA 2021'!AP10</f>
        <v>0</v>
      </c>
      <c r="Q12" s="812">
        <f>'METAS 2021'!AP10</f>
        <v>0</v>
      </c>
      <c r="R12" s="812">
        <f>'RESULTADO 2021'!AQ10</f>
        <v>0</v>
      </c>
      <c r="S12" s="56" t="s">
        <v>76</v>
      </c>
    </row>
    <row r="13" spans="1:23" ht="15.75">
      <c r="A13" s="211" t="s">
        <v>3</v>
      </c>
      <c r="B13" s="59">
        <v>2</v>
      </c>
      <c r="C13" s="213">
        <v>0</v>
      </c>
      <c r="D13" s="332">
        <v>2</v>
      </c>
      <c r="E13" s="53" t="s">
        <v>295</v>
      </c>
      <c r="F13" s="330">
        <v>1</v>
      </c>
      <c r="G13" s="102">
        <v>2</v>
      </c>
      <c r="H13" s="332">
        <v>2</v>
      </c>
      <c r="I13" s="330">
        <v>2</v>
      </c>
      <c r="J13" s="188">
        <v>1</v>
      </c>
      <c r="K13" s="332">
        <v>1</v>
      </c>
      <c r="L13" s="330">
        <v>1</v>
      </c>
      <c r="M13" s="819">
        <v>1</v>
      </c>
      <c r="N13" s="812">
        <f>'METAS 2021'!T11</f>
        <v>1</v>
      </c>
      <c r="O13" s="812">
        <v>0</v>
      </c>
      <c r="P13" s="812">
        <f>'SUGESTÃO DA ÁREA TÉCNICA 2021'!AP11</f>
        <v>0</v>
      </c>
      <c r="Q13" s="812">
        <f>'METAS 2021'!AP11</f>
        <v>0</v>
      </c>
      <c r="R13" s="812">
        <f>'RESULTADO 2021'!AQ11</f>
        <v>0</v>
      </c>
      <c r="S13" s="56" t="s">
        <v>76</v>
      </c>
    </row>
    <row r="14" spans="1:23" ht="15.75">
      <c r="A14" s="211" t="s">
        <v>4</v>
      </c>
      <c r="B14" s="59">
        <v>0</v>
      </c>
      <c r="C14" s="213">
        <v>0</v>
      </c>
      <c r="D14" s="332">
        <v>0</v>
      </c>
      <c r="E14" s="53" t="s">
        <v>295</v>
      </c>
      <c r="F14" s="330">
        <v>0</v>
      </c>
      <c r="G14" s="102">
        <v>0</v>
      </c>
      <c r="H14" s="332">
        <v>0</v>
      </c>
      <c r="I14" s="330">
        <v>0</v>
      </c>
      <c r="J14" s="188">
        <v>0</v>
      </c>
      <c r="K14" s="332">
        <v>0</v>
      </c>
      <c r="L14" s="330">
        <v>0</v>
      </c>
      <c r="M14" s="819">
        <v>0</v>
      </c>
      <c r="N14" s="812">
        <f>'METAS 2021'!T12</f>
        <v>0</v>
      </c>
      <c r="O14" s="812">
        <v>0</v>
      </c>
      <c r="P14" s="812">
        <f>'SUGESTÃO DA ÁREA TÉCNICA 2021'!AP12</f>
        <v>0</v>
      </c>
      <c r="Q14" s="812">
        <f>'METAS 2021'!AP12</f>
        <v>0</v>
      </c>
      <c r="R14" s="812">
        <f>'RESULTADO 2021'!AQ12</f>
        <v>0</v>
      </c>
      <c r="S14" s="56" t="s">
        <v>76</v>
      </c>
    </row>
    <row r="15" spans="1:23" ht="15.75">
      <c r="A15" s="211" t="s">
        <v>5</v>
      </c>
      <c r="B15" s="59">
        <v>0</v>
      </c>
      <c r="C15" s="213">
        <v>0</v>
      </c>
      <c r="D15" s="332">
        <v>0</v>
      </c>
      <c r="E15" s="53" t="s">
        <v>295</v>
      </c>
      <c r="F15" s="330">
        <v>0</v>
      </c>
      <c r="G15" s="102">
        <v>0</v>
      </c>
      <c r="H15" s="332">
        <v>0</v>
      </c>
      <c r="I15" s="330">
        <v>0</v>
      </c>
      <c r="J15" s="188">
        <v>1</v>
      </c>
      <c r="K15" s="332">
        <v>1</v>
      </c>
      <c r="L15" s="330">
        <v>2</v>
      </c>
      <c r="M15" s="819">
        <v>1</v>
      </c>
      <c r="N15" s="812">
        <f>'METAS 2021'!T13</f>
        <v>1</v>
      </c>
      <c r="O15" s="812">
        <v>1</v>
      </c>
      <c r="P15" s="812">
        <f>'SUGESTÃO DA ÁREA TÉCNICA 2021'!AP13</f>
        <v>0</v>
      </c>
      <c r="Q15" s="812">
        <f>'METAS 2021'!AP13</f>
        <v>0</v>
      </c>
      <c r="R15" s="812">
        <f>'RESULTADO 2021'!AQ13</f>
        <v>0</v>
      </c>
      <c r="S15" s="56" t="s">
        <v>76</v>
      </c>
    </row>
    <row r="16" spans="1:23" ht="15.75">
      <c r="A16" s="211" t="s">
        <v>6</v>
      </c>
      <c r="B16" s="59">
        <v>5</v>
      </c>
      <c r="C16" s="213">
        <v>0</v>
      </c>
      <c r="D16" s="332">
        <v>0</v>
      </c>
      <c r="E16" s="53" t="s">
        <v>295</v>
      </c>
      <c r="F16" s="330">
        <v>0</v>
      </c>
      <c r="G16" s="102">
        <v>0</v>
      </c>
      <c r="H16" s="332">
        <v>0</v>
      </c>
      <c r="I16" s="330">
        <v>0</v>
      </c>
      <c r="J16" s="53">
        <v>0</v>
      </c>
      <c r="K16" s="332">
        <v>0</v>
      </c>
      <c r="L16" s="330">
        <v>0</v>
      </c>
      <c r="M16" s="819">
        <v>0</v>
      </c>
      <c r="N16" s="812">
        <f>'METAS 2021'!T14</f>
        <v>0</v>
      </c>
      <c r="O16" s="812">
        <v>0</v>
      </c>
      <c r="P16" s="812">
        <f>'SUGESTÃO DA ÁREA TÉCNICA 2021'!AP14</f>
        <v>0</v>
      </c>
      <c r="Q16" s="812">
        <f>'METAS 2021'!AP14</f>
        <v>0</v>
      </c>
      <c r="R16" s="812">
        <f>'RESULTADO 2021'!AQ14</f>
        <v>0</v>
      </c>
      <c r="S16" s="56" t="s">
        <v>76</v>
      </c>
    </row>
    <row r="17" spans="1:19" ht="15.75">
      <c r="A17" s="211" t="s">
        <v>7</v>
      </c>
      <c r="B17" s="59">
        <v>0</v>
      </c>
      <c r="C17" s="213">
        <v>0</v>
      </c>
      <c r="D17" s="332">
        <v>1</v>
      </c>
      <c r="E17" s="53" t="s">
        <v>295</v>
      </c>
      <c r="F17" s="330">
        <v>0</v>
      </c>
      <c r="G17" s="102">
        <v>0</v>
      </c>
      <c r="H17" s="332">
        <v>0</v>
      </c>
      <c r="I17" s="329">
        <v>1</v>
      </c>
      <c r="J17" s="53">
        <v>0</v>
      </c>
      <c r="K17" s="332">
        <v>0</v>
      </c>
      <c r="L17" s="330">
        <v>0</v>
      </c>
      <c r="M17" s="819">
        <v>0</v>
      </c>
      <c r="N17" s="812">
        <f>'METAS 2021'!T15</f>
        <v>0</v>
      </c>
      <c r="O17" s="812">
        <v>0</v>
      </c>
      <c r="P17" s="812">
        <f>'SUGESTÃO DA ÁREA TÉCNICA 2021'!AP15</f>
        <v>0</v>
      </c>
      <c r="Q17" s="812">
        <f>'METAS 2021'!AP15</f>
        <v>0</v>
      </c>
      <c r="R17" s="812">
        <f>'RESULTADO 2021'!AQ15</f>
        <v>0</v>
      </c>
      <c r="S17" s="56" t="s">
        <v>76</v>
      </c>
    </row>
    <row r="18" spans="1:19" ht="15.75">
      <c r="A18" s="211" t="s">
        <v>8</v>
      </c>
      <c r="B18" s="59">
        <v>3</v>
      </c>
      <c r="C18" s="213">
        <v>2</v>
      </c>
      <c r="D18" s="332">
        <v>6</v>
      </c>
      <c r="E18" s="53" t="s">
        <v>340</v>
      </c>
      <c r="F18" s="330">
        <v>2</v>
      </c>
      <c r="G18" s="53" t="s">
        <v>372</v>
      </c>
      <c r="H18" s="332">
        <v>4</v>
      </c>
      <c r="I18" s="330">
        <v>2</v>
      </c>
      <c r="J18" s="53">
        <v>2</v>
      </c>
      <c r="K18" s="332">
        <v>2</v>
      </c>
      <c r="L18" s="329">
        <v>6</v>
      </c>
      <c r="M18" s="819">
        <v>2</v>
      </c>
      <c r="N18" s="812">
        <f>'METAS 2021'!T16</f>
        <v>3</v>
      </c>
      <c r="O18" s="812">
        <v>2</v>
      </c>
      <c r="P18" s="812">
        <f>'SUGESTÃO DA ÁREA TÉCNICA 2021'!AP16</f>
        <v>0</v>
      </c>
      <c r="Q18" s="812">
        <f>'METAS 2021'!AP16</f>
        <v>0</v>
      </c>
      <c r="R18" s="812">
        <f>'RESULTADO 2021'!AQ16</f>
        <v>0</v>
      </c>
      <c r="S18" s="56" t="s">
        <v>76</v>
      </c>
    </row>
    <row r="19" spans="1:19" ht="26.25" customHeight="1">
      <c r="A19" s="211" t="s">
        <v>9</v>
      </c>
      <c r="B19" s="59">
        <v>0</v>
      </c>
      <c r="C19" s="213">
        <v>0</v>
      </c>
      <c r="D19" s="347" t="s">
        <v>685</v>
      </c>
      <c r="E19" s="53" t="s">
        <v>295</v>
      </c>
      <c r="F19" s="329">
        <v>1</v>
      </c>
      <c r="G19" s="102">
        <v>1</v>
      </c>
      <c r="H19" s="332">
        <v>1</v>
      </c>
      <c r="I19" s="330">
        <v>0</v>
      </c>
      <c r="J19" s="188">
        <v>0</v>
      </c>
      <c r="K19" s="343" t="s">
        <v>600</v>
      </c>
      <c r="L19" s="102">
        <v>0</v>
      </c>
      <c r="M19" s="819">
        <v>0</v>
      </c>
      <c r="N19" s="812">
        <f>'METAS 2021'!T17</f>
        <v>0</v>
      </c>
      <c r="O19" s="812">
        <v>0</v>
      </c>
      <c r="P19" s="812">
        <f>'SUGESTÃO DA ÁREA TÉCNICA 2021'!AP17</f>
        <v>0</v>
      </c>
      <c r="Q19" s="812">
        <f>'METAS 2021'!AP17</f>
        <v>0</v>
      </c>
      <c r="R19" s="812">
        <f>'RESULTADO 2021'!AQ17</f>
        <v>0</v>
      </c>
      <c r="S19" s="56" t="s">
        <v>76</v>
      </c>
    </row>
    <row r="20" spans="1:19" ht="15.75">
      <c r="A20" s="90" t="s">
        <v>10</v>
      </c>
      <c r="B20" s="133"/>
      <c r="C20" s="133"/>
      <c r="D20" s="133"/>
      <c r="E20" s="133"/>
      <c r="F20" s="133"/>
      <c r="G20" s="133"/>
      <c r="H20" s="133"/>
      <c r="I20" s="102"/>
      <c r="J20" s="133"/>
      <c r="K20" s="133"/>
      <c r="L20" s="112"/>
      <c r="M20" s="820"/>
      <c r="N20" s="917"/>
      <c r="O20" s="917"/>
      <c r="P20" s="796"/>
      <c r="Q20" s="796"/>
      <c r="R20" s="796"/>
      <c r="S20" s="71"/>
    </row>
    <row r="21" spans="1:19" ht="15.75">
      <c r="A21" s="211" t="s">
        <v>11</v>
      </c>
      <c r="B21" s="59">
        <v>0</v>
      </c>
      <c r="C21" s="213">
        <v>0</v>
      </c>
      <c r="D21" s="332">
        <v>0</v>
      </c>
      <c r="E21" s="53" t="s">
        <v>295</v>
      </c>
      <c r="F21" s="330">
        <v>0</v>
      </c>
      <c r="G21" s="102">
        <v>0</v>
      </c>
      <c r="H21" s="332">
        <v>0</v>
      </c>
      <c r="I21" s="329">
        <v>1</v>
      </c>
      <c r="J21" s="188">
        <v>0</v>
      </c>
      <c r="K21" s="332">
        <v>0</v>
      </c>
      <c r="L21" s="330">
        <v>1</v>
      </c>
      <c r="M21" s="819">
        <v>0</v>
      </c>
      <c r="N21" s="812">
        <f>'METAS 2021'!T19</f>
        <v>0</v>
      </c>
      <c r="O21" s="812">
        <v>0</v>
      </c>
      <c r="P21" s="812">
        <f>'SUGESTÃO DA ÁREA TÉCNICA 2021'!AP19</f>
        <v>0</v>
      </c>
      <c r="Q21" s="812">
        <f>'METAS 2021'!AP19</f>
        <v>0</v>
      </c>
      <c r="R21" s="812">
        <f>'RESULTADO 2021'!AQ19</f>
        <v>0</v>
      </c>
      <c r="S21" s="56" t="s">
        <v>76</v>
      </c>
    </row>
    <row r="22" spans="1:19" ht="15.75">
      <c r="A22" s="211" t="s">
        <v>12</v>
      </c>
      <c r="B22" s="59">
        <v>0</v>
      </c>
      <c r="C22" s="213">
        <v>1</v>
      </c>
      <c r="D22" s="332">
        <v>1</v>
      </c>
      <c r="E22" s="53" t="s">
        <v>295</v>
      </c>
      <c r="F22" s="330">
        <v>0</v>
      </c>
      <c r="G22" s="102">
        <v>0</v>
      </c>
      <c r="H22" s="332">
        <v>0</v>
      </c>
      <c r="I22" s="329">
        <v>1</v>
      </c>
      <c r="J22" s="188">
        <v>0</v>
      </c>
      <c r="K22" s="332">
        <v>0</v>
      </c>
      <c r="L22" s="329">
        <v>2</v>
      </c>
      <c r="M22" s="819">
        <v>0</v>
      </c>
      <c r="N22" s="812">
        <f>'METAS 2021'!T20</f>
        <v>1</v>
      </c>
      <c r="O22" s="812">
        <v>0</v>
      </c>
      <c r="P22" s="812">
        <f>'SUGESTÃO DA ÁREA TÉCNICA 2021'!AP20</f>
        <v>0</v>
      </c>
      <c r="Q22" s="812">
        <f>'METAS 2021'!AP20</f>
        <v>0</v>
      </c>
      <c r="R22" s="812">
        <f>'RESULTADO 2021'!AQ20</f>
        <v>0</v>
      </c>
      <c r="S22" s="56" t="s">
        <v>76</v>
      </c>
    </row>
    <row r="23" spans="1:19" ht="15.75">
      <c r="A23" s="211" t="s">
        <v>13</v>
      </c>
      <c r="B23" s="59">
        <v>0</v>
      </c>
      <c r="C23" s="213">
        <v>0</v>
      </c>
      <c r="D23" s="332">
        <v>0</v>
      </c>
      <c r="E23" s="53" t="s">
        <v>295</v>
      </c>
      <c r="F23" s="330">
        <v>0</v>
      </c>
      <c r="G23" s="102">
        <v>0</v>
      </c>
      <c r="H23" s="332">
        <v>0</v>
      </c>
      <c r="I23" s="330">
        <v>0</v>
      </c>
      <c r="J23" s="188">
        <v>0</v>
      </c>
      <c r="K23" s="332">
        <v>0</v>
      </c>
      <c r="L23" s="330">
        <v>0</v>
      </c>
      <c r="M23" s="819">
        <v>0</v>
      </c>
      <c r="N23" s="812">
        <f>'METAS 2021'!T21</f>
        <v>0</v>
      </c>
      <c r="O23" s="812">
        <v>0</v>
      </c>
      <c r="P23" s="812">
        <f>'SUGESTÃO DA ÁREA TÉCNICA 2021'!AP21</f>
        <v>0</v>
      </c>
      <c r="Q23" s="812">
        <f>'METAS 2021'!AP21</f>
        <v>0</v>
      </c>
      <c r="R23" s="812">
        <f>'RESULTADO 2021'!AQ21</f>
        <v>0</v>
      </c>
      <c r="S23" s="56" t="s">
        <v>76</v>
      </c>
    </row>
    <row r="24" spans="1:19" ht="15.75">
      <c r="A24" s="211" t="s">
        <v>14</v>
      </c>
      <c r="B24" s="59">
        <v>0</v>
      </c>
      <c r="C24" s="213">
        <v>0</v>
      </c>
      <c r="D24" s="332">
        <v>0</v>
      </c>
      <c r="E24" s="53" t="s">
        <v>295</v>
      </c>
      <c r="F24" s="330">
        <v>0</v>
      </c>
      <c r="G24" s="102">
        <v>0</v>
      </c>
      <c r="H24" s="332">
        <v>0</v>
      </c>
      <c r="I24" s="329">
        <v>1</v>
      </c>
      <c r="J24" s="188">
        <v>1</v>
      </c>
      <c r="K24" s="332">
        <v>0</v>
      </c>
      <c r="L24" s="329">
        <v>1</v>
      </c>
      <c r="M24" s="819">
        <v>0</v>
      </c>
      <c r="N24" s="812">
        <f>'METAS 2021'!T22</f>
        <v>0</v>
      </c>
      <c r="O24" s="812">
        <v>0</v>
      </c>
      <c r="P24" s="812">
        <f>'SUGESTÃO DA ÁREA TÉCNICA 2021'!AP22</f>
        <v>0</v>
      </c>
      <c r="Q24" s="812">
        <f>'METAS 2021'!AP22</f>
        <v>0</v>
      </c>
      <c r="R24" s="812">
        <f>'RESULTADO 2021'!AQ22</f>
        <v>0</v>
      </c>
      <c r="S24" s="56" t="s">
        <v>76</v>
      </c>
    </row>
    <row r="25" spans="1:19" ht="15.75">
      <c r="A25" s="211" t="s">
        <v>15</v>
      </c>
      <c r="B25" s="59">
        <v>1</v>
      </c>
      <c r="C25" s="213">
        <v>2</v>
      </c>
      <c r="D25" s="332">
        <v>3</v>
      </c>
      <c r="E25" s="53" t="s">
        <v>295</v>
      </c>
      <c r="F25" s="329">
        <v>4</v>
      </c>
      <c r="G25" s="102">
        <v>4</v>
      </c>
      <c r="H25" s="332">
        <v>4</v>
      </c>
      <c r="I25" s="330">
        <v>1</v>
      </c>
      <c r="J25" s="53">
        <v>0</v>
      </c>
      <c r="K25" s="332">
        <v>1</v>
      </c>
      <c r="L25" s="330">
        <v>1</v>
      </c>
      <c r="M25" s="819">
        <v>1</v>
      </c>
      <c r="N25" s="812">
        <f>'METAS 2021'!T23</f>
        <v>1</v>
      </c>
      <c r="O25" s="812">
        <v>0</v>
      </c>
      <c r="P25" s="812">
        <f>'SUGESTÃO DA ÁREA TÉCNICA 2021'!AP23</f>
        <v>0</v>
      </c>
      <c r="Q25" s="812">
        <f>'METAS 2021'!AP23</f>
        <v>0</v>
      </c>
      <c r="R25" s="812">
        <f>'RESULTADO 2021'!AQ23</f>
        <v>0</v>
      </c>
      <c r="S25" s="56" t="s">
        <v>76</v>
      </c>
    </row>
    <row r="26" spans="1:19" ht="15.75">
      <c r="A26" s="211" t="s">
        <v>16</v>
      </c>
      <c r="B26" s="59">
        <v>0</v>
      </c>
      <c r="C26" s="213">
        <v>0</v>
      </c>
      <c r="D26" s="332">
        <v>4</v>
      </c>
      <c r="E26" s="53" t="s">
        <v>295</v>
      </c>
      <c r="F26" s="330">
        <v>0</v>
      </c>
      <c r="G26" s="102">
        <v>0</v>
      </c>
      <c r="H26" s="332">
        <v>0</v>
      </c>
      <c r="I26" s="330">
        <v>0</v>
      </c>
      <c r="J26" s="102">
        <v>0</v>
      </c>
      <c r="K26" s="332">
        <v>0</v>
      </c>
      <c r="L26" s="330">
        <v>0</v>
      </c>
      <c r="M26" s="819">
        <v>0</v>
      </c>
      <c r="N26" s="812">
        <f>'METAS 2021'!T24</f>
        <v>0</v>
      </c>
      <c r="O26" s="812">
        <v>0</v>
      </c>
      <c r="P26" s="812">
        <f>'SUGESTÃO DA ÁREA TÉCNICA 2021'!AP24</f>
        <v>0</v>
      </c>
      <c r="Q26" s="812">
        <f>'METAS 2021'!AP24</f>
        <v>0</v>
      </c>
      <c r="R26" s="812">
        <f>'RESULTADO 2021'!AQ24</f>
        <v>0</v>
      </c>
      <c r="S26" s="56" t="s">
        <v>76</v>
      </c>
    </row>
    <row r="27" spans="1:19" ht="30">
      <c r="A27" s="202" t="s">
        <v>17</v>
      </c>
      <c r="B27" s="133"/>
      <c r="C27" s="133"/>
      <c r="D27" s="133"/>
      <c r="E27" s="133"/>
      <c r="F27" s="133"/>
      <c r="G27" s="133"/>
      <c r="H27" s="133"/>
      <c r="I27" s="102"/>
      <c r="J27" s="133"/>
      <c r="K27" s="133"/>
      <c r="L27" s="112"/>
      <c r="M27" s="820"/>
      <c r="N27" s="917"/>
      <c r="O27" s="917"/>
      <c r="P27" s="796"/>
      <c r="Q27" s="796"/>
      <c r="R27" s="796"/>
      <c r="S27" s="71"/>
    </row>
    <row r="28" spans="1:19" ht="15.75">
      <c r="A28" s="211" t="s">
        <v>18</v>
      </c>
      <c r="B28" s="59">
        <v>1</v>
      </c>
      <c r="C28" s="213">
        <v>1</v>
      </c>
      <c r="D28" s="332">
        <v>0</v>
      </c>
      <c r="E28" s="26" t="s">
        <v>170</v>
      </c>
      <c r="F28" s="330">
        <v>0</v>
      </c>
      <c r="G28" s="102">
        <v>0</v>
      </c>
      <c r="H28" s="332">
        <v>0</v>
      </c>
      <c r="I28" s="329">
        <v>4</v>
      </c>
      <c r="J28" s="188">
        <v>2</v>
      </c>
      <c r="K28" s="332">
        <v>5</v>
      </c>
      <c r="L28" s="330">
        <v>1</v>
      </c>
      <c r="M28" s="819">
        <v>5</v>
      </c>
      <c r="N28" s="812">
        <f>'METAS 2021'!T26</f>
        <v>3</v>
      </c>
      <c r="O28" s="812">
        <v>0</v>
      </c>
      <c r="P28" s="812">
        <f>'SUGESTÃO DA ÁREA TÉCNICA 2021'!AP26</f>
        <v>0</v>
      </c>
      <c r="Q28" s="812">
        <f>'METAS 2021'!AP26</f>
        <v>0</v>
      </c>
      <c r="R28" s="812">
        <f>'RESULTADO 2021'!AQ26</f>
        <v>0</v>
      </c>
      <c r="S28" s="56" t="s">
        <v>76</v>
      </c>
    </row>
    <row r="29" spans="1:19" ht="15.75">
      <c r="A29" s="211" t="s">
        <v>19</v>
      </c>
      <c r="B29" s="59">
        <v>3</v>
      </c>
      <c r="C29" s="213">
        <v>3</v>
      </c>
      <c r="D29" s="332">
        <v>3</v>
      </c>
      <c r="E29" s="53" t="s">
        <v>343</v>
      </c>
      <c r="F29" s="329">
        <v>4</v>
      </c>
      <c r="G29" s="102">
        <v>3</v>
      </c>
      <c r="H29" s="332">
        <v>3</v>
      </c>
      <c r="I29" s="330">
        <v>1</v>
      </c>
      <c r="J29" s="53">
        <v>0</v>
      </c>
      <c r="K29" s="332">
        <v>0</v>
      </c>
      <c r="L29" s="330">
        <v>0</v>
      </c>
      <c r="M29" s="819">
        <v>0</v>
      </c>
      <c r="N29" s="812">
        <f>'METAS 2021'!T27</f>
        <v>0</v>
      </c>
      <c r="O29" s="812">
        <v>0</v>
      </c>
      <c r="P29" s="812">
        <f>'SUGESTÃO DA ÁREA TÉCNICA 2021'!AP27</f>
        <v>0</v>
      </c>
      <c r="Q29" s="812">
        <f>'METAS 2021'!AP27</f>
        <v>0</v>
      </c>
      <c r="R29" s="812">
        <f>'RESULTADO 2021'!AQ27</f>
        <v>0</v>
      </c>
      <c r="S29" s="56" t="s">
        <v>76</v>
      </c>
    </row>
    <row r="30" spans="1:19" ht="15.75">
      <c r="A30" s="211" t="s">
        <v>20</v>
      </c>
      <c r="B30" s="59">
        <v>0</v>
      </c>
      <c r="C30" s="213">
        <v>1</v>
      </c>
      <c r="D30" s="332">
        <v>0</v>
      </c>
      <c r="E30" s="53" t="s">
        <v>295</v>
      </c>
      <c r="F30" s="330">
        <v>0</v>
      </c>
      <c r="G30" s="102">
        <v>0</v>
      </c>
      <c r="H30" s="332">
        <v>0</v>
      </c>
      <c r="I30" s="330">
        <v>0</v>
      </c>
      <c r="J30" s="188">
        <v>0</v>
      </c>
      <c r="K30" s="332">
        <v>0</v>
      </c>
      <c r="L30" s="330">
        <v>0</v>
      </c>
      <c r="M30" s="819">
        <v>0</v>
      </c>
      <c r="N30" s="812">
        <f>'METAS 2021'!T28</f>
        <v>0</v>
      </c>
      <c r="O30" s="812">
        <v>0</v>
      </c>
      <c r="P30" s="812">
        <f>'SUGESTÃO DA ÁREA TÉCNICA 2021'!AP28</f>
        <v>0</v>
      </c>
      <c r="Q30" s="812">
        <f>'METAS 2021'!AP28</f>
        <v>0</v>
      </c>
      <c r="R30" s="812">
        <f>'RESULTADO 2021'!AQ28</f>
        <v>0</v>
      </c>
      <c r="S30" s="56" t="s">
        <v>76</v>
      </c>
    </row>
    <row r="31" spans="1:19" ht="15.75">
      <c r="A31" s="211" t="s">
        <v>21</v>
      </c>
      <c r="B31" s="59">
        <v>0</v>
      </c>
      <c r="C31" s="213">
        <v>0</v>
      </c>
      <c r="D31" s="332">
        <v>0</v>
      </c>
      <c r="E31" s="53" t="s">
        <v>295</v>
      </c>
      <c r="F31" s="330">
        <v>0</v>
      </c>
      <c r="G31" s="102">
        <v>0</v>
      </c>
      <c r="H31" s="332">
        <v>0</v>
      </c>
      <c r="I31" s="330">
        <v>0</v>
      </c>
      <c r="J31" s="188">
        <v>0</v>
      </c>
      <c r="K31" s="332">
        <v>1</v>
      </c>
      <c r="L31" s="330">
        <v>0</v>
      </c>
      <c r="M31" s="819">
        <v>1</v>
      </c>
      <c r="N31" s="812">
        <f>'METAS 2021'!T29</f>
        <v>0</v>
      </c>
      <c r="O31" s="812">
        <v>0</v>
      </c>
      <c r="P31" s="812">
        <f>'SUGESTÃO DA ÁREA TÉCNICA 2021'!AP29</f>
        <v>0</v>
      </c>
      <c r="Q31" s="812">
        <f>'METAS 2021'!AP29</f>
        <v>0</v>
      </c>
      <c r="R31" s="812">
        <f>'RESULTADO 2021'!AQ29</f>
        <v>0</v>
      </c>
      <c r="S31" s="56" t="s">
        <v>76</v>
      </c>
    </row>
    <row r="32" spans="1:19" ht="18" customHeight="1">
      <c r="A32" s="211" t="s">
        <v>22</v>
      </c>
      <c r="B32" s="59">
        <v>5</v>
      </c>
      <c r="C32" s="213">
        <v>1</v>
      </c>
      <c r="D32" s="332">
        <v>0</v>
      </c>
      <c r="E32" s="53" t="s">
        <v>295</v>
      </c>
      <c r="F32" s="330">
        <v>0</v>
      </c>
      <c r="G32" s="53" t="s">
        <v>373</v>
      </c>
      <c r="H32" s="332">
        <v>0</v>
      </c>
      <c r="I32" s="329">
        <v>2</v>
      </c>
      <c r="J32" s="53">
        <v>1</v>
      </c>
      <c r="K32" s="332">
        <v>1</v>
      </c>
      <c r="L32" s="330">
        <v>0</v>
      </c>
      <c r="M32" s="819">
        <v>1</v>
      </c>
      <c r="N32" s="812">
        <f>'METAS 2021'!T30</f>
        <v>2</v>
      </c>
      <c r="O32" s="812">
        <v>0</v>
      </c>
      <c r="P32" s="812">
        <f>'SUGESTÃO DA ÁREA TÉCNICA 2021'!AP30</f>
        <v>0</v>
      </c>
      <c r="Q32" s="812">
        <f>'METAS 2021'!AP30</f>
        <v>0</v>
      </c>
      <c r="R32" s="812">
        <f>'RESULTADO 2021'!AQ30</f>
        <v>0</v>
      </c>
      <c r="S32" s="56" t="s">
        <v>76</v>
      </c>
    </row>
    <row r="33" spans="1:19" ht="15.75">
      <c r="A33" s="211" t="s">
        <v>23</v>
      </c>
      <c r="B33" s="59">
        <v>0</v>
      </c>
      <c r="C33" s="213">
        <v>0</v>
      </c>
      <c r="D33" s="332">
        <v>0</v>
      </c>
      <c r="E33" s="53" t="s">
        <v>295</v>
      </c>
      <c r="F33" s="330">
        <v>0</v>
      </c>
      <c r="G33" s="102">
        <v>0</v>
      </c>
      <c r="H33" s="332">
        <v>0</v>
      </c>
      <c r="I33" s="330">
        <v>0</v>
      </c>
      <c r="J33" s="53">
        <v>0</v>
      </c>
      <c r="K33" s="332">
        <v>0</v>
      </c>
      <c r="L33" s="329">
        <v>1</v>
      </c>
      <c r="M33" s="819">
        <v>0</v>
      </c>
      <c r="N33" s="812">
        <f>'METAS 2021'!T31</f>
        <v>1</v>
      </c>
      <c r="O33" s="812">
        <v>0</v>
      </c>
      <c r="P33" s="812">
        <f>'SUGESTÃO DA ÁREA TÉCNICA 2021'!AP31</f>
        <v>0</v>
      </c>
      <c r="Q33" s="812">
        <f>'METAS 2021'!AP31</f>
        <v>0</v>
      </c>
      <c r="R33" s="812">
        <f>'RESULTADO 2021'!AQ31</f>
        <v>0</v>
      </c>
      <c r="S33" s="56" t="s">
        <v>76</v>
      </c>
    </row>
    <row r="34" spans="1:19" ht="18.75" customHeight="1">
      <c r="A34" s="211" t="s">
        <v>24</v>
      </c>
      <c r="B34" s="59">
        <v>9</v>
      </c>
      <c r="C34" s="213">
        <v>1</v>
      </c>
      <c r="D34" s="332">
        <v>9</v>
      </c>
      <c r="E34" s="53" t="s">
        <v>341</v>
      </c>
      <c r="F34" s="330">
        <v>3</v>
      </c>
      <c r="G34" s="53" t="s">
        <v>374</v>
      </c>
      <c r="H34" s="332">
        <v>3</v>
      </c>
      <c r="I34" s="329">
        <v>6</v>
      </c>
      <c r="J34" s="53">
        <v>4</v>
      </c>
      <c r="K34" s="332">
        <v>9</v>
      </c>
      <c r="L34" s="330">
        <v>4</v>
      </c>
      <c r="M34" s="819">
        <v>9</v>
      </c>
      <c r="N34" s="812">
        <f>'METAS 2021'!T32</f>
        <v>9</v>
      </c>
      <c r="O34" s="812">
        <v>7</v>
      </c>
      <c r="P34" s="812">
        <f>'SUGESTÃO DA ÁREA TÉCNICA 2021'!AP32</f>
        <v>0</v>
      </c>
      <c r="Q34" s="812">
        <f>'METAS 2021'!AP32</f>
        <v>0</v>
      </c>
      <c r="R34" s="812">
        <f>'RESULTADO 2021'!AQ32</f>
        <v>0</v>
      </c>
      <c r="S34" s="56" t="s">
        <v>76</v>
      </c>
    </row>
    <row r="35" spans="1:19" ht="20.25" customHeight="1">
      <c r="A35" s="211" t="s">
        <v>25</v>
      </c>
      <c r="B35" s="59">
        <v>0</v>
      </c>
      <c r="C35" s="213">
        <v>0</v>
      </c>
      <c r="D35" s="332">
        <v>1</v>
      </c>
      <c r="E35" s="53" t="s">
        <v>295</v>
      </c>
      <c r="F35" s="330">
        <v>1</v>
      </c>
      <c r="G35" s="53" t="s">
        <v>375</v>
      </c>
      <c r="H35" s="332">
        <v>1</v>
      </c>
      <c r="I35" s="330">
        <v>1</v>
      </c>
      <c r="J35" s="53">
        <v>0</v>
      </c>
      <c r="K35" s="343">
        <v>0</v>
      </c>
      <c r="L35" s="102">
        <v>2</v>
      </c>
      <c r="M35" s="819">
        <v>0</v>
      </c>
      <c r="N35" s="812">
        <f>'METAS 2021'!T33</f>
        <v>0</v>
      </c>
      <c r="O35" s="812">
        <v>0</v>
      </c>
      <c r="P35" s="812">
        <f>'SUGESTÃO DA ÁREA TÉCNICA 2021'!AP33</f>
        <v>0</v>
      </c>
      <c r="Q35" s="812">
        <f>'METAS 2021'!AP33</f>
        <v>0</v>
      </c>
      <c r="R35" s="812">
        <f>'RESULTADO 2021'!AQ33</f>
        <v>0</v>
      </c>
      <c r="S35" s="56" t="s">
        <v>76</v>
      </c>
    </row>
    <row r="36" spans="1:19" ht="30">
      <c r="A36" s="202" t="s">
        <v>79</v>
      </c>
      <c r="B36" s="133"/>
      <c r="C36" s="133"/>
      <c r="D36" s="133"/>
      <c r="E36" s="133"/>
      <c r="F36" s="133"/>
      <c r="G36" s="133"/>
      <c r="H36" s="133"/>
      <c r="I36" s="102"/>
      <c r="J36" s="133"/>
      <c r="K36" s="133"/>
      <c r="L36" s="112"/>
      <c r="M36" s="820"/>
      <c r="N36" s="917"/>
      <c r="O36" s="917"/>
      <c r="P36" s="796"/>
      <c r="Q36" s="796"/>
      <c r="R36" s="796"/>
      <c r="S36" s="13"/>
    </row>
    <row r="37" spans="1:19" ht="15.75">
      <c r="A37" s="211" t="s">
        <v>26</v>
      </c>
      <c r="B37" s="59">
        <v>3</v>
      </c>
      <c r="C37" s="213">
        <v>0</v>
      </c>
      <c r="D37" s="332">
        <v>3</v>
      </c>
      <c r="E37" s="53" t="s">
        <v>295</v>
      </c>
      <c r="F37" s="330">
        <v>3</v>
      </c>
      <c r="G37" s="53" t="s">
        <v>376</v>
      </c>
      <c r="H37" s="332">
        <v>3</v>
      </c>
      <c r="I37" s="330">
        <v>2</v>
      </c>
      <c r="J37" s="53">
        <v>1</v>
      </c>
      <c r="K37" s="332">
        <v>1</v>
      </c>
      <c r="L37" s="330">
        <v>1</v>
      </c>
      <c r="M37" s="819">
        <v>1</v>
      </c>
      <c r="N37" s="812">
        <f>'METAS 2021'!T35</f>
        <v>3</v>
      </c>
      <c r="O37" s="812">
        <v>0</v>
      </c>
      <c r="P37" s="812">
        <f>'SUGESTÃO DA ÁREA TÉCNICA 2021'!AP35</f>
        <v>0</v>
      </c>
      <c r="Q37" s="812">
        <f>'METAS 2021'!AP35</f>
        <v>0</v>
      </c>
      <c r="R37" s="812">
        <f>'RESULTADO 2021'!AQ35</f>
        <v>0</v>
      </c>
      <c r="S37" s="56" t="s">
        <v>76</v>
      </c>
    </row>
    <row r="38" spans="1:19" ht="15.75">
      <c r="A38" s="211" t="s">
        <v>27</v>
      </c>
      <c r="B38" s="59">
        <v>1</v>
      </c>
      <c r="C38" s="213">
        <v>0</v>
      </c>
      <c r="D38" s="332">
        <v>0</v>
      </c>
      <c r="E38" s="53" t="s">
        <v>295</v>
      </c>
      <c r="F38" s="330">
        <v>0</v>
      </c>
      <c r="G38" s="102">
        <v>0</v>
      </c>
      <c r="H38" s="332">
        <v>0</v>
      </c>
      <c r="I38" s="330">
        <v>0</v>
      </c>
      <c r="J38" s="53">
        <v>1</v>
      </c>
      <c r="K38" s="332">
        <v>0</v>
      </c>
      <c r="L38" s="329">
        <v>1</v>
      </c>
      <c r="M38" s="819">
        <v>0</v>
      </c>
      <c r="N38" s="812">
        <f>'METAS 2021'!T36</f>
        <v>1</v>
      </c>
      <c r="O38" s="812">
        <v>0</v>
      </c>
      <c r="P38" s="812">
        <f>'SUGESTÃO DA ÁREA TÉCNICA 2021'!AP36</f>
        <v>0</v>
      </c>
      <c r="Q38" s="812">
        <f>'METAS 2021'!AP36</f>
        <v>0</v>
      </c>
      <c r="R38" s="812">
        <f>'RESULTADO 2021'!AQ36</f>
        <v>0</v>
      </c>
      <c r="S38" s="56" t="s">
        <v>76</v>
      </c>
    </row>
    <row r="39" spans="1:19" ht="15.75">
      <c r="A39" s="211" t="s">
        <v>28</v>
      </c>
      <c r="B39" s="59">
        <v>0</v>
      </c>
      <c r="C39" s="213">
        <v>1</v>
      </c>
      <c r="D39" s="332">
        <v>1</v>
      </c>
      <c r="E39" s="53" t="s">
        <v>295</v>
      </c>
      <c r="F39" s="330">
        <v>0</v>
      </c>
      <c r="G39" s="102">
        <v>1</v>
      </c>
      <c r="H39" s="332">
        <v>1</v>
      </c>
      <c r="I39" s="329">
        <v>3</v>
      </c>
      <c r="J39" s="53">
        <v>2</v>
      </c>
      <c r="K39" s="332">
        <v>1</v>
      </c>
      <c r="L39" s="330">
        <v>0</v>
      </c>
      <c r="M39" s="819">
        <v>1</v>
      </c>
      <c r="N39" s="812">
        <f>'METAS 2021'!T37</f>
        <v>1</v>
      </c>
      <c r="O39" s="812">
        <v>1</v>
      </c>
      <c r="P39" s="812">
        <f>'SUGESTÃO DA ÁREA TÉCNICA 2021'!AP37</f>
        <v>0</v>
      </c>
      <c r="Q39" s="812">
        <f>'METAS 2021'!AP37</f>
        <v>0</v>
      </c>
      <c r="R39" s="812">
        <f>'RESULTADO 2021'!AQ37</f>
        <v>0</v>
      </c>
      <c r="S39" s="56" t="s">
        <v>76</v>
      </c>
    </row>
    <row r="40" spans="1:19" ht="15.75">
      <c r="A40" s="211" t="s">
        <v>29</v>
      </c>
      <c r="B40" s="59">
        <v>0</v>
      </c>
      <c r="C40" s="213">
        <v>0</v>
      </c>
      <c r="D40" s="332">
        <v>0</v>
      </c>
      <c r="E40" s="53" t="s">
        <v>295</v>
      </c>
      <c r="F40" s="330">
        <v>0</v>
      </c>
      <c r="G40" s="102">
        <v>0</v>
      </c>
      <c r="H40" s="332">
        <v>0</v>
      </c>
      <c r="I40" s="329">
        <v>1</v>
      </c>
      <c r="J40" s="53">
        <v>0</v>
      </c>
      <c r="K40" s="332">
        <v>0</v>
      </c>
      <c r="L40" s="330">
        <v>0</v>
      </c>
      <c r="M40" s="819">
        <v>0</v>
      </c>
      <c r="N40" s="812">
        <f>'METAS 2021'!T38</f>
        <v>0</v>
      </c>
      <c r="O40" s="812">
        <v>0</v>
      </c>
      <c r="P40" s="812">
        <f>'SUGESTÃO DA ÁREA TÉCNICA 2021'!AP38</f>
        <v>0</v>
      </c>
      <c r="Q40" s="812">
        <f>'METAS 2021'!AP38</f>
        <v>0</v>
      </c>
      <c r="R40" s="812">
        <f>'RESULTADO 2021'!AQ38</f>
        <v>0</v>
      </c>
      <c r="S40" s="56" t="s">
        <v>76</v>
      </c>
    </row>
    <row r="41" spans="1:19" ht="18" customHeight="1">
      <c r="A41" s="211" t="s">
        <v>30</v>
      </c>
      <c r="B41" s="59">
        <v>9</v>
      </c>
      <c r="C41" s="213">
        <v>1</v>
      </c>
      <c r="D41" s="332">
        <v>9</v>
      </c>
      <c r="E41" s="53" t="s">
        <v>295</v>
      </c>
      <c r="F41" s="330">
        <v>0</v>
      </c>
      <c r="G41" s="53" t="s">
        <v>377</v>
      </c>
      <c r="H41" s="334">
        <v>1</v>
      </c>
      <c r="I41" s="329">
        <v>6</v>
      </c>
      <c r="J41" s="53">
        <v>4</v>
      </c>
      <c r="K41" s="493">
        <v>13</v>
      </c>
      <c r="L41" s="102">
        <v>1</v>
      </c>
      <c r="M41" s="819">
        <v>1</v>
      </c>
      <c r="N41" s="812">
        <f>'METAS 2021'!T39</f>
        <v>1</v>
      </c>
      <c r="O41" s="812">
        <v>0</v>
      </c>
      <c r="P41" s="812">
        <f>'SUGESTÃO DA ÁREA TÉCNICA 2021'!AP39</f>
        <v>0</v>
      </c>
      <c r="Q41" s="812">
        <f>'METAS 2021'!AP39</f>
        <v>0</v>
      </c>
      <c r="R41" s="812">
        <f>'RESULTADO 2021'!AQ39</f>
        <v>0</v>
      </c>
      <c r="S41" s="56" t="s">
        <v>76</v>
      </c>
    </row>
    <row r="42" spans="1:19" ht="15.75">
      <c r="A42" s="211" t="s">
        <v>31</v>
      </c>
      <c r="B42" s="59">
        <v>0</v>
      </c>
      <c r="C42" s="213">
        <v>0</v>
      </c>
      <c r="D42" s="332">
        <v>0</v>
      </c>
      <c r="E42" s="53" t="s">
        <v>295</v>
      </c>
      <c r="F42" s="330">
        <v>0</v>
      </c>
      <c r="G42" s="102">
        <v>0</v>
      </c>
      <c r="H42" s="332">
        <v>0</v>
      </c>
      <c r="I42" s="330">
        <v>0</v>
      </c>
      <c r="J42" s="53">
        <v>0</v>
      </c>
      <c r="K42" s="332">
        <v>0</v>
      </c>
      <c r="L42" s="330">
        <v>0</v>
      </c>
      <c r="M42" s="819">
        <v>0</v>
      </c>
      <c r="N42" s="812">
        <f>'METAS 2021'!T40</f>
        <v>0</v>
      </c>
      <c r="O42" s="812">
        <v>0</v>
      </c>
      <c r="P42" s="812">
        <f>'SUGESTÃO DA ÁREA TÉCNICA 2021'!AP40</f>
        <v>0</v>
      </c>
      <c r="Q42" s="812">
        <f>'METAS 2021'!AP40</f>
        <v>0</v>
      </c>
      <c r="R42" s="812">
        <f>'RESULTADO 2021'!AQ40</f>
        <v>0</v>
      </c>
      <c r="S42" s="56" t="s">
        <v>76</v>
      </c>
    </row>
    <row r="43" spans="1:19" ht="15.75">
      <c r="A43" s="211" t="s">
        <v>32</v>
      </c>
      <c r="B43" s="59">
        <v>300</v>
      </c>
      <c r="C43" s="213">
        <v>681</v>
      </c>
      <c r="D43" s="332">
        <v>300</v>
      </c>
      <c r="E43" s="53" t="s">
        <v>342</v>
      </c>
      <c r="F43" s="329" t="s">
        <v>362</v>
      </c>
      <c r="G43" s="102">
        <v>450</v>
      </c>
      <c r="H43" s="332">
        <v>450</v>
      </c>
      <c r="I43" s="329">
        <v>608</v>
      </c>
      <c r="J43" s="53">
        <v>450</v>
      </c>
      <c r="K43" s="102">
        <v>571</v>
      </c>
      <c r="L43" s="330">
        <v>363</v>
      </c>
      <c r="M43" s="819">
        <v>450</v>
      </c>
      <c r="N43" s="812">
        <f>'METAS 2021'!T41</f>
        <v>324</v>
      </c>
      <c r="O43" s="812">
        <v>74</v>
      </c>
      <c r="P43" s="812">
        <f>'SUGESTÃO DA ÁREA TÉCNICA 2021'!AP41</f>
        <v>0</v>
      </c>
      <c r="Q43" s="812">
        <f>'METAS 2021'!AP41</f>
        <v>0</v>
      </c>
      <c r="R43" s="812">
        <f>'RESULTADO 2021'!AQ41</f>
        <v>0</v>
      </c>
      <c r="S43" s="56" t="s">
        <v>76</v>
      </c>
    </row>
    <row r="44" spans="1:19" ht="15.75">
      <c r="A44" s="211" t="s">
        <v>33</v>
      </c>
      <c r="B44" s="59">
        <v>0</v>
      </c>
      <c r="C44" s="213">
        <v>0</v>
      </c>
      <c r="D44" s="332">
        <v>7</v>
      </c>
      <c r="E44" s="53" t="s">
        <v>295</v>
      </c>
      <c r="F44" s="329">
        <v>9</v>
      </c>
      <c r="G44" s="102">
        <v>7</v>
      </c>
      <c r="H44" s="332">
        <v>7</v>
      </c>
      <c r="I44" s="330">
        <v>5</v>
      </c>
      <c r="J44" s="188">
        <v>3</v>
      </c>
      <c r="K44" s="332">
        <v>7</v>
      </c>
      <c r="L44" s="330">
        <v>3</v>
      </c>
      <c r="M44" s="819">
        <v>7</v>
      </c>
      <c r="N44" s="812">
        <f>'METAS 2021'!T42</f>
        <v>7</v>
      </c>
      <c r="O44" s="812">
        <v>0</v>
      </c>
      <c r="P44" s="812">
        <f>'SUGESTÃO DA ÁREA TÉCNICA 2021'!AP42</f>
        <v>0</v>
      </c>
      <c r="Q44" s="812">
        <f>'METAS 2021'!AP42</f>
        <v>0</v>
      </c>
      <c r="R44" s="812">
        <f>'RESULTADO 2021'!AQ42</f>
        <v>0</v>
      </c>
      <c r="S44" s="56" t="s">
        <v>76</v>
      </c>
    </row>
    <row r="45" spans="1:19" ht="15.75">
      <c r="A45" s="211" t="s">
        <v>34</v>
      </c>
      <c r="B45" s="59">
        <v>1</v>
      </c>
      <c r="C45" s="213">
        <v>0</v>
      </c>
      <c r="D45" s="332">
        <v>0</v>
      </c>
      <c r="E45" s="53" t="s">
        <v>295</v>
      </c>
      <c r="F45" s="330">
        <v>0</v>
      </c>
      <c r="G45" s="102">
        <v>1</v>
      </c>
      <c r="H45" s="332">
        <v>1</v>
      </c>
      <c r="I45" s="329">
        <v>2</v>
      </c>
      <c r="J45" s="53">
        <v>0</v>
      </c>
      <c r="K45" s="343" t="s">
        <v>600</v>
      </c>
      <c r="L45" s="102">
        <v>1</v>
      </c>
      <c r="M45" s="819">
        <v>1</v>
      </c>
      <c r="N45" s="812">
        <f>'METAS 2021'!T43</f>
        <v>0</v>
      </c>
      <c r="O45" s="812">
        <v>0</v>
      </c>
      <c r="P45" s="812">
        <f>'SUGESTÃO DA ÁREA TÉCNICA 2021'!AP43</f>
        <v>0</v>
      </c>
      <c r="Q45" s="812">
        <f>'METAS 2021'!AP43</f>
        <v>0</v>
      </c>
      <c r="R45" s="812">
        <f>'RESULTADO 2021'!AQ43</f>
        <v>0</v>
      </c>
      <c r="S45" s="56" t="s">
        <v>76</v>
      </c>
    </row>
    <row r="46" spans="1:19" ht="15.75">
      <c r="A46" s="211" t="s">
        <v>35</v>
      </c>
      <c r="B46" s="59">
        <v>5</v>
      </c>
      <c r="C46" s="213">
        <v>0</v>
      </c>
      <c r="D46" s="332">
        <v>0</v>
      </c>
      <c r="E46" s="53" t="s">
        <v>295</v>
      </c>
      <c r="F46" s="330">
        <v>0</v>
      </c>
      <c r="G46" s="102">
        <v>0</v>
      </c>
      <c r="H46" s="332">
        <v>0</v>
      </c>
      <c r="I46" s="329">
        <v>2</v>
      </c>
      <c r="J46" s="53">
        <v>0</v>
      </c>
      <c r="K46" s="332">
        <v>0</v>
      </c>
      <c r="L46" s="329">
        <v>1</v>
      </c>
      <c r="M46" s="819">
        <v>0</v>
      </c>
      <c r="N46" s="812">
        <f>'METAS 2021'!T44</f>
        <v>0</v>
      </c>
      <c r="O46" s="812">
        <v>0</v>
      </c>
      <c r="P46" s="812">
        <f>'SUGESTÃO DA ÁREA TÉCNICA 2021'!AP44</f>
        <v>0</v>
      </c>
      <c r="Q46" s="812">
        <f>'METAS 2021'!AP44</f>
        <v>0</v>
      </c>
      <c r="R46" s="812">
        <f>'RESULTADO 2021'!AQ44</f>
        <v>0</v>
      </c>
      <c r="S46" s="56" t="s">
        <v>76</v>
      </c>
    </row>
    <row r="47" spans="1:19" ht="15.75">
      <c r="A47" s="211" t="s">
        <v>36</v>
      </c>
      <c r="B47" s="59">
        <v>0</v>
      </c>
      <c r="C47" s="213">
        <v>0</v>
      </c>
      <c r="D47" s="332">
        <v>2</v>
      </c>
      <c r="E47" s="53" t="s">
        <v>295</v>
      </c>
      <c r="F47" s="330">
        <v>1</v>
      </c>
      <c r="G47" s="102">
        <v>0</v>
      </c>
      <c r="H47" s="332">
        <v>1</v>
      </c>
      <c r="I47" s="330">
        <v>1</v>
      </c>
      <c r="J47" s="188">
        <v>0</v>
      </c>
      <c r="K47" s="332">
        <v>1</v>
      </c>
      <c r="L47" s="330">
        <v>1</v>
      </c>
      <c r="M47" s="819">
        <v>1</v>
      </c>
      <c r="N47" s="812">
        <f>'METAS 2021'!T45</f>
        <v>1</v>
      </c>
      <c r="O47" s="812">
        <v>0</v>
      </c>
      <c r="P47" s="812">
        <f>'SUGESTÃO DA ÁREA TÉCNICA 2021'!AP45</f>
        <v>0</v>
      </c>
      <c r="Q47" s="812">
        <f>'METAS 2021'!AP45</f>
        <v>0</v>
      </c>
      <c r="R47" s="812">
        <f>'RESULTADO 2021'!AQ45</f>
        <v>0</v>
      </c>
      <c r="S47" s="56" t="s">
        <v>76</v>
      </c>
    </row>
    <row r="48" spans="1:19" ht="15.75">
      <c r="A48" s="211" t="s">
        <v>37</v>
      </c>
      <c r="B48" s="59">
        <v>2</v>
      </c>
      <c r="C48" s="213">
        <v>1</v>
      </c>
      <c r="D48" s="332">
        <v>3</v>
      </c>
      <c r="E48" s="53" t="s">
        <v>295</v>
      </c>
      <c r="F48" s="330">
        <v>3</v>
      </c>
      <c r="G48" s="102">
        <v>2</v>
      </c>
      <c r="H48" s="332">
        <v>2</v>
      </c>
      <c r="I48" s="330">
        <v>0</v>
      </c>
      <c r="J48" s="53">
        <v>0</v>
      </c>
      <c r="K48" s="343" t="s">
        <v>600</v>
      </c>
      <c r="L48" s="102">
        <v>0</v>
      </c>
      <c r="M48" s="819">
        <v>2</v>
      </c>
      <c r="N48" s="812">
        <f>'METAS 2021'!T46</f>
        <v>0</v>
      </c>
      <c r="O48" s="812">
        <v>0</v>
      </c>
      <c r="P48" s="812">
        <f>'SUGESTÃO DA ÁREA TÉCNICA 2021'!AP46</f>
        <v>0</v>
      </c>
      <c r="Q48" s="812">
        <f>'METAS 2021'!AP46</f>
        <v>0</v>
      </c>
      <c r="R48" s="812">
        <f>'RESULTADO 2021'!AQ46</f>
        <v>0</v>
      </c>
      <c r="S48" s="56" t="s">
        <v>76</v>
      </c>
    </row>
    <row r="49" spans="1:19" ht="15.75">
      <c r="A49" s="90" t="s">
        <v>38</v>
      </c>
      <c r="B49" s="133"/>
      <c r="C49" s="133"/>
      <c r="D49" s="133"/>
      <c r="E49" s="133"/>
      <c r="F49" s="133"/>
      <c r="G49" s="133"/>
      <c r="H49" s="133"/>
      <c r="I49" s="102"/>
      <c r="J49" s="133"/>
      <c r="K49" s="133"/>
      <c r="L49" s="112"/>
      <c r="M49" s="820"/>
      <c r="N49" s="917"/>
      <c r="O49" s="917"/>
      <c r="P49" s="796"/>
      <c r="Q49" s="796"/>
      <c r="R49" s="796"/>
      <c r="S49" s="71"/>
    </row>
    <row r="50" spans="1:19" ht="15.75">
      <c r="A50" s="211" t="s">
        <v>39</v>
      </c>
      <c r="B50" s="59">
        <v>1</v>
      </c>
      <c r="C50" s="213">
        <v>2</v>
      </c>
      <c r="D50" s="332">
        <v>3</v>
      </c>
      <c r="E50" s="53" t="s">
        <v>295</v>
      </c>
      <c r="F50" s="330">
        <v>2</v>
      </c>
      <c r="G50" s="102">
        <v>3</v>
      </c>
      <c r="H50" s="332">
        <v>3</v>
      </c>
      <c r="I50" s="329">
        <v>5</v>
      </c>
      <c r="J50" s="53">
        <v>3</v>
      </c>
      <c r="K50" s="332">
        <v>3</v>
      </c>
      <c r="L50" s="330">
        <v>1</v>
      </c>
      <c r="M50" s="819">
        <v>3</v>
      </c>
      <c r="N50" s="812">
        <f>'METAS 2021'!T48</f>
        <v>3</v>
      </c>
      <c r="O50" s="812">
        <v>0</v>
      </c>
      <c r="P50" s="812">
        <f>'SUGESTÃO DA ÁREA TÉCNICA 2021'!AP48</f>
        <v>0</v>
      </c>
      <c r="Q50" s="812">
        <f>'METAS 2021'!AP48</f>
        <v>0</v>
      </c>
      <c r="R50" s="812">
        <f>'RESULTADO 2021'!AQ48</f>
        <v>0</v>
      </c>
      <c r="S50" s="56" t="s">
        <v>76</v>
      </c>
    </row>
    <row r="51" spans="1:19" ht="15.75">
      <c r="A51" s="211" t="s">
        <v>40</v>
      </c>
      <c r="B51" s="59">
        <v>0</v>
      </c>
      <c r="C51" s="213">
        <v>0</v>
      </c>
      <c r="D51" s="332">
        <v>0</v>
      </c>
      <c r="E51" s="53" t="s">
        <v>295</v>
      </c>
      <c r="F51" s="330">
        <v>0</v>
      </c>
      <c r="G51" s="102">
        <v>0</v>
      </c>
      <c r="H51" s="332">
        <v>0</v>
      </c>
      <c r="I51" s="330">
        <v>0</v>
      </c>
      <c r="J51" s="188">
        <v>0</v>
      </c>
      <c r="K51" s="332">
        <v>0</v>
      </c>
      <c r="L51" s="330">
        <v>0</v>
      </c>
      <c r="M51" s="819">
        <v>0</v>
      </c>
      <c r="N51" s="812">
        <f>'METAS 2021'!T49</f>
        <v>0</v>
      </c>
      <c r="O51" s="812">
        <v>0</v>
      </c>
      <c r="P51" s="812">
        <f>'SUGESTÃO DA ÁREA TÉCNICA 2021'!AP49</f>
        <v>0</v>
      </c>
      <c r="Q51" s="812">
        <f>'METAS 2021'!AP49</f>
        <v>0</v>
      </c>
      <c r="R51" s="812">
        <f>'RESULTADO 2021'!AQ49</f>
        <v>0</v>
      </c>
      <c r="S51" s="56" t="s">
        <v>76</v>
      </c>
    </row>
    <row r="52" spans="1:19" ht="15.75">
      <c r="A52" s="211" t="s">
        <v>41</v>
      </c>
      <c r="B52" s="59">
        <v>1</v>
      </c>
      <c r="C52" s="213">
        <v>0</v>
      </c>
      <c r="D52" s="332">
        <v>1</v>
      </c>
      <c r="E52" s="53" t="s">
        <v>295</v>
      </c>
      <c r="F52" s="330">
        <v>0</v>
      </c>
      <c r="G52" s="102">
        <v>0</v>
      </c>
      <c r="H52" s="332">
        <v>0</v>
      </c>
      <c r="I52" s="330">
        <v>0</v>
      </c>
      <c r="J52" s="53">
        <v>0</v>
      </c>
      <c r="K52" s="332">
        <v>0</v>
      </c>
      <c r="L52" s="330">
        <v>0</v>
      </c>
      <c r="M52" s="819">
        <v>0</v>
      </c>
      <c r="N52" s="812">
        <f>'METAS 2021'!T50</f>
        <v>0</v>
      </c>
      <c r="O52" s="812">
        <v>0</v>
      </c>
      <c r="P52" s="812">
        <f>'SUGESTÃO DA ÁREA TÉCNICA 2021'!AP50</f>
        <v>0</v>
      </c>
      <c r="Q52" s="812">
        <f>'METAS 2021'!AP50</f>
        <v>0</v>
      </c>
      <c r="R52" s="812">
        <f>'RESULTADO 2021'!AQ50</f>
        <v>0</v>
      </c>
      <c r="S52" s="56" t="s">
        <v>76</v>
      </c>
    </row>
    <row r="53" spans="1:19" ht="15.75">
      <c r="A53" s="211" t="s">
        <v>42</v>
      </c>
      <c r="B53" s="59">
        <v>0</v>
      </c>
      <c r="C53" s="213">
        <v>0</v>
      </c>
      <c r="D53" s="332">
        <v>0</v>
      </c>
      <c r="E53" s="53" t="s">
        <v>295</v>
      </c>
      <c r="F53" s="330">
        <v>0</v>
      </c>
      <c r="G53" s="102">
        <v>0</v>
      </c>
      <c r="H53" s="332">
        <v>0</v>
      </c>
      <c r="I53" s="330">
        <v>0</v>
      </c>
      <c r="J53" s="188">
        <v>0</v>
      </c>
      <c r="K53" s="332">
        <v>0</v>
      </c>
      <c r="L53" s="330">
        <v>0</v>
      </c>
      <c r="M53" s="819">
        <v>0</v>
      </c>
      <c r="N53" s="812">
        <f>'METAS 2021'!T51</f>
        <v>1</v>
      </c>
      <c r="O53" s="812">
        <v>0</v>
      </c>
      <c r="P53" s="812">
        <f>'SUGESTÃO DA ÁREA TÉCNICA 2021'!AP51</f>
        <v>0</v>
      </c>
      <c r="Q53" s="812">
        <f>'METAS 2021'!AP51</f>
        <v>0</v>
      </c>
      <c r="R53" s="812">
        <f>'RESULTADO 2021'!AQ51</f>
        <v>0</v>
      </c>
      <c r="S53" s="56" t="s">
        <v>76</v>
      </c>
    </row>
    <row r="54" spans="1:19" ht="15.75">
      <c r="A54" s="211" t="s">
        <v>43</v>
      </c>
      <c r="B54" s="59">
        <v>0</v>
      </c>
      <c r="C54" s="213">
        <v>0</v>
      </c>
      <c r="D54" s="332">
        <v>0</v>
      </c>
      <c r="E54" s="53" t="s">
        <v>295</v>
      </c>
      <c r="F54" s="330">
        <v>0</v>
      </c>
      <c r="G54" s="102">
        <v>0</v>
      </c>
      <c r="H54" s="332">
        <v>0</v>
      </c>
      <c r="I54" s="330">
        <v>0</v>
      </c>
      <c r="J54" s="53">
        <v>0</v>
      </c>
      <c r="K54" s="332">
        <v>0</v>
      </c>
      <c r="L54" s="329">
        <v>1</v>
      </c>
      <c r="M54" s="819">
        <v>0</v>
      </c>
      <c r="N54" s="812">
        <f>'METAS 2021'!T52</f>
        <v>0</v>
      </c>
      <c r="O54" s="812">
        <v>0</v>
      </c>
      <c r="P54" s="812">
        <f>'SUGESTÃO DA ÁREA TÉCNICA 2021'!AP52</f>
        <v>0</v>
      </c>
      <c r="Q54" s="812">
        <f>'METAS 2021'!AP52</f>
        <v>0</v>
      </c>
      <c r="R54" s="812">
        <f>'RESULTADO 2021'!AQ52</f>
        <v>0</v>
      </c>
      <c r="S54" s="56" t="s">
        <v>76</v>
      </c>
    </row>
    <row r="55" spans="1:19" ht="20.25" customHeight="1">
      <c r="A55" s="211" t="s">
        <v>44</v>
      </c>
      <c r="B55" s="59">
        <v>1</v>
      </c>
      <c r="C55" s="213">
        <v>1</v>
      </c>
      <c r="D55" s="332">
        <v>0</v>
      </c>
      <c r="E55" s="53" t="s">
        <v>295</v>
      </c>
      <c r="F55" s="330">
        <v>0</v>
      </c>
      <c r="G55" s="102">
        <v>0</v>
      </c>
      <c r="H55" s="332">
        <v>0</v>
      </c>
      <c r="I55" s="330">
        <v>0</v>
      </c>
      <c r="J55" s="53">
        <v>0</v>
      </c>
      <c r="K55" s="332">
        <v>5</v>
      </c>
      <c r="L55" s="330">
        <v>0</v>
      </c>
      <c r="M55" s="819">
        <v>5</v>
      </c>
      <c r="N55" s="812">
        <f>'METAS 2021'!T53</f>
        <v>5</v>
      </c>
      <c r="O55" s="812">
        <v>0</v>
      </c>
      <c r="P55" s="812">
        <f>'SUGESTÃO DA ÁREA TÉCNICA 2021'!AP53</f>
        <v>0</v>
      </c>
      <c r="Q55" s="812">
        <f>'METAS 2021'!AP53</f>
        <v>0</v>
      </c>
      <c r="R55" s="812">
        <f>'RESULTADO 2021'!AQ53</f>
        <v>0</v>
      </c>
      <c r="S55" s="56" t="s">
        <v>76</v>
      </c>
    </row>
    <row r="56" spans="1:19" ht="15.75">
      <c r="A56" s="90" t="s">
        <v>45</v>
      </c>
      <c r="B56" s="133"/>
      <c r="C56" s="133"/>
      <c r="D56" s="133"/>
      <c r="E56" s="133"/>
      <c r="F56" s="133"/>
      <c r="G56" s="133"/>
      <c r="H56" s="133"/>
      <c r="I56" s="102"/>
      <c r="J56" s="133"/>
      <c r="K56" s="133"/>
      <c r="L56" s="112"/>
      <c r="M56" s="820"/>
      <c r="N56" s="917"/>
      <c r="O56" s="917"/>
      <c r="P56" s="796"/>
      <c r="Q56" s="796"/>
      <c r="R56" s="796"/>
      <c r="S56" s="71"/>
    </row>
    <row r="57" spans="1:19" ht="15.75">
      <c r="A57" s="211" t="s">
        <v>47</v>
      </c>
      <c r="B57" s="59">
        <v>1</v>
      </c>
      <c r="C57" s="213">
        <v>3</v>
      </c>
      <c r="D57" s="332">
        <v>5</v>
      </c>
      <c r="E57" s="53" t="s">
        <v>341</v>
      </c>
      <c r="F57" s="330">
        <v>2</v>
      </c>
      <c r="G57" s="102">
        <v>3</v>
      </c>
      <c r="H57" s="332">
        <v>3</v>
      </c>
      <c r="I57" s="329">
        <v>4</v>
      </c>
      <c r="J57" s="53">
        <v>2</v>
      </c>
      <c r="K57" s="332">
        <v>3</v>
      </c>
      <c r="L57" s="330">
        <v>1</v>
      </c>
      <c r="M57" s="819">
        <v>3</v>
      </c>
      <c r="N57" s="812">
        <f>'METAS 2021'!T55</f>
        <v>3</v>
      </c>
      <c r="O57" s="812">
        <v>0</v>
      </c>
      <c r="P57" s="812">
        <f>'SUGESTÃO DA ÁREA TÉCNICA 2021'!AP55</f>
        <v>0</v>
      </c>
      <c r="Q57" s="812">
        <f>'METAS 2021'!AP55</f>
        <v>0</v>
      </c>
      <c r="R57" s="812">
        <f>'RESULTADO 2021'!AQ55</f>
        <v>0</v>
      </c>
      <c r="S57" s="56" t="s">
        <v>76</v>
      </c>
    </row>
    <row r="58" spans="1:19" ht="15.75">
      <c r="A58" s="211" t="s">
        <v>50</v>
      </c>
      <c r="B58" s="59">
        <v>0</v>
      </c>
      <c r="C58" s="213">
        <v>2</v>
      </c>
      <c r="D58" s="332">
        <v>0</v>
      </c>
      <c r="E58" s="53" t="s">
        <v>295</v>
      </c>
      <c r="F58" s="330">
        <v>0</v>
      </c>
      <c r="G58" s="102">
        <v>0</v>
      </c>
      <c r="H58" s="332">
        <v>0</v>
      </c>
      <c r="I58" s="330">
        <v>0</v>
      </c>
      <c r="J58" s="188">
        <v>0</v>
      </c>
      <c r="K58" s="332">
        <v>0</v>
      </c>
      <c r="L58" s="330">
        <v>0</v>
      </c>
      <c r="M58" s="819">
        <v>0</v>
      </c>
      <c r="N58" s="812">
        <f>'METAS 2021'!T56</f>
        <v>0</v>
      </c>
      <c r="O58" s="812">
        <v>0</v>
      </c>
      <c r="P58" s="812">
        <f>'SUGESTÃO DA ÁREA TÉCNICA 2021'!AP56</f>
        <v>0</v>
      </c>
      <c r="Q58" s="812">
        <f>'METAS 2021'!AP56</f>
        <v>0</v>
      </c>
      <c r="R58" s="812">
        <f>'RESULTADO 2021'!AQ56</f>
        <v>0</v>
      </c>
      <c r="S58" s="56" t="s">
        <v>76</v>
      </c>
    </row>
    <row r="59" spans="1:19" ht="15.75">
      <c r="A59" s="211" t="s">
        <v>49</v>
      </c>
      <c r="B59" s="59">
        <v>6</v>
      </c>
      <c r="C59" s="213">
        <v>2</v>
      </c>
      <c r="D59" s="332">
        <v>4</v>
      </c>
      <c r="E59" s="53" t="s">
        <v>295</v>
      </c>
      <c r="F59" s="330">
        <v>3</v>
      </c>
      <c r="G59" s="102">
        <v>4</v>
      </c>
      <c r="H59" s="332">
        <v>4</v>
      </c>
      <c r="I59" s="330">
        <v>2</v>
      </c>
      <c r="J59" s="53">
        <v>0</v>
      </c>
      <c r="K59" s="332">
        <v>3</v>
      </c>
      <c r="L59" s="330">
        <v>0</v>
      </c>
      <c r="M59" s="819">
        <v>3</v>
      </c>
      <c r="N59" s="812">
        <f>'METAS 2021'!T57</f>
        <v>3</v>
      </c>
      <c r="O59" s="812">
        <v>0</v>
      </c>
      <c r="P59" s="812">
        <f>'SUGESTÃO DA ÁREA TÉCNICA 2021'!AP57</f>
        <v>0</v>
      </c>
      <c r="Q59" s="812">
        <f>'METAS 2021'!AP57</f>
        <v>0</v>
      </c>
      <c r="R59" s="812">
        <f>'RESULTADO 2021'!AQ57</f>
        <v>0</v>
      </c>
      <c r="S59" s="56" t="s">
        <v>76</v>
      </c>
    </row>
    <row r="60" spans="1:19" ht="15.75">
      <c r="A60" s="211" t="s">
        <v>48</v>
      </c>
      <c r="B60" s="59">
        <v>0</v>
      </c>
      <c r="C60" s="213">
        <v>1</v>
      </c>
      <c r="D60" s="332">
        <v>1</v>
      </c>
      <c r="E60" s="53" t="s">
        <v>295</v>
      </c>
      <c r="F60" s="330">
        <v>1</v>
      </c>
      <c r="G60" s="102">
        <v>0</v>
      </c>
      <c r="H60" s="332">
        <v>0</v>
      </c>
      <c r="I60" s="330">
        <v>0</v>
      </c>
      <c r="J60" s="188">
        <v>0</v>
      </c>
      <c r="K60" s="332">
        <v>0</v>
      </c>
      <c r="L60" s="330">
        <v>0</v>
      </c>
      <c r="M60" s="819">
        <v>0</v>
      </c>
      <c r="N60" s="812">
        <f>'METAS 2021'!T58</f>
        <v>0</v>
      </c>
      <c r="O60" s="812">
        <v>0</v>
      </c>
      <c r="P60" s="812">
        <f>'SUGESTÃO DA ÁREA TÉCNICA 2021'!AP58</f>
        <v>0</v>
      </c>
      <c r="Q60" s="812">
        <f>'METAS 2021'!AP58</f>
        <v>0</v>
      </c>
      <c r="R60" s="812">
        <f>'RESULTADO 2021'!AQ58</f>
        <v>0</v>
      </c>
      <c r="S60" s="56" t="s">
        <v>76</v>
      </c>
    </row>
    <row r="61" spans="1:19" ht="18.75" customHeight="1">
      <c r="A61" s="211" t="s">
        <v>46</v>
      </c>
      <c r="B61" s="59">
        <v>3</v>
      </c>
      <c r="C61" s="213">
        <v>2</v>
      </c>
      <c r="D61" s="332">
        <v>4</v>
      </c>
      <c r="E61" s="53" t="s">
        <v>295</v>
      </c>
      <c r="F61" s="329">
        <v>7</v>
      </c>
      <c r="G61" s="53" t="s">
        <v>378</v>
      </c>
      <c r="H61" s="332">
        <v>7</v>
      </c>
      <c r="I61" s="329">
        <v>13</v>
      </c>
      <c r="J61" s="53">
        <v>9</v>
      </c>
      <c r="K61" s="332">
        <v>9</v>
      </c>
      <c r="L61" s="329">
        <v>11</v>
      </c>
      <c r="M61" s="819">
        <v>9</v>
      </c>
      <c r="N61" s="812">
        <f>'METAS 2021'!T59</f>
        <v>10</v>
      </c>
      <c r="O61" s="812">
        <v>9</v>
      </c>
      <c r="P61" s="812">
        <f>'SUGESTÃO DA ÁREA TÉCNICA 2021'!AP59</f>
        <v>0</v>
      </c>
      <c r="Q61" s="812">
        <f>'METAS 2021'!AP59</f>
        <v>0</v>
      </c>
      <c r="R61" s="812">
        <f>'RESULTADO 2021'!AQ59</f>
        <v>0</v>
      </c>
      <c r="S61" s="56" t="s">
        <v>76</v>
      </c>
    </row>
    <row r="62" spans="1:19" ht="15.75">
      <c r="A62" s="90" t="s">
        <v>51</v>
      </c>
      <c r="B62" s="133"/>
      <c r="C62" s="133"/>
      <c r="D62" s="133"/>
      <c r="E62" s="133"/>
      <c r="F62" s="133"/>
      <c r="G62" s="133"/>
      <c r="H62" s="133"/>
      <c r="I62" s="102"/>
      <c r="J62" s="133"/>
      <c r="K62" s="133"/>
      <c r="L62" s="112"/>
      <c r="M62" s="820"/>
      <c r="N62" s="917"/>
      <c r="O62" s="917"/>
      <c r="P62" s="796"/>
      <c r="Q62" s="796"/>
      <c r="R62" s="796"/>
      <c r="S62" s="71"/>
    </row>
    <row r="63" spans="1:19" ht="16.5" customHeight="1">
      <c r="A63" s="211" t="s">
        <v>54</v>
      </c>
      <c r="B63" s="59">
        <v>0</v>
      </c>
      <c r="C63" s="213">
        <v>0</v>
      </c>
      <c r="D63" s="332">
        <v>0</v>
      </c>
      <c r="E63" s="53" t="s">
        <v>295</v>
      </c>
      <c r="F63" s="330">
        <v>0</v>
      </c>
      <c r="G63" s="53" t="s">
        <v>379</v>
      </c>
      <c r="H63" s="334">
        <v>0</v>
      </c>
      <c r="I63" s="329">
        <v>5</v>
      </c>
      <c r="J63" s="53">
        <v>3</v>
      </c>
      <c r="K63" s="332">
        <v>3</v>
      </c>
      <c r="L63" s="330">
        <v>4</v>
      </c>
      <c r="M63" s="819">
        <v>3</v>
      </c>
      <c r="N63" s="812">
        <f>'METAS 2021'!T61</f>
        <v>3</v>
      </c>
      <c r="O63" s="812">
        <v>0</v>
      </c>
      <c r="P63" s="812">
        <f>'SUGESTÃO DA ÁREA TÉCNICA 2021'!AP61</f>
        <v>0</v>
      </c>
      <c r="Q63" s="812">
        <f>'METAS 2021'!AP61</f>
        <v>0</v>
      </c>
      <c r="R63" s="812">
        <f>'RESULTADO 2021'!AQ61</f>
        <v>0</v>
      </c>
      <c r="S63" s="56" t="s">
        <v>76</v>
      </c>
    </row>
    <row r="64" spans="1:19" ht="16.5" customHeight="1">
      <c r="A64" s="211" t="s">
        <v>52</v>
      </c>
      <c r="B64" s="59">
        <v>0</v>
      </c>
      <c r="C64" s="213">
        <v>1</v>
      </c>
      <c r="D64" s="332">
        <v>0</v>
      </c>
      <c r="E64" s="53" t="s">
        <v>343</v>
      </c>
      <c r="F64" s="329">
        <v>5</v>
      </c>
      <c r="G64" s="53" t="s">
        <v>380</v>
      </c>
      <c r="H64" s="332">
        <v>4</v>
      </c>
      <c r="I64" s="329">
        <v>5</v>
      </c>
      <c r="J64" s="53">
        <v>3</v>
      </c>
      <c r="K64" s="332">
        <v>3</v>
      </c>
      <c r="L64" s="330">
        <v>5</v>
      </c>
      <c r="M64" s="819">
        <v>3</v>
      </c>
      <c r="N64" s="812">
        <f>'METAS 2021'!T62</f>
        <v>3</v>
      </c>
      <c r="O64" s="812">
        <v>0</v>
      </c>
      <c r="P64" s="812">
        <f>'SUGESTÃO DA ÁREA TÉCNICA 2021'!AP62</f>
        <v>0</v>
      </c>
      <c r="Q64" s="812">
        <f>'METAS 2021'!AP62</f>
        <v>0</v>
      </c>
      <c r="R64" s="812">
        <f>'RESULTADO 2021'!AQ62</f>
        <v>0</v>
      </c>
      <c r="S64" s="56" t="s">
        <v>76</v>
      </c>
    </row>
    <row r="65" spans="1:22" ht="15.75">
      <c r="A65" s="211" t="s">
        <v>53</v>
      </c>
      <c r="B65" s="59">
        <v>0</v>
      </c>
      <c r="C65" s="213">
        <v>0</v>
      </c>
      <c r="D65" s="332">
        <v>0</v>
      </c>
      <c r="E65" s="53" t="s">
        <v>295</v>
      </c>
      <c r="F65" s="330">
        <v>0</v>
      </c>
      <c r="G65" s="102">
        <v>0</v>
      </c>
      <c r="H65" s="332">
        <v>0</v>
      </c>
      <c r="I65" s="330">
        <v>0</v>
      </c>
      <c r="J65" s="188">
        <v>1</v>
      </c>
      <c r="K65" s="332">
        <v>1</v>
      </c>
      <c r="L65" s="329">
        <v>3</v>
      </c>
      <c r="M65" s="819">
        <v>1</v>
      </c>
      <c r="N65" s="812">
        <f>'METAS 2021'!T63</f>
        <v>1</v>
      </c>
      <c r="O65" s="812">
        <v>0</v>
      </c>
      <c r="P65" s="812">
        <f>'SUGESTÃO DA ÁREA TÉCNICA 2021'!AP63</f>
        <v>0</v>
      </c>
      <c r="Q65" s="812">
        <f>'METAS 2021'!AP63</f>
        <v>0</v>
      </c>
      <c r="R65" s="812">
        <f>'RESULTADO 2021'!AQ63</f>
        <v>0</v>
      </c>
      <c r="S65" s="56" t="s">
        <v>76</v>
      </c>
    </row>
    <row r="66" spans="1:22" ht="15.75">
      <c r="A66" s="211" t="s">
        <v>56</v>
      </c>
      <c r="B66" s="59">
        <v>1</v>
      </c>
      <c r="C66" s="213">
        <v>0</v>
      </c>
      <c r="D66" s="332">
        <v>0</v>
      </c>
      <c r="E66" s="53" t="s">
        <v>295</v>
      </c>
      <c r="F66" s="330">
        <v>0</v>
      </c>
      <c r="G66" s="102">
        <v>0</v>
      </c>
      <c r="H66" s="332">
        <v>0</v>
      </c>
      <c r="I66" s="329">
        <v>1</v>
      </c>
      <c r="J66" s="53">
        <v>0</v>
      </c>
      <c r="K66" s="332">
        <v>0</v>
      </c>
      <c r="L66" s="330">
        <v>0</v>
      </c>
      <c r="M66" s="819">
        <v>0</v>
      </c>
      <c r="N66" s="812">
        <f>'METAS 2021'!T64</f>
        <v>0</v>
      </c>
      <c r="O66" s="812">
        <v>0</v>
      </c>
      <c r="P66" s="812">
        <f>'SUGESTÃO DA ÁREA TÉCNICA 2021'!AP64</f>
        <v>0</v>
      </c>
      <c r="Q66" s="812">
        <f>'METAS 2021'!AP64</f>
        <v>0</v>
      </c>
      <c r="R66" s="812">
        <f>'RESULTADO 2021'!AQ64</f>
        <v>0</v>
      </c>
      <c r="S66" s="56" t="s">
        <v>76</v>
      </c>
    </row>
    <row r="67" spans="1:22" ht="15.75">
      <c r="A67" s="211" t="s">
        <v>57</v>
      </c>
      <c r="B67" s="59">
        <v>0</v>
      </c>
      <c r="C67" s="213">
        <v>0</v>
      </c>
      <c r="D67" s="332">
        <v>0</v>
      </c>
      <c r="E67" s="53" t="s">
        <v>295</v>
      </c>
      <c r="F67" s="330">
        <v>0</v>
      </c>
      <c r="G67" s="102">
        <v>0</v>
      </c>
      <c r="H67" s="332">
        <v>0</v>
      </c>
      <c r="I67" s="330">
        <v>0</v>
      </c>
      <c r="J67" s="188">
        <v>0</v>
      </c>
      <c r="K67" s="332">
        <v>0</v>
      </c>
      <c r="L67" s="330">
        <v>0</v>
      </c>
      <c r="M67" s="819">
        <v>0</v>
      </c>
      <c r="N67" s="812">
        <f>'METAS 2021'!T65</f>
        <v>0</v>
      </c>
      <c r="O67" s="812">
        <v>0</v>
      </c>
      <c r="P67" s="812">
        <f>'SUGESTÃO DA ÁREA TÉCNICA 2021'!AP65</f>
        <v>0</v>
      </c>
      <c r="Q67" s="812">
        <f>'METAS 2021'!AP65</f>
        <v>0</v>
      </c>
      <c r="R67" s="812">
        <f>'RESULTADO 2021'!AQ65</f>
        <v>0</v>
      </c>
      <c r="S67" s="56" t="s">
        <v>76</v>
      </c>
    </row>
    <row r="68" spans="1:22" ht="15.75">
      <c r="A68" s="211" t="s">
        <v>55</v>
      </c>
      <c r="B68" s="59">
        <v>0</v>
      </c>
      <c r="C68" s="213">
        <v>0</v>
      </c>
      <c r="D68" s="332">
        <v>0</v>
      </c>
      <c r="E68" s="53" t="s">
        <v>295</v>
      </c>
      <c r="F68" s="330">
        <v>0</v>
      </c>
      <c r="G68" s="102">
        <v>0</v>
      </c>
      <c r="H68" s="332">
        <v>0</v>
      </c>
      <c r="I68" s="330">
        <v>0</v>
      </c>
      <c r="J68" s="188">
        <v>0</v>
      </c>
      <c r="K68" s="332">
        <v>0</v>
      </c>
      <c r="L68" s="330">
        <v>0</v>
      </c>
      <c r="M68" s="819">
        <v>0</v>
      </c>
      <c r="N68" s="812">
        <f>'METAS 2021'!T66</f>
        <v>0</v>
      </c>
      <c r="O68" s="812">
        <v>0</v>
      </c>
      <c r="P68" s="812">
        <f>'SUGESTÃO DA ÁREA TÉCNICA 2021'!AP66</f>
        <v>0</v>
      </c>
      <c r="Q68" s="812">
        <f>'METAS 2021'!AP66</f>
        <v>0</v>
      </c>
      <c r="R68" s="812">
        <f>'RESULTADO 2021'!AQ66</f>
        <v>0</v>
      </c>
      <c r="S68" s="56" t="s">
        <v>76</v>
      </c>
    </row>
    <row r="69" spans="1:22" ht="15.75">
      <c r="A69" s="90" t="s">
        <v>77</v>
      </c>
      <c r="B69" s="133"/>
      <c r="C69" s="133"/>
      <c r="D69" s="133"/>
      <c r="E69" s="133"/>
      <c r="F69" s="133"/>
      <c r="G69" s="133"/>
      <c r="H69" s="133"/>
      <c r="I69" s="102"/>
      <c r="J69" s="133"/>
      <c r="K69" s="133"/>
      <c r="L69" s="112"/>
      <c r="M69" s="820"/>
      <c r="N69" s="917"/>
      <c r="O69" s="917"/>
      <c r="P69" s="796"/>
      <c r="Q69" s="796"/>
      <c r="R69" s="796"/>
      <c r="S69" s="135"/>
    </row>
    <row r="70" spans="1:22" ht="15.75">
      <c r="A70" s="211" t="s">
        <v>58</v>
      </c>
      <c r="B70" s="59">
        <v>0</v>
      </c>
      <c r="C70" s="213">
        <v>1</v>
      </c>
      <c r="D70" s="332">
        <v>0</v>
      </c>
      <c r="E70" s="53" t="s">
        <v>295</v>
      </c>
      <c r="F70" s="330">
        <v>0</v>
      </c>
      <c r="G70" s="102">
        <v>0</v>
      </c>
      <c r="H70" s="332">
        <v>0</v>
      </c>
      <c r="I70" s="330">
        <v>0</v>
      </c>
      <c r="J70" s="188">
        <v>0</v>
      </c>
      <c r="K70" s="332">
        <v>0</v>
      </c>
      <c r="L70" s="330">
        <v>0</v>
      </c>
      <c r="M70" s="819">
        <v>0</v>
      </c>
      <c r="N70" s="812">
        <f>'METAS 2021'!T68</f>
        <v>0</v>
      </c>
      <c r="O70" s="812">
        <v>3</v>
      </c>
      <c r="P70" s="812">
        <f>'SUGESTÃO DA ÁREA TÉCNICA 2021'!AP68</f>
        <v>0</v>
      </c>
      <c r="Q70" s="812">
        <f>'METAS 2021'!AP68</f>
        <v>0</v>
      </c>
      <c r="R70" s="812">
        <f>'RESULTADO 2021'!AQ68</f>
        <v>0</v>
      </c>
      <c r="S70" s="56" t="s">
        <v>76</v>
      </c>
    </row>
    <row r="71" spans="1:22" ht="15.75">
      <c r="A71" s="211" t="s">
        <v>59</v>
      </c>
      <c r="B71" s="59">
        <v>0</v>
      </c>
      <c r="C71" s="213">
        <v>0</v>
      </c>
      <c r="D71" s="332">
        <v>0</v>
      </c>
      <c r="E71" s="53" t="s">
        <v>295</v>
      </c>
      <c r="F71" s="330">
        <v>0</v>
      </c>
      <c r="G71" s="102">
        <v>0</v>
      </c>
      <c r="H71" s="332">
        <v>0</v>
      </c>
      <c r="I71" s="329">
        <v>2</v>
      </c>
      <c r="J71" s="53">
        <v>0</v>
      </c>
      <c r="K71" s="332">
        <v>0</v>
      </c>
      <c r="L71" s="330">
        <v>0</v>
      </c>
      <c r="M71" s="819">
        <v>0</v>
      </c>
      <c r="N71" s="812">
        <f>'METAS 2021'!T69</f>
        <v>0</v>
      </c>
      <c r="O71" s="812">
        <v>0</v>
      </c>
      <c r="P71" s="812">
        <f>'SUGESTÃO DA ÁREA TÉCNICA 2021'!AP69</f>
        <v>0</v>
      </c>
      <c r="Q71" s="812">
        <f>'METAS 2021'!AP69</f>
        <v>0</v>
      </c>
      <c r="R71" s="812">
        <f>'RESULTADO 2021'!AQ69</f>
        <v>0</v>
      </c>
      <c r="S71" s="56" t="s">
        <v>76</v>
      </c>
    </row>
    <row r="72" spans="1:22" ht="15.75">
      <c r="A72" s="211" t="s">
        <v>60</v>
      </c>
      <c r="B72" s="59">
        <v>1</v>
      </c>
      <c r="C72" s="213">
        <v>2</v>
      </c>
      <c r="D72" s="332">
        <v>2</v>
      </c>
      <c r="E72" s="53" t="s">
        <v>295</v>
      </c>
      <c r="F72" s="329">
        <v>5</v>
      </c>
      <c r="G72" s="102">
        <v>3</v>
      </c>
      <c r="H72" s="332">
        <v>3</v>
      </c>
      <c r="I72" s="330">
        <v>0</v>
      </c>
      <c r="J72" s="188">
        <v>0</v>
      </c>
      <c r="K72" s="332">
        <v>3</v>
      </c>
      <c r="L72" s="330">
        <v>0</v>
      </c>
      <c r="M72" s="819">
        <v>3</v>
      </c>
      <c r="N72" s="812">
        <f>'METAS 2021'!T70</f>
        <v>0</v>
      </c>
      <c r="O72" s="812">
        <v>0</v>
      </c>
      <c r="P72" s="812">
        <f>'SUGESTÃO DA ÁREA TÉCNICA 2021'!AP70</f>
        <v>0</v>
      </c>
      <c r="Q72" s="812">
        <f>'METAS 2021'!AP70</f>
        <v>0</v>
      </c>
      <c r="R72" s="812">
        <f>'RESULTADO 2021'!AQ70</f>
        <v>0</v>
      </c>
      <c r="S72" s="56" t="s">
        <v>76</v>
      </c>
    </row>
    <row r="73" spans="1:22" ht="15.75">
      <c r="A73" s="211" t="s">
        <v>61</v>
      </c>
      <c r="B73" s="59">
        <v>0</v>
      </c>
      <c r="C73" s="213">
        <v>0</v>
      </c>
      <c r="D73" s="332">
        <v>0</v>
      </c>
      <c r="E73" s="53" t="s">
        <v>295</v>
      </c>
      <c r="F73" s="330">
        <v>0</v>
      </c>
      <c r="G73" s="102">
        <v>0</v>
      </c>
      <c r="H73" s="332">
        <v>0</v>
      </c>
      <c r="I73" s="329">
        <v>1</v>
      </c>
      <c r="J73" s="188">
        <v>1</v>
      </c>
      <c r="K73" s="343">
        <v>1</v>
      </c>
      <c r="L73" s="330">
        <v>1</v>
      </c>
      <c r="M73" s="819">
        <v>1</v>
      </c>
      <c r="N73" s="812">
        <f>'METAS 2021'!T71</f>
        <v>1</v>
      </c>
      <c r="O73" s="812">
        <v>0</v>
      </c>
      <c r="P73" s="812">
        <f>'SUGESTÃO DA ÁREA TÉCNICA 2021'!AP71</f>
        <v>0</v>
      </c>
      <c r="Q73" s="812">
        <f>'METAS 2021'!AP71</f>
        <v>0</v>
      </c>
      <c r="R73" s="812">
        <f>'RESULTADO 2021'!AQ71</f>
        <v>0</v>
      </c>
      <c r="S73" s="56" t="s">
        <v>76</v>
      </c>
    </row>
    <row r="74" spans="1:22" ht="15.75">
      <c r="A74" s="211" t="s">
        <v>62</v>
      </c>
      <c r="B74" s="59">
        <v>0</v>
      </c>
      <c r="C74" s="213">
        <v>0</v>
      </c>
      <c r="D74" s="332">
        <v>0</v>
      </c>
      <c r="E74" s="53" t="s">
        <v>295</v>
      </c>
      <c r="F74" s="102">
        <v>1</v>
      </c>
      <c r="G74" s="102">
        <v>0</v>
      </c>
      <c r="H74" s="332">
        <v>0</v>
      </c>
      <c r="I74" s="330">
        <v>0</v>
      </c>
      <c r="J74" s="188">
        <v>0</v>
      </c>
      <c r="K74" s="332">
        <v>0</v>
      </c>
      <c r="L74" s="330">
        <v>0</v>
      </c>
      <c r="M74" s="819">
        <v>0</v>
      </c>
      <c r="N74" s="812">
        <f>'METAS 2021'!T72</f>
        <v>0</v>
      </c>
      <c r="O74" s="812">
        <v>0</v>
      </c>
      <c r="P74" s="812">
        <f>'SUGESTÃO DA ÁREA TÉCNICA 2021'!AP72</f>
        <v>0</v>
      </c>
      <c r="Q74" s="812">
        <f>'METAS 2021'!AP72</f>
        <v>0</v>
      </c>
      <c r="R74" s="812">
        <f>'RESULTADO 2021'!AQ72</f>
        <v>0</v>
      </c>
      <c r="S74" s="56" t="s">
        <v>76</v>
      </c>
    </row>
    <row r="75" spans="1:22" ht="15.75">
      <c r="A75" s="90" t="s">
        <v>63</v>
      </c>
      <c r="B75" s="133"/>
      <c r="C75" s="212">
        <v>0</v>
      </c>
      <c r="D75" s="133"/>
      <c r="E75" s="133"/>
      <c r="F75" s="133"/>
      <c r="G75" s="133"/>
      <c r="H75" s="133"/>
      <c r="I75" s="102"/>
      <c r="J75" s="133"/>
      <c r="K75" s="133"/>
      <c r="L75" s="112"/>
      <c r="M75" s="820"/>
      <c r="N75" s="917"/>
      <c r="O75" s="917"/>
      <c r="P75" s="796"/>
      <c r="Q75" s="796"/>
      <c r="R75" s="796"/>
      <c r="S75" s="135"/>
    </row>
    <row r="76" spans="1:22" ht="15.75">
      <c r="A76" s="211" t="s">
        <v>64</v>
      </c>
      <c r="B76" s="59">
        <v>0</v>
      </c>
      <c r="C76" s="213">
        <v>0</v>
      </c>
      <c r="D76" s="332">
        <v>0</v>
      </c>
      <c r="E76" s="53" t="s">
        <v>295</v>
      </c>
      <c r="F76" s="330">
        <v>0</v>
      </c>
      <c r="G76" s="102">
        <v>0</v>
      </c>
      <c r="H76" s="332">
        <v>0</v>
      </c>
      <c r="I76" s="330">
        <v>0</v>
      </c>
      <c r="J76" s="53">
        <v>0</v>
      </c>
      <c r="K76" s="332">
        <v>0</v>
      </c>
      <c r="L76" s="330">
        <v>0</v>
      </c>
      <c r="M76" s="819">
        <v>0</v>
      </c>
      <c r="N76" s="812">
        <f>'METAS 2021'!T74</f>
        <v>0</v>
      </c>
      <c r="O76" s="812">
        <v>0</v>
      </c>
      <c r="P76" s="812">
        <f>'SUGESTÃO DA ÁREA TÉCNICA 2021'!AP74</f>
        <v>0</v>
      </c>
      <c r="Q76" s="812">
        <f>'METAS 2021'!AP74</f>
        <v>0</v>
      </c>
      <c r="R76" s="812">
        <f>'RESULTADO 2021'!AQ74</f>
        <v>0</v>
      </c>
      <c r="S76" s="56" t="s">
        <v>76</v>
      </c>
    </row>
    <row r="77" spans="1:22" ht="19.5" customHeight="1">
      <c r="A77" s="211" t="s">
        <v>65</v>
      </c>
      <c r="B77" s="59">
        <v>1</v>
      </c>
      <c r="C77" s="213">
        <v>0</v>
      </c>
      <c r="D77" s="332">
        <v>2</v>
      </c>
      <c r="E77" s="53" t="s">
        <v>295</v>
      </c>
      <c r="F77" s="330">
        <v>2</v>
      </c>
      <c r="G77" s="53" t="s">
        <v>381</v>
      </c>
      <c r="H77" s="332">
        <v>2</v>
      </c>
      <c r="I77" s="329">
        <v>3</v>
      </c>
      <c r="J77" s="53">
        <v>0</v>
      </c>
      <c r="K77" s="332">
        <v>2</v>
      </c>
      <c r="L77" s="330">
        <v>1</v>
      </c>
      <c r="M77" s="819">
        <v>2</v>
      </c>
      <c r="N77" s="812">
        <f>'METAS 2021'!T75</f>
        <v>2</v>
      </c>
      <c r="O77" s="812">
        <v>0</v>
      </c>
      <c r="P77" s="812">
        <f>'SUGESTÃO DA ÁREA TÉCNICA 2021'!AP75</f>
        <v>0</v>
      </c>
      <c r="Q77" s="812">
        <f>'METAS 2021'!AP75</f>
        <v>0</v>
      </c>
      <c r="R77" s="812">
        <f>'RESULTADO 2021'!AQ75</f>
        <v>0</v>
      </c>
      <c r="S77" s="56" t="s">
        <v>76</v>
      </c>
    </row>
    <row r="78" spans="1:22" ht="15.75" customHeight="1">
      <c r="A78" s="211" t="s">
        <v>66</v>
      </c>
      <c r="B78" s="59">
        <v>0</v>
      </c>
      <c r="C78" s="213">
        <v>0</v>
      </c>
      <c r="D78" s="332">
        <v>0</v>
      </c>
      <c r="E78" s="53" t="s">
        <v>295</v>
      </c>
      <c r="F78" s="329">
        <v>2</v>
      </c>
      <c r="G78" s="53" t="s">
        <v>382</v>
      </c>
      <c r="H78" s="332">
        <v>2</v>
      </c>
      <c r="I78" s="329">
        <v>8</v>
      </c>
      <c r="J78" s="53">
        <v>4</v>
      </c>
      <c r="K78" s="332">
        <v>4</v>
      </c>
      <c r="L78" s="330">
        <v>5</v>
      </c>
      <c r="M78" s="819">
        <v>4</v>
      </c>
      <c r="N78" s="812">
        <f>'METAS 2021'!T76</f>
        <v>4</v>
      </c>
      <c r="O78" s="812">
        <v>2</v>
      </c>
      <c r="P78" s="812">
        <f>'SUGESTÃO DA ÁREA TÉCNICA 2021'!AP76</f>
        <v>0</v>
      </c>
      <c r="Q78" s="812">
        <f>'METAS 2021'!AP76</f>
        <v>0</v>
      </c>
      <c r="R78" s="812">
        <f>'RESULTADO 2021'!AQ76</f>
        <v>0</v>
      </c>
      <c r="S78" s="56" t="s">
        <v>76</v>
      </c>
    </row>
    <row r="79" spans="1:22" ht="15.75">
      <c r="A79" s="211" t="s">
        <v>67</v>
      </c>
      <c r="B79" s="59">
        <v>0</v>
      </c>
      <c r="C79" s="213">
        <v>0</v>
      </c>
      <c r="D79" s="332">
        <v>0</v>
      </c>
      <c r="E79" s="53" t="s">
        <v>295</v>
      </c>
      <c r="F79" s="330">
        <v>0</v>
      </c>
      <c r="G79" s="102">
        <v>0</v>
      </c>
      <c r="H79" s="332">
        <v>1</v>
      </c>
      <c r="I79" s="329">
        <v>2</v>
      </c>
      <c r="J79" s="188">
        <v>0</v>
      </c>
      <c r="K79" s="493">
        <v>1</v>
      </c>
      <c r="L79" s="102">
        <v>0</v>
      </c>
      <c r="M79" s="819">
        <v>1</v>
      </c>
      <c r="N79" s="812">
        <f>'METAS 2021'!T77</f>
        <v>2</v>
      </c>
      <c r="O79" s="812">
        <v>2</v>
      </c>
      <c r="P79" s="812">
        <f>'SUGESTÃO DA ÁREA TÉCNICA 2021'!AP77</f>
        <v>0</v>
      </c>
      <c r="Q79" s="812">
        <f>'METAS 2021'!AP77</f>
        <v>0</v>
      </c>
      <c r="R79" s="812">
        <f>'RESULTADO 2021'!AQ77</f>
        <v>0</v>
      </c>
      <c r="S79" s="56" t="s">
        <v>76</v>
      </c>
    </row>
    <row r="80" spans="1:22" ht="15.75">
      <c r="A80" s="211" t="s">
        <v>68</v>
      </c>
      <c r="B80" s="59">
        <v>0</v>
      </c>
      <c r="C80" s="213">
        <v>0</v>
      </c>
      <c r="D80" s="332">
        <v>0</v>
      </c>
      <c r="E80" s="53" t="s">
        <v>295</v>
      </c>
      <c r="F80" s="330">
        <v>0</v>
      </c>
      <c r="G80" s="102">
        <v>0</v>
      </c>
      <c r="H80" s="332">
        <v>0</v>
      </c>
      <c r="I80" s="329">
        <v>1</v>
      </c>
      <c r="J80" s="188">
        <v>0</v>
      </c>
      <c r="K80" s="332">
        <v>0</v>
      </c>
      <c r="L80" s="330">
        <v>0</v>
      </c>
      <c r="M80" s="819">
        <v>0</v>
      </c>
      <c r="N80" s="812">
        <f>'METAS 2021'!T78</f>
        <v>0</v>
      </c>
      <c r="O80" s="812">
        <v>0</v>
      </c>
      <c r="P80" s="812">
        <f>'SUGESTÃO DA ÁREA TÉCNICA 2021'!AP78</f>
        <v>0</v>
      </c>
      <c r="Q80" s="812">
        <f>'METAS 2021'!AP78</f>
        <v>0</v>
      </c>
      <c r="R80" s="812">
        <f>'RESULTADO 2021'!AQ78</f>
        <v>0</v>
      </c>
      <c r="S80" s="56" t="s">
        <v>76</v>
      </c>
      <c r="V80" s="2" t="s">
        <v>69</v>
      </c>
    </row>
    <row r="81" spans="1:22" s="21" customFormat="1" ht="15.75">
      <c r="A81" s="619"/>
      <c r="B81" s="547"/>
      <c r="C81" s="620"/>
      <c r="D81" s="607"/>
      <c r="E81" s="621"/>
      <c r="F81" s="607"/>
      <c r="G81" s="607"/>
      <c r="H81" s="607"/>
      <c r="I81" s="607"/>
      <c r="J81" s="622"/>
      <c r="K81" s="607"/>
      <c r="L81" s="607"/>
      <c r="M81" s="607"/>
      <c r="N81" s="607"/>
      <c r="O81" s="607"/>
      <c r="P81" s="607"/>
      <c r="Q81" s="607"/>
      <c r="R81" s="607"/>
      <c r="S81" s="623"/>
      <c r="V81" s="2"/>
    </row>
    <row r="82" spans="1:22" s="21" customFormat="1">
      <c r="A82" s="1292" t="s">
        <v>632</v>
      </c>
      <c r="B82" s="1293"/>
      <c r="C82" s="1293"/>
      <c r="D82" s="1293"/>
      <c r="E82" s="1293"/>
      <c r="F82" s="1293"/>
      <c r="G82" s="1293"/>
      <c r="H82" s="1293"/>
      <c r="I82" s="1293"/>
      <c r="J82" s="1293"/>
      <c r="K82" s="1293"/>
      <c r="L82" s="1293"/>
      <c r="M82" s="1293"/>
      <c r="N82" s="1293"/>
      <c r="O82" s="1293"/>
      <c r="P82" s="1293"/>
      <c r="Q82" s="1293"/>
      <c r="R82" s="1293"/>
      <c r="S82" s="1382"/>
      <c r="V82" s="2"/>
    </row>
    <row r="83" spans="1:22" s="21" customFormat="1" ht="15.75">
      <c r="A83" s="1286" t="s">
        <v>487</v>
      </c>
      <c r="B83" s="1287"/>
      <c r="C83" s="1287"/>
      <c r="D83" s="1287"/>
      <c r="E83" s="1287"/>
      <c r="F83" s="1287"/>
      <c r="G83" s="1287"/>
      <c r="H83" s="1287"/>
      <c r="I83" s="1287"/>
      <c r="J83" s="1287"/>
      <c r="K83" s="1287"/>
      <c r="L83" s="1287"/>
      <c r="M83" s="1287"/>
      <c r="N83" s="1287"/>
      <c r="O83" s="1287"/>
      <c r="P83" s="1287"/>
      <c r="Q83" s="1287"/>
      <c r="R83" s="1287"/>
      <c r="S83" s="1379"/>
      <c r="V83" s="2"/>
    </row>
    <row r="84" spans="1:22" s="21" customFormat="1" ht="15" customHeight="1">
      <c r="A84" s="1390" t="s">
        <v>627</v>
      </c>
      <c r="B84" s="1390"/>
      <c r="C84" s="1390"/>
      <c r="D84" s="1390"/>
      <c r="E84" s="1390"/>
      <c r="F84" s="1390"/>
      <c r="G84" s="1390"/>
      <c r="H84" s="1390"/>
      <c r="I84" s="1390"/>
      <c r="J84" s="1390"/>
      <c r="K84" s="1390"/>
      <c r="L84" s="1390"/>
      <c r="M84" s="1390"/>
      <c r="N84" s="1390"/>
      <c r="O84" s="1390"/>
      <c r="P84" s="1390"/>
      <c r="Q84" s="1390"/>
      <c r="R84" s="1390"/>
      <c r="S84" s="1390"/>
      <c r="V84" s="2"/>
    </row>
    <row r="85" spans="1:22">
      <c r="A85" s="1390"/>
      <c r="B85" s="1390"/>
      <c r="C85" s="1390"/>
      <c r="D85" s="1390"/>
      <c r="E85" s="1390"/>
      <c r="F85" s="1390"/>
      <c r="G85" s="1390"/>
      <c r="H85" s="1390"/>
      <c r="I85" s="1390"/>
      <c r="J85" s="1390"/>
      <c r="K85" s="1390"/>
      <c r="L85" s="1390"/>
      <c r="M85" s="1390"/>
      <c r="N85" s="1390"/>
      <c r="O85" s="1390"/>
      <c r="P85" s="1390"/>
      <c r="Q85" s="1390"/>
      <c r="R85" s="1390"/>
      <c r="S85" s="1390"/>
    </row>
    <row r="86" spans="1:22">
      <c r="A86" s="555"/>
      <c r="B86" s="556"/>
      <c r="C86" s="556"/>
      <c r="D86" s="556"/>
      <c r="E86" s="556"/>
      <c r="F86" s="556"/>
      <c r="G86" s="556"/>
      <c r="H86" s="556"/>
      <c r="I86" s="556"/>
      <c r="J86" s="556"/>
      <c r="K86" s="556"/>
      <c r="L86" s="556"/>
      <c r="M86" s="556"/>
      <c r="N86" s="556"/>
      <c r="O86" s="556"/>
      <c r="P86" s="556"/>
      <c r="Q86" s="556"/>
      <c r="R86" s="556"/>
      <c r="S86" s="557"/>
    </row>
    <row r="87" spans="1:22" ht="15.75">
      <c r="A87" s="1397" t="s">
        <v>675</v>
      </c>
      <c r="B87" s="1397"/>
      <c r="C87" s="1397"/>
      <c r="D87" s="1397"/>
      <c r="E87" s="1397"/>
      <c r="F87" s="1397"/>
      <c r="G87" s="1397"/>
      <c r="H87" s="1397"/>
      <c r="I87" s="1397"/>
      <c r="J87" s="1397"/>
      <c r="K87" s="1397"/>
      <c r="L87" s="1397"/>
      <c r="M87" s="1397"/>
      <c r="N87" s="1397"/>
      <c r="O87" s="1397"/>
      <c r="P87" s="1397"/>
      <c r="Q87" s="1397"/>
      <c r="R87" s="1397"/>
      <c r="S87" s="1397"/>
    </row>
    <row r="88" spans="1:22">
      <c r="A88" s="1398" t="s">
        <v>687</v>
      </c>
      <c r="B88" s="1390"/>
      <c r="C88" s="1390"/>
      <c r="D88" s="1390"/>
      <c r="E88" s="1390"/>
      <c r="F88" s="1390"/>
      <c r="G88" s="1390"/>
      <c r="H88" s="1390"/>
      <c r="I88" s="1390"/>
      <c r="J88" s="1390"/>
      <c r="K88" s="1390"/>
      <c r="L88" s="1390"/>
      <c r="M88" s="1390"/>
      <c r="N88" s="1390"/>
      <c r="O88" s="1390"/>
      <c r="P88" s="1390"/>
      <c r="Q88" s="1390"/>
      <c r="R88" s="1390"/>
      <c r="S88" s="1390"/>
    </row>
    <row r="89" spans="1:22" ht="32.25" customHeight="1">
      <c r="A89" s="1390"/>
      <c r="B89" s="1390"/>
      <c r="C89" s="1390"/>
      <c r="D89" s="1390"/>
      <c r="E89" s="1390"/>
      <c r="F89" s="1390"/>
      <c r="G89" s="1390"/>
      <c r="H89" s="1390"/>
      <c r="I89" s="1390"/>
      <c r="J89" s="1390"/>
      <c r="K89" s="1390"/>
      <c r="L89" s="1390"/>
      <c r="M89" s="1390"/>
      <c r="N89" s="1390"/>
      <c r="O89" s="1390"/>
      <c r="P89" s="1390"/>
      <c r="Q89" s="1390"/>
      <c r="R89" s="1390"/>
      <c r="S89" s="1390"/>
    </row>
    <row r="90" spans="1:22" s="15" customFormat="1" ht="11.25" customHeight="1">
      <c r="A90" s="555"/>
      <c r="B90" s="556"/>
      <c r="C90" s="556"/>
      <c r="D90" s="557"/>
      <c r="E90" s="558"/>
      <c r="F90" s="558"/>
      <c r="G90" s="558"/>
      <c r="H90" s="558"/>
      <c r="I90" s="558"/>
      <c r="J90" s="558"/>
      <c r="K90" s="558"/>
      <c r="L90" s="558"/>
      <c r="M90" s="558"/>
      <c r="N90" s="558"/>
      <c r="O90" s="558"/>
      <c r="P90" s="558"/>
      <c r="Q90" s="558"/>
      <c r="R90" s="558"/>
      <c r="S90" s="558"/>
    </row>
    <row r="91" spans="1:22">
      <c r="A91" s="1443" t="s">
        <v>677</v>
      </c>
      <c r="B91" s="1444"/>
      <c r="C91" s="1444"/>
      <c r="D91" s="1445"/>
      <c r="E91" s="21"/>
      <c r="F91" s="21"/>
      <c r="G91" s="21"/>
      <c r="H91" s="21"/>
      <c r="I91" s="21"/>
      <c r="K91" s="15"/>
      <c r="L91" s="15"/>
      <c r="M91" s="15"/>
      <c r="N91" s="15"/>
      <c r="O91" s="15"/>
      <c r="P91" s="15"/>
      <c r="Q91" s="15"/>
      <c r="R91" s="15"/>
      <c r="S91" s="15"/>
    </row>
    <row r="92" spans="1:22" ht="15.75">
      <c r="A92" s="59" t="s">
        <v>629</v>
      </c>
      <c r="B92" s="59"/>
      <c r="C92" s="102"/>
      <c r="D92" s="341">
        <v>1</v>
      </c>
      <c r="K92" s="285"/>
      <c r="L92" s="285"/>
      <c r="M92" s="285"/>
      <c r="N92" s="285"/>
      <c r="O92" s="285"/>
      <c r="P92" s="285"/>
      <c r="Q92" s="285"/>
      <c r="R92" s="285"/>
    </row>
    <row r="93" spans="1:22" ht="25.5">
      <c r="A93" s="336" t="s">
        <v>630</v>
      </c>
      <c r="B93" s="59"/>
      <c r="C93" s="102"/>
      <c r="D93" s="266" t="s">
        <v>635</v>
      </c>
      <c r="K93" s="15"/>
      <c r="L93" s="15"/>
      <c r="M93" s="15"/>
      <c r="N93" s="15"/>
      <c r="O93" s="15"/>
      <c r="P93" s="15"/>
      <c r="Q93" s="15"/>
      <c r="R93" s="15"/>
      <c r="S93" s="15"/>
    </row>
    <row r="94" spans="1:22" ht="15.75">
      <c r="A94" s="59" t="s">
        <v>631</v>
      </c>
      <c r="B94" s="59"/>
      <c r="C94" s="102"/>
      <c r="D94" s="329" t="s">
        <v>634</v>
      </c>
      <c r="K94" s="15"/>
      <c r="L94" s="15"/>
      <c r="M94" s="15"/>
      <c r="N94" s="15"/>
      <c r="O94" s="15"/>
      <c r="P94" s="15"/>
      <c r="Q94" s="15"/>
      <c r="R94" s="15"/>
      <c r="S94" s="15"/>
    </row>
    <row r="95" spans="1:22">
      <c r="A95" s="1396" t="s">
        <v>690</v>
      </c>
      <c r="B95" s="1396"/>
      <c r="C95" s="1396"/>
      <c r="D95" s="1396"/>
      <c r="K95" s="15"/>
      <c r="L95" s="15"/>
      <c r="M95" s="15"/>
      <c r="N95" s="15"/>
      <c r="O95" s="15"/>
      <c r="P95" s="15"/>
      <c r="Q95" s="15"/>
      <c r="R95" s="15"/>
      <c r="S95" s="15"/>
    </row>
    <row r="96" spans="1:22">
      <c r="K96" s="15"/>
      <c r="L96" s="15"/>
      <c r="M96" s="15"/>
      <c r="N96" s="15"/>
      <c r="O96" s="15"/>
      <c r="P96" s="15"/>
      <c r="Q96" s="15"/>
      <c r="R96" s="15"/>
      <c r="S96" s="15"/>
    </row>
  </sheetData>
  <mergeCells count="21">
    <mergeCell ref="A91:D91"/>
    <mergeCell ref="A95:D95"/>
    <mergeCell ref="A82:S82"/>
    <mergeCell ref="A83:S83"/>
    <mergeCell ref="A87:S87"/>
    <mergeCell ref="A88:S89"/>
    <mergeCell ref="A1:S1"/>
    <mergeCell ref="A2:T2"/>
    <mergeCell ref="A84:S85"/>
    <mergeCell ref="A4:S4"/>
    <mergeCell ref="A6:S6"/>
    <mergeCell ref="A5:S5"/>
    <mergeCell ref="A3:S3"/>
    <mergeCell ref="S7:S8"/>
    <mergeCell ref="A7:A8"/>
    <mergeCell ref="B7:C7"/>
    <mergeCell ref="D7:F7"/>
    <mergeCell ref="G7:I7"/>
    <mergeCell ref="J7:L7"/>
    <mergeCell ref="M7:O7"/>
    <mergeCell ref="P7:R7"/>
  </mergeCells>
  <printOptions horizontalCentered="1"/>
  <pageMargins left="0.39370078740157483" right="0.23622047244094491" top="0.19685039370078741" bottom="0.19685039370078741" header="0.31496062992125984" footer="0.31496062992125984"/>
  <pageSetup paperSize="9" scale="45" fitToHeight="0" orientation="landscape" r:id="rId1"/>
  <rowBreaks count="2" manualBreakCount="2">
    <brk id="35" max="16" man="1"/>
    <brk id="40" max="16"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94"/>
  <sheetViews>
    <sheetView view="pageBreakPreview" topLeftCell="J1" zoomScale="80" zoomScaleNormal="160" zoomScaleSheetLayoutView="80" workbookViewId="0">
      <selection activeCell="O8" sqref="O8"/>
    </sheetView>
  </sheetViews>
  <sheetFormatPr defaultColWidth="30.85546875" defaultRowHeight="15"/>
  <cols>
    <col min="1" max="1" width="32.85546875" customWidth="1"/>
    <col min="2" max="2" width="12.7109375" customWidth="1"/>
    <col min="3" max="3" width="13" customWidth="1"/>
    <col min="4" max="4" width="12.7109375" style="17" customWidth="1"/>
    <col min="5" max="5" width="19.5703125" style="21" customWidth="1"/>
    <col min="6" max="6" width="12.85546875" style="21" customWidth="1"/>
    <col min="7" max="7" width="20" style="21" customWidth="1"/>
    <col min="8" max="8" width="12.85546875" style="21" customWidth="1"/>
    <col min="9" max="9" width="12.7109375" style="21" customWidth="1"/>
    <col min="10" max="10" width="20.85546875" style="278" customWidth="1"/>
    <col min="11" max="12" width="13.5703125" style="271" customWidth="1"/>
    <col min="13" max="13" width="20.85546875" style="271" customWidth="1"/>
    <col min="14" max="14" width="13.5703125" style="271" customWidth="1"/>
    <col min="15" max="15" width="17" style="271" customWidth="1"/>
    <col min="16" max="16" width="22.140625" style="271" customWidth="1"/>
    <col min="17" max="18" width="13.5703125" style="271" customWidth="1"/>
    <col min="19" max="19" width="11.7109375" customWidth="1"/>
  </cols>
  <sheetData>
    <row r="1" spans="1:22" s="21" customFormat="1" ht="91.5" customHeight="1">
      <c r="A1" s="1294"/>
      <c r="B1" s="1294"/>
      <c r="C1" s="1294"/>
      <c r="D1" s="1294"/>
      <c r="E1" s="1294"/>
      <c r="F1" s="1294"/>
      <c r="G1" s="1294"/>
      <c r="H1" s="1294"/>
      <c r="I1" s="1294"/>
      <c r="J1" s="1294"/>
      <c r="K1" s="1294"/>
      <c r="L1" s="1294"/>
      <c r="M1" s="1294"/>
      <c r="N1" s="1294"/>
      <c r="O1" s="1294"/>
      <c r="P1" s="1294"/>
      <c r="Q1" s="1294"/>
      <c r="R1" s="1294"/>
      <c r="S1" s="1294"/>
    </row>
    <row r="2" spans="1:22" ht="21">
      <c r="A2" s="1389" t="s">
        <v>636</v>
      </c>
      <c r="B2" s="1389"/>
      <c r="C2" s="1389"/>
      <c r="D2" s="1389"/>
      <c r="E2" s="1389"/>
      <c r="F2" s="1389"/>
      <c r="G2" s="1389"/>
      <c r="H2" s="1389"/>
      <c r="I2" s="1389"/>
      <c r="J2" s="1389"/>
      <c r="K2" s="1389"/>
      <c r="L2" s="1389"/>
      <c r="M2" s="1389"/>
      <c r="N2" s="1389"/>
      <c r="O2" s="1389"/>
      <c r="P2" s="1389"/>
      <c r="Q2" s="1389"/>
      <c r="R2" s="1389"/>
      <c r="S2" s="1389"/>
      <c r="T2" s="1389"/>
    </row>
    <row r="3" spans="1:22" ht="10.5" customHeight="1">
      <c r="A3" s="1437"/>
      <c r="B3" s="1437"/>
      <c r="C3" s="1437"/>
      <c r="D3" s="1437"/>
      <c r="E3" s="1437"/>
      <c r="F3" s="1437"/>
      <c r="G3" s="1437"/>
      <c r="H3" s="1437"/>
      <c r="I3" s="1437"/>
      <c r="J3" s="1437"/>
      <c r="K3" s="1437"/>
      <c r="L3" s="1437"/>
      <c r="M3" s="1437"/>
      <c r="N3" s="1437"/>
      <c r="O3" s="1437"/>
      <c r="P3" s="1437"/>
      <c r="Q3" s="1437"/>
      <c r="R3" s="1437"/>
      <c r="S3" s="1437"/>
      <c r="T3" s="9"/>
      <c r="U3" s="9"/>
      <c r="V3" s="4"/>
    </row>
    <row r="4" spans="1:22" ht="18.75">
      <c r="A4" s="1394" t="s">
        <v>226</v>
      </c>
      <c r="B4" s="1394"/>
      <c r="C4" s="1394"/>
      <c r="D4" s="1394"/>
      <c r="E4" s="1394"/>
      <c r="F4" s="1394"/>
      <c r="G4" s="1394"/>
      <c r="H4" s="1394"/>
      <c r="I4" s="1394"/>
      <c r="J4" s="1394"/>
      <c r="K4" s="1394"/>
      <c r="L4" s="1394"/>
      <c r="M4" s="1394"/>
      <c r="N4" s="1394"/>
      <c r="O4" s="1394"/>
      <c r="P4" s="1394"/>
      <c r="Q4" s="1394"/>
      <c r="R4" s="1394"/>
      <c r="S4" s="1394"/>
      <c r="T4" s="4"/>
      <c r="U4" s="4"/>
      <c r="V4" s="4"/>
    </row>
    <row r="5" spans="1:22" ht="18.75">
      <c r="A5" s="1394" t="s">
        <v>345</v>
      </c>
      <c r="B5" s="1394"/>
      <c r="C5" s="1394"/>
      <c r="D5" s="1394"/>
      <c r="E5" s="1394"/>
      <c r="F5" s="1394"/>
      <c r="G5" s="1394"/>
      <c r="H5" s="1394"/>
      <c r="I5" s="1394"/>
      <c r="J5" s="1394"/>
      <c r="K5" s="1394"/>
      <c r="L5" s="1394"/>
      <c r="M5" s="1394"/>
      <c r="N5" s="1394"/>
      <c r="O5" s="1394"/>
      <c r="P5" s="1394"/>
      <c r="Q5" s="1394"/>
      <c r="R5" s="1394"/>
      <c r="S5" s="1394"/>
      <c r="T5" s="4"/>
      <c r="U5" s="4"/>
      <c r="V5" s="4"/>
    </row>
    <row r="6" spans="1:22" ht="19.5" customHeight="1">
      <c r="A6" s="1446" t="s">
        <v>721</v>
      </c>
      <c r="B6" s="1446"/>
      <c r="C6" s="1446"/>
      <c r="D6" s="1446"/>
      <c r="E6" s="1446"/>
      <c r="F6" s="1446"/>
      <c r="G6" s="1446"/>
      <c r="H6" s="1446"/>
      <c r="I6" s="1446"/>
      <c r="J6" s="1446"/>
      <c r="K6" s="1446"/>
      <c r="L6" s="1446"/>
      <c r="M6" s="1446"/>
      <c r="N6" s="1446"/>
      <c r="O6" s="1446"/>
      <c r="P6" s="1446"/>
      <c r="Q6" s="1446"/>
      <c r="R6" s="1446"/>
      <c r="S6" s="1446"/>
      <c r="T6" s="4"/>
      <c r="U6" s="4"/>
      <c r="V6" s="4"/>
    </row>
    <row r="7" spans="1:22" s="21" customFormat="1" ht="18.75">
      <c r="A7" s="1442" t="s">
        <v>70</v>
      </c>
      <c r="B7" s="1402">
        <v>2017</v>
      </c>
      <c r="C7" s="1404"/>
      <c r="D7" s="1402">
        <v>2018</v>
      </c>
      <c r="E7" s="1403"/>
      <c r="F7" s="1404"/>
      <c r="G7" s="1402">
        <v>2019</v>
      </c>
      <c r="H7" s="1403"/>
      <c r="I7" s="1404"/>
      <c r="J7" s="1386">
        <v>2020</v>
      </c>
      <c r="K7" s="1387"/>
      <c r="L7" s="1388"/>
      <c r="M7" s="1386">
        <v>2021</v>
      </c>
      <c r="N7" s="1387"/>
      <c r="O7" s="1388"/>
      <c r="P7" s="1386">
        <v>2022</v>
      </c>
      <c r="Q7" s="1387"/>
      <c r="R7" s="1388"/>
      <c r="S7" s="1393" t="s">
        <v>71</v>
      </c>
      <c r="T7" s="4"/>
      <c r="U7" s="4"/>
      <c r="V7" s="4"/>
    </row>
    <row r="8" spans="1:22" ht="88.5" customHeight="1">
      <c r="A8" s="1442"/>
      <c r="B8" s="291" t="s">
        <v>495</v>
      </c>
      <c r="C8" s="298" t="s">
        <v>97</v>
      </c>
      <c r="D8" s="331" t="s">
        <v>488</v>
      </c>
      <c r="E8" s="298" t="s">
        <v>476</v>
      </c>
      <c r="F8" s="298" t="s">
        <v>222</v>
      </c>
      <c r="G8" s="292" t="s">
        <v>477</v>
      </c>
      <c r="H8" s="1148" t="s">
        <v>482</v>
      </c>
      <c r="I8" s="298" t="s">
        <v>484</v>
      </c>
      <c r="J8" s="299" t="s">
        <v>496</v>
      </c>
      <c r="K8" s="1030" t="s">
        <v>486</v>
      </c>
      <c r="L8" s="300" t="s">
        <v>599</v>
      </c>
      <c r="M8" s="402" t="s">
        <v>686</v>
      </c>
      <c r="N8" s="1148" t="s">
        <v>640</v>
      </c>
      <c r="O8" s="1270" t="s">
        <v>774</v>
      </c>
      <c r="P8" s="1142" t="s">
        <v>759</v>
      </c>
      <c r="Q8" s="1148" t="s">
        <v>754</v>
      </c>
      <c r="R8" s="1142" t="s">
        <v>760</v>
      </c>
      <c r="S8" s="1393"/>
      <c r="T8" s="4"/>
      <c r="U8" s="4"/>
      <c r="V8" s="4"/>
    </row>
    <row r="9" spans="1:22" ht="15.75">
      <c r="A9" s="13" t="s">
        <v>0</v>
      </c>
      <c r="B9" s="113"/>
      <c r="C9" s="113"/>
      <c r="D9" s="113"/>
      <c r="E9" s="113"/>
      <c r="F9" s="113"/>
      <c r="G9" s="113"/>
      <c r="H9" s="113"/>
      <c r="I9" s="113"/>
      <c r="J9" s="113"/>
      <c r="K9" s="113"/>
      <c r="L9" s="301"/>
      <c r="M9" s="403"/>
      <c r="N9" s="403"/>
      <c r="O9" s="403"/>
      <c r="P9" s="1143"/>
      <c r="Q9" s="1143"/>
      <c r="R9" s="1143"/>
      <c r="S9" s="155"/>
    </row>
    <row r="10" spans="1:22" ht="15.75">
      <c r="A10" s="23" t="s">
        <v>1</v>
      </c>
      <c r="B10" s="102">
        <v>0</v>
      </c>
      <c r="C10" s="102">
        <v>0</v>
      </c>
      <c r="D10" s="332">
        <v>0</v>
      </c>
      <c r="E10" s="45" t="s">
        <v>285</v>
      </c>
      <c r="F10" s="330">
        <v>0</v>
      </c>
      <c r="G10" s="102">
        <v>0</v>
      </c>
      <c r="H10" s="332">
        <v>0</v>
      </c>
      <c r="I10" s="434">
        <v>0</v>
      </c>
      <c r="J10" s="276">
        <v>0</v>
      </c>
      <c r="K10" s="343" t="s">
        <v>600</v>
      </c>
      <c r="L10" s="330">
        <v>0</v>
      </c>
      <c r="M10" s="819">
        <v>0</v>
      </c>
      <c r="N10" s="812">
        <f>'METAS 2021'!U9</f>
        <v>0</v>
      </c>
      <c r="O10" s="812">
        <v>0</v>
      </c>
      <c r="P10" s="812">
        <f>'SUGESTÃO DA ÁREA TÉCNICA 2021'!AQ9</f>
        <v>0</v>
      </c>
      <c r="Q10" s="812">
        <f>'METAS 2021'!AQ9</f>
        <v>0</v>
      </c>
      <c r="R10" s="812">
        <f>'RESULTADO 2021'!AR9</f>
        <v>0</v>
      </c>
      <c r="S10" s="60" t="s">
        <v>76</v>
      </c>
    </row>
    <row r="11" spans="1:22" ht="15.75">
      <c r="A11" s="23" t="s">
        <v>2</v>
      </c>
      <c r="B11" s="102">
        <v>0</v>
      </c>
      <c r="C11" s="102">
        <v>0</v>
      </c>
      <c r="D11" s="332">
        <v>0</v>
      </c>
      <c r="E11" s="45" t="s">
        <v>285</v>
      </c>
      <c r="F11" s="330">
        <v>0</v>
      </c>
      <c r="G11" s="102">
        <v>0</v>
      </c>
      <c r="H11" s="332">
        <v>0</v>
      </c>
      <c r="I11" s="434">
        <v>0</v>
      </c>
      <c r="J11" s="276">
        <v>0</v>
      </c>
      <c r="K11" s="332">
        <v>0</v>
      </c>
      <c r="L11" s="330">
        <v>0</v>
      </c>
      <c r="M11" s="819">
        <v>0</v>
      </c>
      <c r="N11" s="812">
        <f>'METAS 2021'!U10</f>
        <v>0</v>
      </c>
      <c r="O11" s="812">
        <v>0</v>
      </c>
      <c r="P11" s="812">
        <f>'SUGESTÃO DA ÁREA TÉCNICA 2021'!AQ10</f>
        <v>0</v>
      </c>
      <c r="Q11" s="812">
        <f>'METAS 2021'!AQ10</f>
        <v>0</v>
      </c>
      <c r="R11" s="812">
        <f>'RESULTADO 2021'!AR10</f>
        <v>0</v>
      </c>
      <c r="S11" s="60" t="s">
        <v>76</v>
      </c>
    </row>
    <row r="12" spans="1:22" ht="15.75">
      <c r="A12" s="23" t="s">
        <v>3</v>
      </c>
      <c r="B12" s="102">
        <v>0</v>
      </c>
      <c r="C12" s="102">
        <v>0</v>
      </c>
      <c r="D12" s="332">
        <v>0</v>
      </c>
      <c r="E12" s="45" t="s">
        <v>285</v>
      </c>
      <c r="F12" s="330">
        <v>0</v>
      </c>
      <c r="G12" s="102">
        <v>0</v>
      </c>
      <c r="H12" s="332">
        <v>0</v>
      </c>
      <c r="I12" s="434">
        <v>0</v>
      </c>
      <c r="J12" s="276" t="s">
        <v>584</v>
      </c>
      <c r="K12" s="332">
        <v>0</v>
      </c>
      <c r="L12" s="330">
        <v>1</v>
      </c>
      <c r="M12" s="819">
        <v>0</v>
      </c>
      <c r="N12" s="812">
        <f>'METAS 2021'!U11</f>
        <v>0</v>
      </c>
      <c r="O12" s="812">
        <v>0</v>
      </c>
      <c r="P12" s="812">
        <f>'SUGESTÃO DA ÁREA TÉCNICA 2021'!AQ11</f>
        <v>0</v>
      </c>
      <c r="Q12" s="812">
        <f>'METAS 2021'!AQ11</f>
        <v>0</v>
      </c>
      <c r="R12" s="812">
        <f>'RESULTADO 2021'!AR11</f>
        <v>0</v>
      </c>
      <c r="S12" s="60" t="s">
        <v>76</v>
      </c>
    </row>
    <row r="13" spans="1:22" ht="15.75">
      <c r="A13" s="23" t="s">
        <v>4</v>
      </c>
      <c r="B13" s="102">
        <v>0</v>
      </c>
      <c r="C13" s="102">
        <v>0</v>
      </c>
      <c r="D13" s="332">
        <v>0</v>
      </c>
      <c r="E13" s="45" t="s">
        <v>285</v>
      </c>
      <c r="F13" s="330">
        <v>0</v>
      </c>
      <c r="G13" s="102">
        <v>0</v>
      </c>
      <c r="H13" s="332">
        <v>0</v>
      </c>
      <c r="I13" s="434">
        <v>0</v>
      </c>
      <c r="J13" s="276" t="s">
        <v>584</v>
      </c>
      <c r="K13" s="332">
        <v>0</v>
      </c>
      <c r="L13" s="330">
        <v>0</v>
      </c>
      <c r="M13" s="819">
        <v>0</v>
      </c>
      <c r="N13" s="812">
        <f>'METAS 2021'!U12</f>
        <v>0</v>
      </c>
      <c r="O13" s="812">
        <v>0</v>
      </c>
      <c r="P13" s="812">
        <f>'SUGESTÃO DA ÁREA TÉCNICA 2021'!AQ12</f>
        <v>0</v>
      </c>
      <c r="Q13" s="812">
        <f>'METAS 2021'!AQ12</f>
        <v>0</v>
      </c>
      <c r="R13" s="812">
        <f>'RESULTADO 2021'!AR12</f>
        <v>0</v>
      </c>
      <c r="S13" s="60" t="s">
        <v>76</v>
      </c>
    </row>
    <row r="14" spans="1:22" ht="15.75">
      <c r="A14" s="23" t="s">
        <v>5</v>
      </c>
      <c r="B14" s="102">
        <v>0</v>
      </c>
      <c r="C14" s="102">
        <v>0</v>
      </c>
      <c r="D14" s="332">
        <v>0</v>
      </c>
      <c r="E14" s="45" t="s">
        <v>285</v>
      </c>
      <c r="F14" s="330">
        <v>0</v>
      </c>
      <c r="G14" s="102">
        <v>0</v>
      </c>
      <c r="H14" s="332">
        <v>0</v>
      </c>
      <c r="I14" s="434">
        <v>0</v>
      </c>
      <c r="J14" s="276" t="s">
        <v>584</v>
      </c>
      <c r="K14" s="332">
        <v>0</v>
      </c>
      <c r="L14" s="330">
        <v>0</v>
      </c>
      <c r="M14" s="819">
        <v>0</v>
      </c>
      <c r="N14" s="812">
        <f>'METAS 2021'!U13</f>
        <v>0</v>
      </c>
      <c r="O14" s="812">
        <v>0</v>
      </c>
      <c r="P14" s="812">
        <f>'SUGESTÃO DA ÁREA TÉCNICA 2021'!AQ13</f>
        <v>0</v>
      </c>
      <c r="Q14" s="812">
        <f>'METAS 2021'!AQ13</f>
        <v>0</v>
      </c>
      <c r="R14" s="812">
        <f>'RESULTADO 2021'!AR13</f>
        <v>0</v>
      </c>
      <c r="S14" s="60" t="s">
        <v>76</v>
      </c>
    </row>
    <row r="15" spans="1:22" ht="15.75">
      <c r="A15" s="23" t="s">
        <v>6</v>
      </c>
      <c r="B15" s="102">
        <v>4</v>
      </c>
      <c r="C15" s="102">
        <v>0</v>
      </c>
      <c r="D15" s="332">
        <v>0</v>
      </c>
      <c r="E15" s="45" t="s">
        <v>346</v>
      </c>
      <c r="F15" s="330">
        <v>0</v>
      </c>
      <c r="G15" s="102">
        <v>0</v>
      </c>
      <c r="H15" s="332">
        <v>0</v>
      </c>
      <c r="I15" s="434">
        <v>0</v>
      </c>
      <c r="J15" s="276" t="s">
        <v>584</v>
      </c>
      <c r="K15" s="332">
        <v>0</v>
      </c>
      <c r="L15" s="330">
        <v>0</v>
      </c>
      <c r="M15" s="819">
        <v>0</v>
      </c>
      <c r="N15" s="812">
        <f>'METAS 2021'!U14</f>
        <v>0</v>
      </c>
      <c r="O15" s="812">
        <v>0</v>
      </c>
      <c r="P15" s="812">
        <f>'SUGESTÃO DA ÁREA TÉCNICA 2021'!AQ14</f>
        <v>0</v>
      </c>
      <c r="Q15" s="812">
        <f>'METAS 2021'!AQ14</f>
        <v>0</v>
      </c>
      <c r="R15" s="812">
        <f>'RESULTADO 2021'!AR14</f>
        <v>0</v>
      </c>
      <c r="S15" s="60" t="s">
        <v>76</v>
      </c>
    </row>
    <row r="16" spans="1:22" ht="15.75">
      <c r="A16" s="23" t="s">
        <v>7</v>
      </c>
      <c r="B16" s="102">
        <v>0</v>
      </c>
      <c r="C16" s="102">
        <v>0</v>
      </c>
      <c r="D16" s="332">
        <v>0</v>
      </c>
      <c r="E16" s="45" t="s">
        <v>285</v>
      </c>
      <c r="F16" s="330">
        <v>0</v>
      </c>
      <c r="G16" s="102">
        <v>0</v>
      </c>
      <c r="H16" s="332">
        <v>0</v>
      </c>
      <c r="I16" s="434">
        <v>0</v>
      </c>
      <c r="J16" s="276" t="s">
        <v>584</v>
      </c>
      <c r="K16" s="332">
        <v>0</v>
      </c>
      <c r="L16" s="330">
        <v>0</v>
      </c>
      <c r="M16" s="819">
        <v>0</v>
      </c>
      <c r="N16" s="812">
        <f>'METAS 2021'!U15</f>
        <v>0</v>
      </c>
      <c r="O16" s="812">
        <v>0</v>
      </c>
      <c r="P16" s="812">
        <f>'SUGESTÃO DA ÁREA TÉCNICA 2021'!AQ15</f>
        <v>0</v>
      </c>
      <c r="Q16" s="812">
        <f>'METAS 2021'!AQ15</f>
        <v>0</v>
      </c>
      <c r="R16" s="812">
        <f>'RESULTADO 2021'!AR15</f>
        <v>0</v>
      </c>
      <c r="S16" s="60" t="s">
        <v>76</v>
      </c>
    </row>
    <row r="17" spans="1:19" ht="15.75">
      <c r="A17" s="23" t="s">
        <v>8</v>
      </c>
      <c r="B17" s="102">
        <v>0</v>
      </c>
      <c r="C17" s="102">
        <v>0</v>
      </c>
      <c r="D17" s="332">
        <v>1</v>
      </c>
      <c r="E17" s="45" t="s">
        <v>285</v>
      </c>
      <c r="F17" s="330">
        <v>0</v>
      </c>
      <c r="G17" s="102">
        <v>1</v>
      </c>
      <c r="H17" s="332">
        <v>1</v>
      </c>
      <c r="I17" s="434">
        <v>0</v>
      </c>
      <c r="J17" s="276" t="s">
        <v>584</v>
      </c>
      <c r="K17" s="332">
        <v>0</v>
      </c>
      <c r="L17" s="330">
        <v>1</v>
      </c>
      <c r="M17" s="819">
        <v>0</v>
      </c>
      <c r="N17" s="812">
        <f>'METAS 2021'!U16</f>
        <v>0</v>
      </c>
      <c r="O17" s="812">
        <v>0</v>
      </c>
      <c r="P17" s="812">
        <f>'SUGESTÃO DA ÁREA TÉCNICA 2021'!AQ16</f>
        <v>0</v>
      </c>
      <c r="Q17" s="812">
        <f>'METAS 2021'!AQ16</f>
        <v>0</v>
      </c>
      <c r="R17" s="812">
        <f>'RESULTADO 2021'!AR16</f>
        <v>0</v>
      </c>
      <c r="S17" s="60" t="s">
        <v>76</v>
      </c>
    </row>
    <row r="18" spans="1:19" ht="20.25" customHeight="1">
      <c r="A18" s="23" t="s">
        <v>9</v>
      </c>
      <c r="B18" s="102">
        <v>0</v>
      </c>
      <c r="C18" s="102">
        <v>0</v>
      </c>
      <c r="D18" s="347" t="s">
        <v>605</v>
      </c>
      <c r="E18" s="45" t="s">
        <v>285</v>
      </c>
      <c r="F18" s="330">
        <v>0</v>
      </c>
      <c r="G18" s="102">
        <v>0</v>
      </c>
      <c r="H18" s="332">
        <v>0</v>
      </c>
      <c r="I18" s="434">
        <v>0</v>
      </c>
      <c r="J18" s="276" t="s">
        <v>584</v>
      </c>
      <c r="K18" s="343" t="s">
        <v>600</v>
      </c>
      <c r="L18" s="99">
        <v>0</v>
      </c>
      <c r="M18" s="819">
        <v>0</v>
      </c>
      <c r="N18" s="812">
        <f>'METAS 2021'!U17</f>
        <v>0</v>
      </c>
      <c r="O18" s="812">
        <v>0</v>
      </c>
      <c r="P18" s="812">
        <f>'SUGESTÃO DA ÁREA TÉCNICA 2021'!AQ17</f>
        <v>0</v>
      </c>
      <c r="Q18" s="812">
        <f>'METAS 2021'!AQ17</f>
        <v>0</v>
      </c>
      <c r="R18" s="812">
        <f>'RESULTADO 2021'!AR17</f>
        <v>0</v>
      </c>
      <c r="S18" s="60" t="s">
        <v>76</v>
      </c>
    </row>
    <row r="19" spans="1:19" ht="15.75">
      <c r="A19" s="13" t="s">
        <v>10</v>
      </c>
      <c r="B19" s="113"/>
      <c r="C19" s="113"/>
      <c r="D19" s="113"/>
      <c r="E19" s="113"/>
      <c r="F19" s="113"/>
      <c r="G19" s="113"/>
      <c r="H19" s="113"/>
      <c r="I19" s="113"/>
      <c r="J19" s="113"/>
      <c r="K19" s="113"/>
      <c r="L19" s="112"/>
      <c r="M19" s="820"/>
      <c r="N19" s="917"/>
      <c r="O19" s="917"/>
      <c r="P19" s="917"/>
      <c r="Q19" s="917"/>
      <c r="R19" s="917"/>
      <c r="S19" s="135"/>
    </row>
    <row r="20" spans="1:19" ht="15.75">
      <c r="A20" s="23" t="s">
        <v>11</v>
      </c>
      <c r="B20" s="102">
        <v>0</v>
      </c>
      <c r="C20" s="102">
        <v>0</v>
      </c>
      <c r="D20" s="332">
        <v>0</v>
      </c>
      <c r="E20" s="45" t="s">
        <v>285</v>
      </c>
      <c r="F20" s="330">
        <v>0</v>
      </c>
      <c r="G20" s="102">
        <v>0</v>
      </c>
      <c r="H20" s="332">
        <v>0</v>
      </c>
      <c r="I20" s="434">
        <v>0</v>
      </c>
      <c r="J20" s="276" t="s">
        <v>584</v>
      </c>
      <c r="K20" s="332">
        <v>0</v>
      </c>
      <c r="L20" s="330">
        <v>0</v>
      </c>
      <c r="M20" s="819">
        <v>0</v>
      </c>
      <c r="N20" s="812">
        <f>'METAS 2021'!U19</f>
        <v>0</v>
      </c>
      <c r="O20" s="812">
        <v>0</v>
      </c>
      <c r="P20" s="812">
        <f>'SUGESTÃO DA ÁREA TÉCNICA 2021'!AQ19</f>
        <v>0</v>
      </c>
      <c r="Q20" s="812">
        <f>'METAS 2021'!AQ19</f>
        <v>0</v>
      </c>
      <c r="R20" s="812">
        <f>'RESULTADO 2021'!AR19</f>
        <v>0</v>
      </c>
      <c r="S20" s="60" t="s">
        <v>76</v>
      </c>
    </row>
    <row r="21" spans="1:19" ht="15.75">
      <c r="A21" s="23" t="s">
        <v>12</v>
      </c>
      <c r="B21" s="102">
        <v>0</v>
      </c>
      <c r="C21" s="102">
        <v>0</v>
      </c>
      <c r="D21" s="332">
        <v>0</v>
      </c>
      <c r="E21" s="45" t="s">
        <v>285</v>
      </c>
      <c r="F21" s="330">
        <v>0</v>
      </c>
      <c r="G21" s="102">
        <v>0</v>
      </c>
      <c r="H21" s="332">
        <v>0</v>
      </c>
      <c r="I21" s="434">
        <v>0</v>
      </c>
      <c r="J21" s="276" t="s">
        <v>584</v>
      </c>
      <c r="K21" s="332">
        <v>0</v>
      </c>
      <c r="L21" s="330">
        <v>0</v>
      </c>
      <c r="M21" s="819">
        <v>0</v>
      </c>
      <c r="N21" s="812">
        <f>'METAS 2021'!U20</f>
        <v>0</v>
      </c>
      <c r="O21" s="812">
        <v>0</v>
      </c>
      <c r="P21" s="812">
        <f>'SUGESTÃO DA ÁREA TÉCNICA 2021'!AQ20</f>
        <v>0</v>
      </c>
      <c r="Q21" s="812">
        <f>'METAS 2021'!AQ20</f>
        <v>0</v>
      </c>
      <c r="R21" s="812">
        <f>'RESULTADO 2021'!AR20</f>
        <v>0</v>
      </c>
      <c r="S21" s="60" t="s">
        <v>76</v>
      </c>
    </row>
    <row r="22" spans="1:19" ht="15.75">
      <c r="A22" s="23" t="s">
        <v>13</v>
      </c>
      <c r="B22" s="102">
        <v>0</v>
      </c>
      <c r="C22" s="102">
        <v>0</v>
      </c>
      <c r="D22" s="332">
        <v>0</v>
      </c>
      <c r="E22" s="45" t="s">
        <v>285</v>
      </c>
      <c r="F22" s="330">
        <v>0</v>
      </c>
      <c r="G22" s="102">
        <v>0</v>
      </c>
      <c r="H22" s="332">
        <v>0</v>
      </c>
      <c r="I22" s="434">
        <v>0</v>
      </c>
      <c r="J22" s="276" t="s">
        <v>584</v>
      </c>
      <c r="K22" s="332">
        <v>0</v>
      </c>
      <c r="L22" s="330">
        <v>0</v>
      </c>
      <c r="M22" s="819">
        <v>0</v>
      </c>
      <c r="N22" s="812">
        <f>'METAS 2021'!U21</f>
        <v>0</v>
      </c>
      <c r="O22" s="812">
        <v>0</v>
      </c>
      <c r="P22" s="812">
        <f>'SUGESTÃO DA ÁREA TÉCNICA 2021'!AQ21</f>
        <v>0</v>
      </c>
      <c r="Q22" s="812">
        <f>'METAS 2021'!AQ21</f>
        <v>0</v>
      </c>
      <c r="R22" s="812">
        <f>'RESULTADO 2021'!AR21</f>
        <v>0</v>
      </c>
      <c r="S22" s="60" t="s">
        <v>76</v>
      </c>
    </row>
    <row r="23" spans="1:19" ht="15.75">
      <c r="A23" s="23" t="s">
        <v>14</v>
      </c>
      <c r="B23" s="102">
        <v>0</v>
      </c>
      <c r="C23" s="102">
        <v>0</v>
      </c>
      <c r="D23" s="332">
        <v>0</v>
      </c>
      <c r="E23" s="45" t="s">
        <v>285</v>
      </c>
      <c r="F23" s="330">
        <v>0</v>
      </c>
      <c r="G23" s="102">
        <v>0</v>
      </c>
      <c r="H23" s="332">
        <v>0</v>
      </c>
      <c r="I23" s="434">
        <v>0</v>
      </c>
      <c r="J23" s="276" t="s">
        <v>584</v>
      </c>
      <c r="K23" s="332">
        <v>0</v>
      </c>
      <c r="L23" s="330">
        <v>0</v>
      </c>
      <c r="M23" s="819">
        <v>0</v>
      </c>
      <c r="N23" s="812">
        <f>'METAS 2021'!U22</f>
        <v>0</v>
      </c>
      <c r="O23" s="812">
        <v>0</v>
      </c>
      <c r="P23" s="812">
        <f>'SUGESTÃO DA ÁREA TÉCNICA 2021'!AQ22</f>
        <v>0</v>
      </c>
      <c r="Q23" s="812">
        <f>'METAS 2021'!AQ22</f>
        <v>0</v>
      </c>
      <c r="R23" s="812">
        <f>'RESULTADO 2021'!AR22</f>
        <v>0</v>
      </c>
      <c r="S23" s="60" t="s">
        <v>76</v>
      </c>
    </row>
    <row r="24" spans="1:19" ht="15.75">
      <c r="A24" s="23" t="s">
        <v>15</v>
      </c>
      <c r="B24" s="102">
        <v>0</v>
      </c>
      <c r="C24" s="102">
        <v>0</v>
      </c>
      <c r="D24" s="332">
        <v>0</v>
      </c>
      <c r="E24" s="45" t="s">
        <v>285</v>
      </c>
      <c r="F24" s="330">
        <v>0</v>
      </c>
      <c r="G24" s="102">
        <v>0</v>
      </c>
      <c r="H24" s="332">
        <v>0</v>
      </c>
      <c r="I24" s="434">
        <v>0</v>
      </c>
      <c r="J24" s="276" t="s">
        <v>584</v>
      </c>
      <c r="K24" s="332">
        <v>0</v>
      </c>
      <c r="L24" s="330">
        <v>0</v>
      </c>
      <c r="M24" s="819">
        <v>0</v>
      </c>
      <c r="N24" s="812">
        <f>'METAS 2021'!U23</f>
        <v>0</v>
      </c>
      <c r="O24" s="812">
        <v>0</v>
      </c>
      <c r="P24" s="812">
        <f>'SUGESTÃO DA ÁREA TÉCNICA 2021'!AQ23</f>
        <v>0</v>
      </c>
      <c r="Q24" s="812">
        <f>'METAS 2021'!AQ23</f>
        <v>0</v>
      </c>
      <c r="R24" s="812">
        <f>'RESULTADO 2021'!AR23</f>
        <v>0</v>
      </c>
      <c r="S24" s="60" t="s">
        <v>76</v>
      </c>
    </row>
    <row r="25" spans="1:19" ht="15.75">
      <c r="A25" s="23" t="s">
        <v>16</v>
      </c>
      <c r="B25" s="102">
        <v>0</v>
      </c>
      <c r="C25" s="102">
        <v>0</v>
      </c>
      <c r="D25" s="332">
        <v>0</v>
      </c>
      <c r="E25" s="45" t="s">
        <v>285</v>
      </c>
      <c r="F25" s="330">
        <v>0</v>
      </c>
      <c r="G25" s="102">
        <v>0</v>
      </c>
      <c r="H25" s="332">
        <v>0</v>
      </c>
      <c r="I25" s="434">
        <v>0</v>
      </c>
      <c r="J25" s="276" t="s">
        <v>584</v>
      </c>
      <c r="K25" s="332">
        <v>0</v>
      </c>
      <c r="L25" s="330">
        <v>0</v>
      </c>
      <c r="M25" s="819">
        <v>0</v>
      </c>
      <c r="N25" s="812">
        <f>'METAS 2021'!U24</f>
        <v>0</v>
      </c>
      <c r="O25" s="812">
        <v>0</v>
      </c>
      <c r="P25" s="812">
        <f>'SUGESTÃO DA ÁREA TÉCNICA 2021'!AQ24</f>
        <v>0</v>
      </c>
      <c r="Q25" s="812">
        <f>'METAS 2021'!AQ24</f>
        <v>0</v>
      </c>
      <c r="R25" s="812">
        <f>'RESULTADO 2021'!AR24</f>
        <v>0</v>
      </c>
      <c r="S25" s="60" t="s">
        <v>76</v>
      </c>
    </row>
    <row r="26" spans="1:19" ht="15.75">
      <c r="A26" s="13" t="s">
        <v>17</v>
      </c>
      <c r="B26" s="113"/>
      <c r="C26" s="113"/>
      <c r="D26" s="113"/>
      <c r="E26" s="113"/>
      <c r="F26" s="113"/>
      <c r="G26" s="113"/>
      <c r="H26" s="113"/>
      <c r="I26" s="113"/>
      <c r="J26" s="113"/>
      <c r="K26" s="113"/>
      <c r="L26" s="112"/>
      <c r="M26" s="820"/>
      <c r="N26" s="917"/>
      <c r="O26" s="917"/>
      <c r="P26" s="917"/>
      <c r="Q26" s="917"/>
      <c r="R26" s="917"/>
      <c r="S26" s="135"/>
    </row>
    <row r="27" spans="1:19" ht="15.75">
      <c r="A27" s="23" t="s">
        <v>18</v>
      </c>
      <c r="B27" s="102">
        <v>0</v>
      </c>
      <c r="C27" s="102">
        <v>0</v>
      </c>
      <c r="D27" s="332">
        <v>0</v>
      </c>
      <c r="E27" s="45" t="s">
        <v>285</v>
      </c>
      <c r="F27" s="330">
        <v>0</v>
      </c>
      <c r="G27" s="102">
        <v>0</v>
      </c>
      <c r="H27" s="332">
        <v>0</v>
      </c>
      <c r="I27" s="434">
        <v>0</v>
      </c>
      <c r="J27" s="276" t="s">
        <v>584</v>
      </c>
      <c r="K27" s="332">
        <v>0</v>
      </c>
      <c r="L27" s="330">
        <v>0</v>
      </c>
      <c r="M27" s="819">
        <v>0</v>
      </c>
      <c r="N27" s="812">
        <f>'METAS 2021'!U26</f>
        <v>0</v>
      </c>
      <c r="O27" s="812">
        <v>0</v>
      </c>
      <c r="P27" s="812">
        <f>'SUGESTÃO DA ÁREA TÉCNICA 2021'!AQ26</f>
        <v>0</v>
      </c>
      <c r="Q27" s="812">
        <f>'METAS 2021'!AQ26</f>
        <v>0</v>
      </c>
      <c r="R27" s="812">
        <f>'RESULTADO 2021'!AR26</f>
        <v>0</v>
      </c>
      <c r="S27" s="60" t="s">
        <v>76</v>
      </c>
    </row>
    <row r="28" spans="1:19" ht="15.75">
      <c r="A28" s="23" t="s">
        <v>19</v>
      </c>
      <c r="B28" s="102">
        <v>1</v>
      </c>
      <c r="C28" s="102">
        <v>0</v>
      </c>
      <c r="D28" s="332">
        <v>0</v>
      </c>
      <c r="E28" s="45" t="s">
        <v>285</v>
      </c>
      <c r="F28" s="330">
        <v>0</v>
      </c>
      <c r="G28" s="102">
        <v>0</v>
      </c>
      <c r="H28" s="332">
        <v>0</v>
      </c>
      <c r="I28" s="434">
        <v>0</v>
      </c>
      <c r="J28" s="276" t="s">
        <v>584</v>
      </c>
      <c r="K28" s="332">
        <v>0</v>
      </c>
      <c r="L28" s="330">
        <v>0</v>
      </c>
      <c r="M28" s="819">
        <v>0</v>
      </c>
      <c r="N28" s="812">
        <f>'METAS 2021'!U27</f>
        <v>0</v>
      </c>
      <c r="O28" s="812">
        <v>0</v>
      </c>
      <c r="P28" s="812">
        <f>'SUGESTÃO DA ÁREA TÉCNICA 2021'!AQ27</f>
        <v>0</v>
      </c>
      <c r="Q28" s="812">
        <f>'METAS 2021'!AQ27</f>
        <v>0</v>
      </c>
      <c r="R28" s="812">
        <f>'RESULTADO 2021'!AR27</f>
        <v>0</v>
      </c>
      <c r="S28" s="60" t="s">
        <v>76</v>
      </c>
    </row>
    <row r="29" spans="1:19" ht="15.75">
      <c r="A29" s="23" t="s">
        <v>20</v>
      </c>
      <c r="B29" s="102">
        <v>0</v>
      </c>
      <c r="C29" s="102">
        <v>0</v>
      </c>
      <c r="D29" s="333">
        <v>0</v>
      </c>
      <c r="E29" s="45" t="s">
        <v>285</v>
      </c>
      <c r="F29" s="330">
        <v>0</v>
      </c>
      <c r="G29" s="102">
        <v>0</v>
      </c>
      <c r="H29" s="332">
        <v>0</v>
      </c>
      <c r="I29" s="434">
        <v>0</v>
      </c>
      <c r="J29" s="276" t="s">
        <v>584</v>
      </c>
      <c r="K29" s="332">
        <v>0</v>
      </c>
      <c r="L29" s="330">
        <v>0</v>
      </c>
      <c r="M29" s="819">
        <v>0</v>
      </c>
      <c r="N29" s="812">
        <f>'METAS 2021'!U28</f>
        <v>0</v>
      </c>
      <c r="O29" s="812">
        <v>0</v>
      </c>
      <c r="P29" s="812">
        <f>'SUGESTÃO DA ÁREA TÉCNICA 2021'!AQ28</f>
        <v>0</v>
      </c>
      <c r="Q29" s="812">
        <f>'METAS 2021'!AQ28</f>
        <v>0</v>
      </c>
      <c r="R29" s="812">
        <f>'RESULTADO 2021'!AR28</f>
        <v>0</v>
      </c>
      <c r="S29" s="60" t="s">
        <v>76</v>
      </c>
    </row>
    <row r="30" spans="1:19" ht="15.75">
      <c r="A30" s="23" t="s">
        <v>21</v>
      </c>
      <c r="B30" s="102">
        <v>0</v>
      </c>
      <c r="C30" s="102">
        <v>0</v>
      </c>
      <c r="D30" s="332">
        <v>0</v>
      </c>
      <c r="E30" s="45" t="s">
        <v>285</v>
      </c>
      <c r="F30" s="330">
        <v>0</v>
      </c>
      <c r="G30" s="102">
        <v>1</v>
      </c>
      <c r="H30" s="332">
        <v>1</v>
      </c>
      <c r="I30" s="434">
        <v>0</v>
      </c>
      <c r="J30" s="276" t="s">
        <v>584</v>
      </c>
      <c r="K30" s="332">
        <v>0</v>
      </c>
      <c r="L30" s="330">
        <v>0</v>
      </c>
      <c r="M30" s="819">
        <v>0</v>
      </c>
      <c r="N30" s="812">
        <f>'METAS 2021'!U29</f>
        <v>0</v>
      </c>
      <c r="O30" s="812">
        <v>0</v>
      </c>
      <c r="P30" s="812">
        <f>'SUGESTÃO DA ÁREA TÉCNICA 2021'!AQ29</f>
        <v>0</v>
      </c>
      <c r="Q30" s="812">
        <f>'METAS 2021'!AQ29</f>
        <v>0</v>
      </c>
      <c r="R30" s="812">
        <f>'RESULTADO 2021'!AR29</f>
        <v>0</v>
      </c>
      <c r="S30" s="60" t="s">
        <v>76</v>
      </c>
    </row>
    <row r="31" spans="1:19" ht="15.75">
      <c r="A31" s="23" t="s">
        <v>22</v>
      </c>
      <c r="B31" s="102">
        <v>2</v>
      </c>
      <c r="C31" s="102">
        <v>0</v>
      </c>
      <c r="D31" s="332">
        <v>0</v>
      </c>
      <c r="E31" s="45" t="s">
        <v>285</v>
      </c>
      <c r="F31" s="330">
        <v>0</v>
      </c>
      <c r="G31" s="102">
        <v>0</v>
      </c>
      <c r="H31" s="332">
        <v>0</v>
      </c>
      <c r="I31" s="434">
        <v>0</v>
      </c>
      <c r="J31" s="276" t="s">
        <v>584</v>
      </c>
      <c r="K31" s="332">
        <v>0</v>
      </c>
      <c r="L31" s="330">
        <v>1</v>
      </c>
      <c r="M31" s="819">
        <v>0</v>
      </c>
      <c r="N31" s="812">
        <f>'METAS 2021'!U30</f>
        <v>0</v>
      </c>
      <c r="O31" s="812">
        <v>0</v>
      </c>
      <c r="P31" s="812">
        <f>'SUGESTÃO DA ÁREA TÉCNICA 2021'!AQ30</f>
        <v>0</v>
      </c>
      <c r="Q31" s="812">
        <f>'METAS 2021'!AQ30</f>
        <v>0</v>
      </c>
      <c r="R31" s="812">
        <f>'RESULTADO 2021'!AR30</f>
        <v>0</v>
      </c>
      <c r="S31" s="60" t="s">
        <v>76</v>
      </c>
    </row>
    <row r="32" spans="1:19" ht="15.75">
      <c r="A32" s="23" t="s">
        <v>23</v>
      </c>
      <c r="B32" s="102">
        <v>0</v>
      </c>
      <c r="C32" s="102">
        <v>0</v>
      </c>
      <c r="D32" s="332">
        <v>0</v>
      </c>
      <c r="E32" s="45" t="s">
        <v>285</v>
      </c>
      <c r="F32" s="330">
        <v>0</v>
      </c>
      <c r="G32" s="102">
        <v>0</v>
      </c>
      <c r="H32" s="332">
        <v>0</v>
      </c>
      <c r="I32" s="434">
        <v>0</v>
      </c>
      <c r="J32" s="276" t="s">
        <v>584</v>
      </c>
      <c r="K32" s="332">
        <v>0</v>
      </c>
      <c r="L32" s="329">
        <v>0</v>
      </c>
      <c r="M32" s="819">
        <v>0</v>
      </c>
      <c r="N32" s="812">
        <f>'METAS 2021'!U31</f>
        <v>0</v>
      </c>
      <c r="O32" s="812">
        <v>0</v>
      </c>
      <c r="P32" s="812">
        <f>'SUGESTÃO DA ÁREA TÉCNICA 2021'!AQ31</f>
        <v>0</v>
      </c>
      <c r="Q32" s="812">
        <f>'METAS 2021'!AQ31</f>
        <v>0</v>
      </c>
      <c r="R32" s="812">
        <f>'RESULTADO 2021'!AR31</f>
        <v>0</v>
      </c>
      <c r="S32" s="60" t="s">
        <v>76</v>
      </c>
    </row>
    <row r="33" spans="1:19" ht="15.75">
      <c r="A33" s="23" t="s">
        <v>24</v>
      </c>
      <c r="B33" s="102">
        <v>0</v>
      </c>
      <c r="C33" s="102">
        <v>0</v>
      </c>
      <c r="D33" s="332">
        <v>0</v>
      </c>
      <c r="E33" s="45" t="s">
        <v>285</v>
      </c>
      <c r="F33" s="330">
        <v>0</v>
      </c>
      <c r="G33" s="102">
        <v>0</v>
      </c>
      <c r="H33" s="332">
        <v>0</v>
      </c>
      <c r="I33" s="434">
        <v>0</v>
      </c>
      <c r="J33" s="276" t="s">
        <v>584</v>
      </c>
      <c r="K33" s="332">
        <v>0</v>
      </c>
      <c r="L33" s="330">
        <v>1</v>
      </c>
      <c r="M33" s="819">
        <v>0</v>
      </c>
      <c r="N33" s="812">
        <f>'METAS 2021'!U32</f>
        <v>0</v>
      </c>
      <c r="O33" s="812">
        <v>0</v>
      </c>
      <c r="P33" s="812">
        <f>'SUGESTÃO DA ÁREA TÉCNICA 2021'!AQ32</f>
        <v>0</v>
      </c>
      <c r="Q33" s="812">
        <f>'METAS 2021'!AQ32</f>
        <v>0</v>
      </c>
      <c r="R33" s="812">
        <f>'RESULTADO 2021'!AR32</f>
        <v>0</v>
      </c>
      <c r="S33" s="60" t="s">
        <v>76</v>
      </c>
    </row>
    <row r="34" spans="1:19" ht="15.75">
      <c r="A34" s="23" t="s">
        <v>25</v>
      </c>
      <c r="B34" s="102">
        <v>0</v>
      </c>
      <c r="C34" s="102">
        <v>0</v>
      </c>
      <c r="D34" s="332">
        <v>0</v>
      </c>
      <c r="E34" s="45" t="s">
        <v>285</v>
      </c>
      <c r="F34" s="330">
        <v>0</v>
      </c>
      <c r="G34" s="102">
        <v>0</v>
      </c>
      <c r="H34" s="332">
        <v>0</v>
      </c>
      <c r="I34" s="434">
        <v>0</v>
      </c>
      <c r="J34" s="276" t="s">
        <v>585</v>
      </c>
      <c r="K34" s="343">
        <v>1</v>
      </c>
      <c r="L34" s="102">
        <v>1</v>
      </c>
      <c r="M34" s="819">
        <v>0</v>
      </c>
      <c r="N34" s="812">
        <f>'METAS 2021'!U33</f>
        <v>0</v>
      </c>
      <c r="O34" s="812">
        <v>0</v>
      </c>
      <c r="P34" s="812">
        <f>'SUGESTÃO DA ÁREA TÉCNICA 2021'!AQ33</f>
        <v>0</v>
      </c>
      <c r="Q34" s="812">
        <f>'METAS 2021'!AQ33</f>
        <v>0</v>
      </c>
      <c r="R34" s="812">
        <f>'RESULTADO 2021'!AR33</f>
        <v>0</v>
      </c>
      <c r="S34" s="60" t="s">
        <v>76</v>
      </c>
    </row>
    <row r="35" spans="1:19" ht="30">
      <c r="A35" s="57" t="s">
        <v>79</v>
      </c>
      <c r="B35" s="113"/>
      <c r="C35" s="113"/>
      <c r="D35" s="113"/>
      <c r="E35" s="113"/>
      <c r="F35" s="113"/>
      <c r="G35" s="113"/>
      <c r="H35" s="113"/>
      <c r="I35" s="113"/>
      <c r="J35" s="113"/>
      <c r="K35" s="113"/>
      <c r="L35" s="112"/>
      <c r="M35" s="820"/>
      <c r="N35" s="917"/>
      <c r="O35" s="917"/>
      <c r="P35" s="917"/>
      <c r="Q35" s="917"/>
      <c r="R35" s="917"/>
      <c r="S35" s="155"/>
    </row>
    <row r="36" spans="1:19" ht="15.75">
      <c r="A36" s="23" t="s">
        <v>26</v>
      </c>
      <c r="B36" s="102">
        <v>0</v>
      </c>
      <c r="C36" s="102">
        <v>0</v>
      </c>
      <c r="D36" s="332">
        <v>0</v>
      </c>
      <c r="E36" s="45" t="s">
        <v>285</v>
      </c>
      <c r="F36" s="330">
        <v>0</v>
      </c>
      <c r="G36" s="102">
        <v>0</v>
      </c>
      <c r="H36" s="332">
        <v>0</v>
      </c>
      <c r="I36" s="434">
        <v>0</v>
      </c>
      <c r="J36" s="276" t="s">
        <v>584</v>
      </c>
      <c r="K36" s="332">
        <v>0</v>
      </c>
      <c r="L36" s="330">
        <v>0</v>
      </c>
      <c r="M36" s="819">
        <v>0</v>
      </c>
      <c r="N36" s="812">
        <f>'METAS 2021'!U35</f>
        <v>0</v>
      </c>
      <c r="O36" s="812">
        <v>0</v>
      </c>
      <c r="P36" s="812">
        <f>'SUGESTÃO DA ÁREA TÉCNICA 2021'!AQ35</f>
        <v>0</v>
      </c>
      <c r="Q36" s="812">
        <f>'METAS 2021'!AQ35</f>
        <v>0</v>
      </c>
      <c r="R36" s="812">
        <f>'RESULTADO 2021'!AR35</f>
        <v>0</v>
      </c>
      <c r="S36" s="60" t="s">
        <v>76</v>
      </c>
    </row>
    <row r="37" spans="1:19" ht="15.75">
      <c r="A37" s="23" t="s">
        <v>27</v>
      </c>
      <c r="B37" s="102">
        <v>0</v>
      </c>
      <c r="C37" s="102">
        <v>0</v>
      </c>
      <c r="D37" s="332">
        <v>0</v>
      </c>
      <c r="E37" s="45" t="s">
        <v>285</v>
      </c>
      <c r="F37" s="330">
        <v>0</v>
      </c>
      <c r="G37" s="102">
        <v>0</v>
      </c>
      <c r="H37" s="332">
        <v>0</v>
      </c>
      <c r="I37" s="434">
        <v>0</v>
      </c>
      <c r="J37" s="276" t="s">
        <v>584</v>
      </c>
      <c r="K37" s="332">
        <v>0</v>
      </c>
      <c r="L37" s="330">
        <v>0</v>
      </c>
      <c r="M37" s="819">
        <v>0</v>
      </c>
      <c r="N37" s="812">
        <f>'METAS 2021'!U36</f>
        <v>0</v>
      </c>
      <c r="O37" s="812">
        <v>0</v>
      </c>
      <c r="P37" s="812">
        <f>'SUGESTÃO DA ÁREA TÉCNICA 2021'!AQ36</f>
        <v>0</v>
      </c>
      <c r="Q37" s="812">
        <f>'METAS 2021'!AQ36</f>
        <v>0</v>
      </c>
      <c r="R37" s="812">
        <f>'RESULTADO 2021'!AR36</f>
        <v>0</v>
      </c>
      <c r="S37" s="60" t="s">
        <v>76</v>
      </c>
    </row>
    <row r="38" spans="1:19" ht="15.75">
      <c r="A38" s="23" t="s">
        <v>28</v>
      </c>
      <c r="B38" s="102">
        <v>0</v>
      </c>
      <c r="C38" s="102">
        <v>0</v>
      </c>
      <c r="D38" s="332">
        <v>0</v>
      </c>
      <c r="E38" s="45" t="s">
        <v>285</v>
      </c>
      <c r="F38" s="330">
        <v>0</v>
      </c>
      <c r="G38" s="102">
        <v>0</v>
      </c>
      <c r="H38" s="332">
        <v>0</v>
      </c>
      <c r="I38" s="434">
        <v>0</v>
      </c>
      <c r="J38" s="276" t="s">
        <v>584</v>
      </c>
      <c r="K38" s="332">
        <v>0</v>
      </c>
      <c r="L38" s="330">
        <v>0</v>
      </c>
      <c r="M38" s="819">
        <v>0</v>
      </c>
      <c r="N38" s="812">
        <f>'METAS 2021'!U37</f>
        <v>0</v>
      </c>
      <c r="O38" s="812">
        <v>0</v>
      </c>
      <c r="P38" s="812">
        <f>'SUGESTÃO DA ÁREA TÉCNICA 2021'!AQ37</f>
        <v>0</v>
      </c>
      <c r="Q38" s="812">
        <f>'METAS 2021'!AQ37</f>
        <v>0</v>
      </c>
      <c r="R38" s="812">
        <f>'RESULTADO 2021'!AR37</f>
        <v>0</v>
      </c>
      <c r="S38" s="60" t="s">
        <v>76</v>
      </c>
    </row>
    <row r="39" spans="1:19" ht="15.75">
      <c r="A39" s="23" t="s">
        <v>29</v>
      </c>
      <c r="B39" s="102">
        <v>0</v>
      </c>
      <c r="C39" s="102">
        <v>0</v>
      </c>
      <c r="D39" s="332">
        <v>0</v>
      </c>
      <c r="E39" s="45" t="s">
        <v>285</v>
      </c>
      <c r="F39" s="330">
        <v>0</v>
      </c>
      <c r="G39" s="102">
        <v>0</v>
      </c>
      <c r="H39" s="332">
        <v>0</v>
      </c>
      <c r="I39" s="434">
        <v>0</v>
      </c>
      <c r="J39" s="276" t="s">
        <v>584</v>
      </c>
      <c r="K39" s="332">
        <v>0</v>
      </c>
      <c r="L39" s="329">
        <v>1</v>
      </c>
      <c r="M39" s="819">
        <v>0</v>
      </c>
      <c r="N39" s="812">
        <f>'METAS 2021'!U38</f>
        <v>0</v>
      </c>
      <c r="O39" s="812">
        <v>0</v>
      </c>
      <c r="P39" s="812">
        <f>'SUGESTÃO DA ÁREA TÉCNICA 2021'!AQ38</f>
        <v>0</v>
      </c>
      <c r="Q39" s="812">
        <f>'METAS 2021'!AQ38</f>
        <v>0</v>
      </c>
      <c r="R39" s="812">
        <f>'RESULTADO 2021'!AR38</f>
        <v>0</v>
      </c>
      <c r="S39" s="60" t="s">
        <v>76</v>
      </c>
    </row>
    <row r="40" spans="1:19" ht="15.75">
      <c r="A40" s="23" t="s">
        <v>30</v>
      </c>
      <c r="B40" s="102">
        <v>1</v>
      </c>
      <c r="C40" s="102">
        <v>0</v>
      </c>
      <c r="D40" s="332">
        <v>0</v>
      </c>
      <c r="E40" s="45" t="s">
        <v>285</v>
      </c>
      <c r="F40" s="330">
        <v>0</v>
      </c>
      <c r="G40" s="102">
        <v>0</v>
      </c>
      <c r="H40" s="332">
        <v>0</v>
      </c>
      <c r="I40" s="434">
        <v>0</v>
      </c>
      <c r="J40" s="276" t="s">
        <v>584</v>
      </c>
      <c r="K40" s="343">
        <v>0</v>
      </c>
      <c r="L40" s="102">
        <v>0</v>
      </c>
      <c r="M40" s="819">
        <v>0</v>
      </c>
      <c r="N40" s="812">
        <f>'METAS 2021'!U39</f>
        <v>0</v>
      </c>
      <c r="O40" s="812">
        <v>0</v>
      </c>
      <c r="P40" s="812">
        <f>'SUGESTÃO DA ÁREA TÉCNICA 2021'!AQ39</f>
        <v>0</v>
      </c>
      <c r="Q40" s="812">
        <f>'METAS 2021'!AQ39</f>
        <v>0</v>
      </c>
      <c r="R40" s="812">
        <f>'RESULTADO 2021'!AR39</f>
        <v>0</v>
      </c>
      <c r="S40" s="60" t="s">
        <v>76</v>
      </c>
    </row>
    <row r="41" spans="1:19" ht="15.75">
      <c r="A41" s="23" t="s">
        <v>31</v>
      </c>
      <c r="B41" s="102">
        <v>1</v>
      </c>
      <c r="C41" s="102">
        <v>0</v>
      </c>
      <c r="D41" s="332">
        <v>0</v>
      </c>
      <c r="E41" s="45" t="s">
        <v>285</v>
      </c>
      <c r="F41" s="330">
        <v>0</v>
      </c>
      <c r="G41" s="102">
        <v>0</v>
      </c>
      <c r="H41" s="332">
        <v>0</v>
      </c>
      <c r="I41" s="434">
        <v>0</v>
      </c>
      <c r="J41" s="276" t="s">
        <v>584</v>
      </c>
      <c r="K41" s="332">
        <v>0</v>
      </c>
      <c r="L41" s="330">
        <v>0</v>
      </c>
      <c r="M41" s="819">
        <v>0</v>
      </c>
      <c r="N41" s="812">
        <f>'METAS 2021'!U40</f>
        <v>0</v>
      </c>
      <c r="O41" s="812">
        <v>0</v>
      </c>
      <c r="P41" s="812">
        <f>'SUGESTÃO DA ÁREA TÉCNICA 2021'!AQ40</f>
        <v>0</v>
      </c>
      <c r="Q41" s="812">
        <f>'METAS 2021'!AQ40</f>
        <v>0</v>
      </c>
      <c r="R41" s="812">
        <f>'RESULTADO 2021'!AR40</f>
        <v>0</v>
      </c>
      <c r="S41" s="60" t="s">
        <v>76</v>
      </c>
    </row>
    <row r="42" spans="1:19" ht="15" customHeight="1">
      <c r="A42" s="23" t="s">
        <v>32</v>
      </c>
      <c r="B42" s="102">
        <v>4</v>
      </c>
      <c r="C42" s="102">
        <v>7</v>
      </c>
      <c r="D42" s="334">
        <v>4</v>
      </c>
      <c r="E42" s="46" t="s">
        <v>347</v>
      </c>
      <c r="F42" s="329" t="s">
        <v>363</v>
      </c>
      <c r="G42" s="102">
        <v>4</v>
      </c>
      <c r="H42" s="332">
        <v>4</v>
      </c>
      <c r="I42" s="435">
        <v>8</v>
      </c>
      <c r="J42" s="276" t="s">
        <v>586</v>
      </c>
      <c r="K42" s="332">
        <v>4</v>
      </c>
      <c r="L42" s="330">
        <v>1</v>
      </c>
      <c r="M42" s="819">
        <v>4</v>
      </c>
      <c r="N42" s="812">
        <f>'METAS 2021'!U41</f>
        <v>1</v>
      </c>
      <c r="O42" s="812">
        <v>2</v>
      </c>
      <c r="P42" s="812">
        <f>'SUGESTÃO DA ÁREA TÉCNICA 2021'!AQ41</f>
        <v>0</v>
      </c>
      <c r="Q42" s="812">
        <f>'METAS 2021'!AQ41</f>
        <v>0</v>
      </c>
      <c r="R42" s="812">
        <f>'RESULTADO 2021'!AR41</f>
        <v>0</v>
      </c>
      <c r="S42" s="60" t="s">
        <v>76</v>
      </c>
    </row>
    <row r="43" spans="1:19" ht="15.75">
      <c r="A43" s="23" t="s">
        <v>33</v>
      </c>
      <c r="B43" s="102">
        <v>1</v>
      </c>
      <c r="C43" s="102">
        <v>0</v>
      </c>
      <c r="D43" s="332">
        <v>1</v>
      </c>
      <c r="E43" s="45" t="s">
        <v>285</v>
      </c>
      <c r="F43" s="330">
        <v>0</v>
      </c>
      <c r="G43" s="102">
        <v>0</v>
      </c>
      <c r="H43" s="332">
        <v>0</v>
      </c>
      <c r="I43" s="434">
        <v>0</v>
      </c>
      <c r="J43" s="276" t="s">
        <v>584</v>
      </c>
      <c r="K43" s="332">
        <v>0</v>
      </c>
      <c r="L43" s="330">
        <v>0</v>
      </c>
      <c r="M43" s="819">
        <v>0</v>
      </c>
      <c r="N43" s="812">
        <f>'METAS 2021'!U42</f>
        <v>0</v>
      </c>
      <c r="O43" s="812">
        <v>0</v>
      </c>
      <c r="P43" s="812">
        <f>'SUGESTÃO DA ÁREA TÉCNICA 2021'!AQ42</f>
        <v>0</v>
      </c>
      <c r="Q43" s="812">
        <f>'METAS 2021'!AQ42</f>
        <v>0</v>
      </c>
      <c r="R43" s="812">
        <f>'RESULTADO 2021'!AR42</f>
        <v>0</v>
      </c>
      <c r="S43" s="60" t="s">
        <v>76</v>
      </c>
    </row>
    <row r="44" spans="1:19" ht="15.75">
      <c r="A44" s="23" t="s">
        <v>34</v>
      </c>
      <c r="B44" s="102">
        <v>0</v>
      </c>
      <c r="C44" s="102">
        <v>0</v>
      </c>
      <c r="D44" s="332">
        <v>0</v>
      </c>
      <c r="E44" s="45" t="s">
        <v>285</v>
      </c>
      <c r="F44" s="330">
        <v>0</v>
      </c>
      <c r="G44" s="102">
        <v>0</v>
      </c>
      <c r="H44" s="332">
        <v>0</v>
      </c>
      <c r="I44" s="434">
        <v>0</v>
      </c>
      <c r="J44" s="276" t="s">
        <v>584</v>
      </c>
      <c r="K44" s="343" t="s">
        <v>600</v>
      </c>
      <c r="L44" s="102">
        <v>0</v>
      </c>
      <c r="M44" s="819">
        <v>0</v>
      </c>
      <c r="N44" s="812">
        <f>'METAS 2021'!U43</f>
        <v>0</v>
      </c>
      <c r="O44" s="812">
        <v>0</v>
      </c>
      <c r="P44" s="812">
        <f>'SUGESTÃO DA ÁREA TÉCNICA 2021'!AQ43</f>
        <v>0</v>
      </c>
      <c r="Q44" s="812">
        <f>'METAS 2021'!AQ43</f>
        <v>0</v>
      </c>
      <c r="R44" s="812">
        <f>'RESULTADO 2021'!AR43</f>
        <v>0</v>
      </c>
      <c r="S44" s="60" t="s">
        <v>76</v>
      </c>
    </row>
    <row r="45" spans="1:19" ht="15.75">
      <c r="A45" s="23" t="s">
        <v>35</v>
      </c>
      <c r="B45" s="102">
        <v>3</v>
      </c>
      <c r="C45" s="102">
        <v>0</v>
      </c>
      <c r="D45" s="332">
        <v>0</v>
      </c>
      <c r="E45" s="45" t="s">
        <v>285</v>
      </c>
      <c r="F45" s="330">
        <v>0</v>
      </c>
      <c r="G45" s="102">
        <v>0</v>
      </c>
      <c r="H45" s="332">
        <v>0</v>
      </c>
      <c r="I45" s="434">
        <v>0</v>
      </c>
      <c r="J45" s="276" t="s">
        <v>584</v>
      </c>
      <c r="K45" s="332">
        <v>0</v>
      </c>
      <c r="L45" s="330">
        <v>0</v>
      </c>
      <c r="M45" s="819">
        <v>0</v>
      </c>
      <c r="N45" s="812">
        <f>'METAS 2021'!U44</f>
        <v>0</v>
      </c>
      <c r="O45" s="812">
        <v>0</v>
      </c>
      <c r="P45" s="812">
        <f>'SUGESTÃO DA ÁREA TÉCNICA 2021'!AQ44</f>
        <v>0</v>
      </c>
      <c r="Q45" s="812">
        <f>'METAS 2021'!AQ44</f>
        <v>0</v>
      </c>
      <c r="R45" s="812">
        <f>'RESULTADO 2021'!AR44</f>
        <v>0</v>
      </c>
      <c r="S45" s="60" t="s">
        <v>76</v>
      </c>
    </row>
    <row r="46" spans="1:19" ht="15.75">
      <c r="A46" s="23" t="s">
        <v>36</v>
      </c>
      <c r="B46" s="102">
        <v>0</v>
      </c>
      <c r="C46" s="102">
        <v>0</v>
      </c>
      <c r="D46" s="332">
        <v>0</v>
      </c>
      <c r="E46" s="45" t="s">
        <v>285</v>
      </c>
      <c r="F46" s="330">
        <v>0</v>
      </c>
      <c r="G46" s="102">
        <v>0</v>
      </c>
      <c r="H46" s="332">
        <v>0</v>
      </c>
      <c r="I46" s="434">
        <v>0</v>
      </c>
      <c r="J46" s="276" t="s">
        <v>584</v>
      </c>
      <c r="K46" s="332">
        <v>0</v>
      </c>
      <c r="L46" s="330">
        <v>0</v>
      </c>
      <c r="M46" s="819">
        <v>0</v>
      </c>
      <c r="N46" s="812">
        <f>'METAS 2021'!U45</f>
        <v>0</v>
      </c>
      <c r="O46" s="812">
        <v>0</v>
      </c>
      <c r="P46" s="812">
        <f>'SUGESTÃO DA ÁREA TÉCNICA 2021'!AQ45</f>
        <v>0</v>
      </c>
      <c r="Q46" s="812">
        <f>'METAS 2021'!AQ45</f>
        <v>0</v>
      </c>
      <c r="R46" s="812">
        <f>'RESULTADO 2021'!AR45</f>
        <v>0</v>
      </c>
      <c r="S46" s="60" t="s">
        <v>76</v>
      </c>
    </row>
    <row r="47" spans="1:19" ht="15.75">
      <c r="A47" s="23" t="s">
        <v>37</v>
      </c>
      <c r="B47" s="102">
        <v>0</v>
      </c>
      <c r="C47" s="102">
        <v>0</v>
      </c>
      <c r="D47" s="332">
        <v>0</v>
      </c>
      <c r="E47" s="45" t="s">
        <v>285</v>
      </c>
      <c r="F47" s="330">
        <v>0</v>
      </c>
      <c r="G47" s="102">
        <v>0</v>
      </c>
      <c r="H47" s="332">
        <v>0</v>
      </c>
      <c r="I47" s="434">
        <v>0</v>
      </c>
      <c r="J47" s="276" t="s">
        <v>584</v>
      </c>
      <c r="K47" s="343" t="s">
        <v>600</v>
      </c>
      <c r="L47" s="102">
        <v>0</v>
      </c>
      <c r="M47" s="819">
        <v>0</v>
      </c>
      <c r="N47" s="812">
        <f>'METAS 2021'!U46</f>
        <v>0</v>
      </c>
      <c r="O47" s="812">
        <v>0</v>
      </c>
      <c r="P47" s="812">
        <f>'SUGESTÃO DA ÁREA TÉCNICA 2021'!AQ46</f>
        <v>0</v>
      </c>
      <c r="Q47" s="812">
        <f>'METAS 2021'!AQ46</f>
        <v>0</v>
      </c>
      <c r="R47" s="812">
        <f>'RESULTADO 2021'!AR46</f>
        <v>0</v>
      </c>
      <c r="S47" s="60" t="s">
        <v>76</v>
      </c>
    </row>
    <row r="48" spans="1:19" ht="15.75">
      <c r="A48" s="13" t="s">
        <v>38</v>
      </c>
      <c r="B48" s="113"/>
      <c r="C48" s="113"/>
      <c r="D48" s="113"/>
      <c r="E48" s="113"/>
      <c r="F48" s="113"/>
      <c r="G48" s="113"/>
      <c r="H48" s="113"/>
      <c r="I48" s="113"/>
      <c r="J48" s="113"/>
      <c r="K48" s="113"/>
      <c r="L48" s="112"/>
      <c r="M48" s="820"/>
      <c r="N48" s="917"/>
      <c r="O48" s="917"/>
      <c r="P48" s="917"/>
      <c r="Q48" s="917"/>
      <c r="R48" s="917"/>
      <c r="S48" s="135"/>
    </row>
    <row r="49" spans="1:19" ht="15.75">
      <c r="A49" s="23" t="s">
        <v>39</v>
      </c>
      <c r="B49" s="102">
        <v>0</v>
      </c>
      <c r="C49" s="102">
        <v>0</v>
      </c>
      <c r="D49" s="332">
        <v>1</v>
      </c>
      <c r="E49" s="45" t="s">
        <v>346</v>
      </c>
      <c r="F49" s="330">
        <v>0</v>
      </c>
      <c r="G49" s="102">
        <v>0</v>
      </c>
      <c r="H49" s="332">
        <v>0</v>
      </c>
      <c r="I49" s="434">
        <v>0</v>
      </c>
      <c r="J49" s="276" t="s">
        <v>584</v>
      </c>
      <c r="K49" s="332">
        <v>0</v>
      </c>
      <c r="L49" s="330">
        <v>0</v>
      </c>
      <c r="M49" s="819">
        <v>0</v>
      </c>
      <c r="N49" s="812">
        <f>'METAS 2021'!U48</f>
        <v>0</v>
      </c>
      <c r="O49" s="812">
        <v>0</v>
      </c>
      <c r="P49" s="812">
        <f>'SUGESTÃO DA ÁREA TÉCNICA 2021'!AQ48</f>
        <v>0</v>
      </c>
      <c r="Q49" s="812">
        <f>'METAS 2021'!AQ48</f>
        <v>0</v>
      </c>
      <c r="R49" s="812">
        <f>'RESULTADO 2021'!AR48</f>
        <v>0</v>
      </c>
      <c r="S49" s="60" t="s">
        <v>76</v>
      </c>
    </row>
    <row r="50" spans="1:19" ht="15.75">
      <c r="A50" s="23" t="s">
        <v>40</v>
      </c>
      <c r="B50" s="102">
        <v>0</v>
      </c>
      <c r="C50" s="102">
        <v>0</v>
      </c>
      <c r="D50" s="332">
        <v>0</v>
      </c>
      <c r="E50" s="45" t="s">
        <v>285</v>
      </c>
      <c r="F50" s="330">
        <v>0</v>
      </c>
      <c r="G50" s="102">
        <v>0</v>
      </c>
      <c r="H50" s="332">
        <v>0</v>
      </c>
      <c r="I50" s="434">
        <v>0</v>
      </c>
      <c r="J50" s="276" t="s">
        <v>584</v>
      </c>
      <c r="K50" s="332">
        <v>0</v>
      </c>
      <c r="L50" s="330">
        <v>0</v>
      </c>
      <c r="M50" s="819">
        <v>0</v>
      </c>
      <c r="N50" s="812">
        <f>'METAS 2021'!U49</f>
        <v>0</v>
      </c>
      <c r="O50" s="812">
        <v>0</v>
      </c>
      <c r="P50" s="812">
        <f>'SUGESTÃO DA ÁREA TÉCNICA 2021'!AQ49</f>
        <v>0</v>
      </c>
      <c r="Q50" s="812">
        <f>'METAS 2021'!AQ49</f>
        <v>0</v>
      </c>
      <c r="R50" s="812">
        <f>'RESULTADO 2021'!AR49</f>
        <v>0</v>
      </c>
      <c r="S50" s="60" t="s">
        <v>76</v>
      </c>
    </row>
    <row r="51" spans="1:19" ht="15.75">
      <c r="A51" s="23" t="s">
        <v>41</v>
      </c>
      <c r="B51" s="102">
        <v>0</v>
      </c>
      <c r="C51" s="102">
        <v>0</v>
      </c>
      <c r="D51" s="332">
        <v>0</v>
      </c>
      <c r="E51" s="45" t="s">
        <v>285</v>
      </c>
      <c r="F51" s="330">
        <v>0</v>
      </c>
      <c r="G51" s="102">
        <v>0</v>
      </c>
      <c r="H51" s="332">
        <v>0</v>
      </c>
      <c r="I51" s="434">
        <v>0</v>
      </c>
      <c r="J51" s="276" t="s">
        <v>584</v>
      </c>
      <c r="K51" s="332">
        <v>0</v>
      </c>
      <c r="L51" s="330">
        <v>0</v>
      </c>
      <c r="M51" s="819">
        <v>0</v>
      </c>
      <c r="N51" s="812">
        <f>'METAS 2021'!U50</f>
        <v>0</v>
      </c>
      <c r="O51" s="812">
        <v>0</v>
      </c>
      <c r="P51" s="812">
        <f>'SUGESTÃO DA ÁREA TÉCNICA 2021'!AQ50</f>
        <v>0</v>
      </c>
      <c r="Q51" s="812">
        <f>'METAS 2021'!AQ50</f>
        <v>0</v>
      </c>
      <c r="R51" s="812">
        <f>'RESULTADO 2021'!AR50</f>
        <v>0</v>
      </c>
      <c r="S51" s="60" t="s">
        <v>76</v>
      </c>
    </row>
    <row r="52" spans="1:19" ht="15.75">
      <c r="A52" s="23" t="s">
        <v>42</v>
      </c>
      <c r="B52" s="102">
        <v>0</v>
      </c>
      <c r="C52" s="102">
        <v>0</v>
      </c>
      <c r="D52" s="332">
        <v>0</v>
      </c>
      <c r="E52" s="45" t="s">
        <v>285</v>
      </c>
      <c r="F52" s="330">
        <v>0</v>
      </c>
      <c r="G52" s="102">
        <v>0</v>
      </c>
      <c r="H52" s="332">
        <v>0</v>
      </c>
      <c r="I52" s="434">
        <v>0</v>
      </c>
      <c r="J52" s="276" t="s">
        <v>584</v>
      </c>
      <c r="K52" s="332">
        <v>0</v>
      </c>
      <c r="L52" s="330">
        <v>0</v>
      </c>
      <c r="M52" s="819">
        <v>0</v>
      </c>
      <c r="N52" s="812">
        <f>'METAS 2021'!U51</f>
        <v>1</v>
      </c>
      <c r="O52" s="812">
        <v>0</v>
      </c>
      <c r="P52" s="812">
        <f>'SUGESTÃO DA ÁREA TÉCNICA 2021'!AQ51</f>
        <v>0</v>
      </c>
      <c r="Q52" s="812">
        <f>'METAS 2021'!AQ51</f>
        <v>0</v>
      </c>
      <c r="R52" s="812">
        <f>'RESULTADO 2021'!AR51</f>
        <v>0</v>
      </c>
      <c r="S52" s="60" t="s">
        <v>76</v>
      </c>
    </row>
    <row r="53" spans="1:19" ht="15.75">
      <c r="A53" s="23" t="s">
        <v>43</v>
      </c>
      <c r="B53" s="102">
        <v>0</v>
      </c>
      <c r="C53" s="102">
        <v>0</v>
      </c>
      <c r="D53" s="332">
        <v>0</v>
      </c>
      <c r="E53" s="45" t="s">
        <v>285</v>
      </c>
      <c r="F53" s="330">
        <v>0</v>
      </c>
      <c r="G53" s="102">
        <v>0</v>
      </c>
      <c r="H53" s="332">
        <v>0</v>
      </c>
      <c r="I53" s="434">
        <v>0</v>
      </c>
      <c r="J53" s="276" t="s">
        <v>584</v>
      </c>
      <c r="K53" s="332">
        <v>0</v>
      </c>
      <c r="L53" s="330">
        <v>0</v>
      </c>
      <c r="M53" s="819">
        <v>0</v>
      </c>
      <c r="N53" s="812">
        <f>'METAS 2021'!U52</f>
        <v>0</v>
      </c>
      <c r="O53" s="812">
        <v>0</v>
      </c>
      <c r="P53" s="812">
        <f>'SUGESTÃO DA ÁREA TÉCNICA 2021'!AQ52</f>
        <v>0</v>
      </c>
      <c r="Q53" s="812">
        <f>'METAS 2021'!AQ52</f>
        <v>0</v>
      </c>
      <c r="R53" s="812">
        <f>'RESULTADO 2021'!AR52</f>
        <v>0</v>
      </c>
      <c r="S53" s="60" t="s">
        <v>76</v>
      </c>
    </row>
    <row r="54" spans="1:19" ht="15.75">
      <c r="A54" s="23" t="s">
        <v>44</v>
      </c>
      <c r="B54" s="102">
        <v>0</v>
      </c>
      <c r="C54" s="102">
        <v>0</v>
      </c>
      <c r="D54" s="332">
        <v>0</v>
      </c>
      <c r="E54" s="45" t="s">
        <v>285</v>
      </c>
      <c r="F54" s="330">
        <v>0</v>
      </c>
      <c r="G54" s="102">
        <v>0</v>
      </c>
      <c r="H54" s="332">
        <v>0</v>
      </c>
      <c r="I54" s="434">
        <v>0</v>
      </c>
      <c r="J54" s="276" t="s">
        <v>584</v>
      </c>
      <c r="K54" s="332">
        <v>1</v>
      </c>
      <c r="L54" s="330">
        <v>0</v>
      </c>
      <c r="M54" s="819">
        <v>1</v>
      </c>
      <c r="N54" s="812">
        <f>'METAS 2021'!U53</f>
        <v>1</v>
      </c>
      <c r="O54" s="812">
        <v>0</v>
      </c>
      <c r="P54" s="812">
        <f>'SUGESTÃO DA ÁREA TÉCNICA 2021'!AQ53</f>
        <v>0</v>
      </c>
      <c r="Q54" s="812">
        <f>'METAS 2021'!AQ53</f>
        <v>0</v>
      </c>
      <c r="R54" s="812">
        <f>'RESULTADO 2021'!AR53</f>
        <v>0</v>
      </c>
      <c r="S54" s="60" t="s">
        <v>76</v>
      </c>
    </row>
    <row r="55" spans="1:19" ht="15.75">
      <c r="A55" s="13" t="s">
        <v>45</v>
      </c>
      <c r="B55" s="113"/>
      <c r="C55" s="113"/>
      <c r="D55" s="113"/>
      <c r="E55" s="113"/>
      <c r="F55" s="113"/>
      <c r="G55" s="113"/>
      <c r="H55" s="113"/>
      <c r="I55" s="113"/>
      <c r="J55" s="113"/>
      <c r="K55" s="113"/>
      <c r="L55" s="112"/>
      <c r="M55" s="820"/>
      <c r="N55" s="917"/>
      <c r="O55" s="917"/>
      <c r="P55" s="917"/>
      <c r="Q55" s="917"/>
      <c r="R55" s="917"/>
      <c r="S55" s="135"/>
    </row>
    <row r="56" spans="1:19" ht="15.75">
      <c r="A56" s="23" t="s">
        <v>47</v>
      </c>
      <c r="B56" s="102">
        <v>1</v>
      </c>
      <c r="C56" s="102">
        <v>0</v>
      </c>
      <c r="D56" s="332">
        <v>1</v>
      </c>
      <c r="E56" s="45" t="s">
        <v>346</v>
      </c>
      <c r="F56" s="330">
        <v>0</v>
      </c>
      <c r="G56" s="102">
        <v>1</v>
      </c>
      <c r="H56" s="332">
        <v>1</v>
      </c>
      <c r="I56" s="434">
        <v>0</v>
      </c>
      <c r="J56" s="276" t="s">
        <v>584</v>
      </c>
      <c r="K56" s="332">
        <v>1</v>
      </c>
      <c r="L56" s="330">
        <v>0</v>
      </c>
      <c r="M56" s="819">
        <v>1</v>
      </c>
      <c r="N56" s="812">
        <f>'METAS 2021'!U55</f>
        <v>1</v>
      </c>
      <c r="O56" s="812">
        <v>0</v>
      </c>
      <c r="P56" s="812">
        <f>'SUGESTÃO DA ÁREA TÉCNICA 2021'!AQ55</f>
        <v>0</v>
      </c>
      <c r="Q56" s="812">
        <f>'METAS 2021'!AQ55</f>
        <v>0</v>
      </c>
      <c r="R56" s="812">
        <f>'RESULTADO 2021'!AR55</f>
        <v>0</v>
      </c>
      <c r="S56" s="60" t="s">
        <v>76</v>
      </c>
    </row>
    <row r="57" spans="1:19" ht="15.75">
      <c r="A57" s="23" t="s">
        <v>50</v>
      </c>
      <c r="B57" s="102">
        <v>0</v>
      </c>
      <c r="C57" s="102">
        <v>0</v>
      </c>
      <c r="D57" s="332">
        <v>0</v>
      </c>
      <c r="E57" s="45" t="s">
        <v>285</v>
      </c>
      <c r="F57" s="330">
        <v>0</v>
      </c>
      <c r="G57" s="102">
        <v>0</v>
      </c>
      <c r="H57" s="332">
        <v>0</v>
      </c>
      <c r="I57" s="434">
        <v>0</v>
      </c>
      <c r="J57" s="276" t="s">
        <v>584</v>
      </c>
      <c r="K57" s="332">
        <v>0</v>
      </c>
      <c r="L57" s="330">
        <v>0</v>
      </c>
      <c r="M57" s="819">
        <v>0</v>
      </c>
      <c r="N57" s="812">
        <f>'METAS 2021'!U56</f>
        <v>0</v>
      </c>
      <c r="O57" s="812">
        <v>0</v>
      </c>
      <c r="P57" s="812">
        <f>'SUGESTÃO DA ÁREA TÉCNICA 2021'!AQ56</f>
        <v>0</v>
      </c>
      <c r="Q57" s="812">
        <f>'METAS 2021'!AQ56</f>
        <v>0</v>
      </c>
      <c r="R57" s="812">
        <f>'RESULTADO 2021'!AR56</f>
        <v>0</v>
      </c>
      <c r="S57" s="60" t="s">
        <v>76</v>
      </c>
    </row>
    <row r="58" spans="1:19" ht="15.75">
      <c r="A58" s="23" t="s">
        <v>49</v>
      </c>
      <c r="B58" s="102">
        <v>0</v>
      </c>
      <c r="C58" s="102">
        <v>0</v>
      </c>
      <c r="D58" s="332">
        <v>0</v>
      </c>
      <c r="E58" s="45" t="s">
        <v>285</v>
      </c>
      <c r="F58" s="330">
        <v>0</v>
      </c>
      <c r="G58" s="102">
        <v>0</v>
      </c>
      <c r="H58" s="332">
        <v>0</v>
      </c>
      <c r="I58" s="434">
        <v>0</v>
      </c>
      <c r="J58" s="276" t="s">
        <v>584</v>
      </c>
      <c r="K58" s="332">
        <v>0</v>
      </c>
      <c r="L58" s="330">
        <v>0</v>
      </c>
      <c r="M58" s="819">
        <v>0</v>
      </c>
      <c r="N58" s="812">
        <f>'METAS 2021'!U57</f>
        <v>0</v>
      </c>
      <c r="O58" s="812">
        <v>0</v>
      </c>
      <c r="P58" s="812">
        <f>'SUGESTÃO DA ÁREA TÉCNICA 2021'!AQ57</f>
        <v>0</v>
      </c>
      <c r="Q58" s="812">
        <f>'METAS 2021'!AQ57</f>
        <v>0</v>
      </c>
      <c r="R58" s="812">
        <f>'RESULTADO 2021'!AR57</f>
        <v>0</v>
      </c>
      <c r="S58" s="60" t="s">
        <v>76</v>
      </c>
    </row>
    <row r="59" spans="1:19" ht="15.75">
      <c r="A59" s="23" t="s">
        <v>48</v>
      </c>
      <c r="B59" s="102">
        <v>0</v>
      </c>
      <c r="C59" s="102">
        <v>0</v>
      </c>
      <c r="D59" s="332">
        <v>0</v>
      </c>
      <c r="E59" s="45" t="s">
        <v>285</v>
      </c>
      <c r="F59" s="330">
        <v>0</v>
      </c>
      <c r="G59" s="102">
        <v>0</v>
      </c>
      <c r="H59" s="332">
        <v>0</v>
      </c>
      <c r="I59" s="434">
        <v>0</v>
      </c>
      <c r="J59" s="276" t="s">
        <v>584</v>
      </c>
      <c r="K59" s="332">
        <v>0</v>
      </c>
      <c r="L59" s="330">
        <v>0</v>
      </c>
      <c r="M59" s="819">
        <v>0</v>
      </c>
      <c r="N59" s="812">
        <f>'METAS 2021'!U58</f>
        <v>0</v>
      </c>
      <c r="O59" s="812">
        <v>0</v>
      </c>
      <c r="P59" s="812">
        <f>'SUGESTÃO DA ÁREA TÉCNICA 2021'!AQ58</f>
        <v>0</v>
      </c>
      <c r="Q59" s="812">
        <f>'METAS 2021'!AQ58</f>
        <v>0</v>
      </c>
      <c r="R59" s="812">
        <f>'RESULTADO 2021'!AR58</f>
        <v>0</v>
      </c>
      <c r="S59" s="60" t="s">
        <v>76</v>
      </c>
    </row>
    <row r="60" spans="1:19" ht="15.75">
      <c r="A60" s="23" t="s">
        <v>46</v>
      </c>
      <c r="B60" s="102">
        <v>1</v>
      </c>
      <c r="C60" s="102">
        <v>0</v>
      </c>
      <c r="D60" s="332">
        <v>0</v>
      </c>
      <c r="E60" s="45" t="s">
        <v>285</v>
      </c>
      <c r="F60" s="330">
        <v>0</v>
      </c>
      <c r="G60" s="102">
        <v>0</v>
      </c>
      <c r="H60" s="332">
        <v>0</v>
      </c>
      <c r="I60" s="434">
        <v>0</v>
      </c>
      <c r="J60" s="276" t="s">
        <v>584</v>
      </c>
      <c r="K60" s="332">
        <v>0</v>
      </c>
      <c r="L60" s="330">
        <v>0</v>
      </c>
      <c r="M60" s="819">
        <v>0</v>
      </c>
      <c r="N60" s="812">
        <f>'METAS 2021'!U59</f>
        <v>0</v>
      </c>
      <c r="O60" s="812">
        <v>0</v>
      </c>
      <c r="P60" s="812">
        <f>'SUGESTÃO DA ÁREA TÉCNICA 2021'!AQ59</f>
        <v>0</v>
      </c>
      <c r="Q60" s="812">
        <f>'METAS 2021'!AQ59</f>
        <v>0</v>
      </c>
      <c r="R60" s="812">
        <f>'RESULTADO 2021'!AR59</f>
        <v>0</v>
      </c>
      <c r="S60" s="60" t="s">
        <v>76</v>
      </c>
    </row>
    <row r="61" spans="1:19" ht="15.75">
      <c r="A61" s="13" t="s">
        <v>51</v>
      </c>
      <c r="B61" s="113"/>
      <c r="C61" s="113"/>
      <c r="D61" s="113"/>
      <c r="E61" s="113"/>
      <c r="F61" s="113"/>
      <c r="G61" s="113"/>
      <c r="H61" s="113"/>
      <c r="I61" s="113"/>
      <c r="J61" s="113"/>
      <c r="K61" s="113"/>
      <c r="L61" s="112"/>
      <c r="M61" s="820"/>
      <c r="N61" s="917"/>
      <c r="O61" s="917"/>
      <c r="P61" s="917"/>
      <c r="Q61" s="917"/>
      <c r="R61" s="917"/>
      <c r="S61" s="135"/>
    </row>
    <row r="62" spans="1:19" ht="15.75">
      <c r="A62" s="23" t="s">
        <v>54</v>
      </c>
      <c r="B62" s="102">
        <v>0</v>
      </c>
      <c r="C62" s="102">
        <v>0</v>
      </c>
      <c r="D62" s="332">
        <v>0</v>
      </c>
      <c r="E62" s="45" t="s">
        <v>285</v>
      </c>
      <c r="F62" s="330">
        <v>0</v>
      </c>
      <c r="G62" s="102">
        <v>0</v>
      </c>
      <c r="H62" s="332">
        <v>0</v>
      </c>
      <c r="I62" s="434">
        <v>0</v>
      </c>
      <c r="J62" s="276" t="s">
        <v>584</v>
      </c>
      <c r="K62" s="332">
        <v>0</v>
      </c>
      <c r="L62" s="330">
        <v>0</v>
      </c>
      <c r="M62" s="819">
        <v>0</v>
      </c>
      <c r="N62" s="812">
        <f>'METAS 2021'!U61</f>
        <v>0</v>
      </c>
      <c r="O62" s="812">
        <v>0</v>
      </c>
      <c r="P62" s="812">
        <f>'SUGESTÃO DA ÁREA TÉCNICA 2021'!AQ61</f>
        <v>0</v>
      </c>
      <c r="Q62" s="812">
        <f>'METAS 2021'!AQ61</f>
        <v>0</v>
      </c>
      <c r="R62" s="812">
        <f>'RESULTADO 2021'!AR61</f>
        <v>0</v>
      </c>
      <c r="S62" s="60" t="s">
        <v>76</v>
      </c>
    </row>
    <row r="63" spans="1:19" ht="15.75">
      <c r="A63" s="23" t="s">
        <v>52</v>
      </c>
      <c r="B63" s="102">
        <v>0</v>
      </c>
      <c r="C63" s="102">
        <v>0</v>
      </c>
      <c r="D63" s="332">
        <v>0</v>
      </c>
      <c r="E63" s="45" t="s">
        <v>285</v>
      </c>
      <c r="F63" s="330">
        <v>0</v>
      </c>
      <c r="G63" s="102">
        <v>0</v>
      </c>
      <c r="H63" s="332">
        <v>0</v>
      </c>
      <c r="I63" s="434">
        <v>0</v>
      </c>
      <c r="J63" s="276" t="s">
        <v>584</v>
      </c>
      <c r="K63" s="332">
        <v>0</v>
      </c>
      <c r="L63" s="330">
        <v>0</v>
      </c>
      <c r="M63" s="819">
        <v>0</v>
      </c>
      <c r="N63" s="812">
        <f>'METAS 2021'!U62</f>
        <v>0</v>
      </c>
      <c r="O63" s="812">
        <v>0</v>
      </c>
      <c r="P63" s="812">
        <f>'SUGESTÃO DA ÁREA TÉCNICA 2021'!AQ62</f>
        <v>0</v>
      </c>
      <c r="Q63" s="812">
        <f>'METAS 2021'!AQ62</f>
        <v>0</v>
      </c>
      <c r="R63" s="812">
        <f>'RESULTADO 2021'!AR62</f>
        <v>0</v>
      </c>
      <c r="S63" s="60" t="s">
        <v>76</v>
      </c>
    </row>
    <row r="64" spans="1:19" ht="15.75">
      <c r="A64" s="23" t="s">
        <v>53</v>
      </c>
      <c r="B64" s="102">
        <v>0</v>
      </c>
      <c r="C64" s="102">
        <v>0</v>
      </c>
      <c r="D64" s="332">
        <v>0</v>
      </c>
      <c r="E64" s="45" t="s">
        <v>285</v>
      </c>
      <c r="F64" s="330">
        <v>0</v>
      </c>
      <c r="G64" s="102">
        <v>0</v>
      </c>
      <c r="H64" s="332">
        <v>0</v>
      </c>
      <c r="I64" s="434">
        <v>0</v>
      </c>
      <c r="J64" s="276" t="s">
        <v>584</v>
      </c>
      <c r="K64" s="332">
        <v>0</v>
      </c>
      <c r="L64" s="330">
        <v>0</v>
      </c>
      <c r="M64" s="819">
        <v>0</v>
      </c>
      <c r="N64" s="812">
        <f>'METAS 2021'!U63</f>
        <v>0</v>
      </c>
      <c r="O64" s="812">
        <v>0</v>
      </c>
      <c r="P64" s="812">
        <f>'SUGESTÃO DA ÁREA TÉCNICA 2021'!AQ63</f>
        <v>0</v>
      </c>
      <c r="Q64" s="812">
        <f>'METAS 2021'!AQ63</f>
        <v>0</v>
      </c>
      <c r="R64" s="812">
        <f>'RESULTADO 2021'!AR63</f>
        <v>0</v>
      </c>
      <c r="S64" s="60" t="s">
        <v>76</v>
      </c>
    </row>
    <row r="65" spans="1:19" ht="15.75">
      <c r="A65" s="23" t="s">
        <v>56</v>
      </c>
      <c r="B65" s="102">
        <v>0</v>
      </c>
      <c r="C65" s="102">
        <v>0</v>
      </c>
      <c r="D65" s="332">
        <v>0</v>
      </c>
      <c r="E65" s="45" t="s">
        <v>285</v>
      </c>
      <c r="F65" s="330">
        <v>0</v>
      </c>
      <c r="G65" s="102">
        <v>0</v>
      </c>
      <c r="H65" s="332">
        <v>0</v>
      </c>
      <c r="I65" s="434">
        <v>0</v>
      </c>
      <c r="J65" s="276" t="s">
        <v>584</v>
      </c>
      <c r="K65" s="332">
        <v>0</v>
      </c>
      <c r="L65" s="330">
        <v>0</v>
      </c>
      <c r="M65" s="819">
        <v>0</v>
      </c>
      <c r="N65" s="812">
        <f>'METAS 2021'!U64</f>
        <v>0</v>
      </c>
      <c r="O65" s="812">
        <v>0</v>
      </c>
      <c r="P65" s="812">
        <f>'SUGESTÃO DA ÁREA TÉCNICA 2021'!AQ64</f>
        <v>0</v>
      </c>
      <c r="Q65" s="812">
        <f>'METAS 2021'!AQ64</f>
        <v>0</v>
      </c>
      <c r="R65" s="812">
        <f>'RESULTADO 2021'!AR64</f>
        <v>0</v>
      </c>
      <c r="S65" s="60" t="s">
        <v>76</v>
      </c>
    </row>
    <row r="66" spans="1:19" ht="15.75">
      <c r="A66" s="23" t="s">
        <v>57</v>
      </c>
      <c r="B66" s="102">
        <v>0</v>
      </c>
      <c r="C66" s="102">
        <v>0</v>
      </c>
      <c r="D66" s="332">
        <v>0</v>
      </c>
      <c r="E66" s="45" t="s">
        <v>285</v>
      </c>
      <c r="F66" s="330">
        <v>0</v>
      </c>
      <c r="G66" s="102">
        <v>0</v>
      </c>
      <c r="H66" s="332">
        <v>0</v>
      </c>
      <c r="I66" s="434">
        <v>0</v>
      </c>
      <c r="J66" s="276" t="s">
        <v>584</v>
      </c>
      <c r="K66" s="332">
        <v>0</v>
      </c>
      <c r="L66" s="330">
        <v>0</v>
      </c>
      <c r="M66" s="819">
        <v>0</v>
      </c>
      <c r="N66" s="812">
        <f>'METAS 2021'!U65</f>
        <v>0</v>
      </c>
      <c r="O66" s="812">
        <v>0</v>
      </c>
      <c r="P66" s="812">
        <f>'SUGESTÃO DA ÁREA TÉCNICA 2021'!AQ65</f>
        <v>0</v>
      </c>
      <c r="Q66" s="812">
        <f>'METAS 2021'!AQ65</f>
        <v>0</v>
      </c>
      <c r="R66" s="812">
        <f>'RESULTADO 2021'!AR65</f>
        <v>0</v>
      </c>
      <c r="S66" s="60" t="s">
        <v>76</v>
      </c>
    </row>
    <row r="67" spans="1:19" ht="15.75">
      <c r="A67" s="23" t="s">
        <v>55</v>
      </c>
      <c r="B67" s="102">
        <v>0</v>
      </c>
      <c r="C67" s="102">
        <v>0</v>
      </c>
      <c r="D67" s="332">
        <v>0</v>
      </c>
      <c r="E67" s="45" t="s">
        <v>285</v>
      </c>
      <c r="F67" s="330">
        <v>0</v>
      </c>
      <c r="G67" s="102">
        <v>0</v>
      </c>
      <c r="H67" s="332">
        <v>0</v>
      </c>
      <c r="I67" s="434">
        <v>0</v>
      </c>
      <c r="J67" s="276" t="s">
        <v>584</v>
      </c>
      <c r="K67" s="332">
        <v>0</v>
      </c>
      <c r="L67" s="330">
        <v>0</v>
      </c>
      <c r="M67" s="819">
        <v>0</v>
      </c>
      <c r="N67" s="812">
        <f>'METAS 2021'!U66</f>
        <v>0</v>
      </c>
      <c r="O67" s="812">
        <v>0</v>
      </c>
      <c r="P67" s="812">
        <f>'SUGESTÃO DA ÁREA TÉCNICA 2021'!AQ66</f>
        <v>0</v>
      </c>
      <c r="Q67" s="812">
        <f>'METAS 2021'!AQ66</f>
        <v>0</v>
      </c>
      <c r="R67" s="812">
        <f>'RESULTADO 2021'!AR66</f>
        <v>0</v>
      </c>
      <c r="S67" s="60" t="s">
        <v>76</v>
      </c>
    </row>
    <row r="68" spans="1:19" ht="15.75">
      <c r="A68" s="13" t="s">
        <v>77</v>
      </c>
      <c r="B68" s="113"/>
      <c r="C68" s="113"/>
      <c r="D68" s="113"/>
      <c r="E68" s="113"/>
      <c r="F68" s="113"/>
      <c r="G68" s="113"/>
      <c r="H68" s="113"/>
      <c r="I68" s="113"/>
      <c r="J68" s="113"/>
      <c r="K68" s="113"/>
      <c r="L68" s="112"/>
      <c r="M68" s="820"/>
      <c r="N68" s="917"/>
      <c r="O68" s="917"/>
      <c r="P68" s="917"/>
      <c r="Q68" s="917"/>
      <c r="R68" s="917"/>
      <c r="S68" s="135"/>
    </row>
    <row r="69" spans="1:19" ht="15.75">
      <c r="A69" s="23" t="s">
        <v>58</v>
      </c>
      <c r="B69" s="102">
        <v>0</v>
      </c>
      <c r="C69" s="102">
        <v>0</v>
      </c>
      <c r="D69" s="332">
        <v>0</v>
      </c>
      <c r="E69" s="45" t="s">
        <v>285</v>
      </c>
      <c r="F69" s="330">
        <v>0</v>
      </c>
      <c r="G69" s="102">
        <v>0</v>
      </c>
      <c r="H69" s="332">
        <v>0</v>
      </c>
      <c r="I69" s="434">
        <v>0</v>
      </c>
      <c r="J69" s="276" t="s">
        <v>584</v>
      </c>
      <c r="K69" s="332">
        <v>0</v>
      </c>
      <c r="L69" s="330">
        <v>0</v>
      </c>
      <c r="M69" s="819">
        <v>0</v>
      </c>
      <c r="N69" s="812">
        <f>'METAS 2021'!U68</f>
        <v>0</v>
      </c>
      <c r="O69" s="812">
        <v>0</v>
      </c>
      <c r="P69" s="812">
        <f>'SUGESTÃO DA ÁREA TÉCNICA 2021'!AQ68</f>
        <v>0</v>
      </c>
      <c r="Q69" s="812">
        <f>'METAS 2021'!AQ68</f>
        <v>0</v>
      </c>
      <c r="R69" s="812">
        <f>'RESULTADO 2021'!AR68</f>
        <v>0</v>
      </c>
      <c r="S69" s="60" t="s">
        <v>76</v>
      </c>
    </row>
    <row r="70" spans="1:19" ht="15.75">
      <c r="A70" s="23" t="s">
        <v>59</v>
      </c>
      <c r="B70" s="102">
        <v>0</v>
      </c>
      <c r="C70" s="102">
        <v>0</v>
      </c>
      <c r="D70" s="332">
        <v>0</v>
      </c>
      <c r="E70" s="45" t="s">
        <v>285</v>
      </c>
      <c r="F70" s="330">
        <v>0</v>
      </c>
      <c r="G70" s="102">
        <v>0</v>
      </c>
      <c r="H70" s="332">
        <v>0</v>
      </c>
      <c r="I70" s="434">
        <v>0</v>
      </c>
      <c r="J70" s="276" t="s">
        <v>584</v>
      </c>
      <c r="K70" s="332">
        <v>0</v>
      </c>
      <c r="L70" s="330">
        <v>0</v>
      </c>
      <c r="M70" s="819">
        <v>0</v>
      </c>
      <c r="N70" s="812">
        <f>'METAS 2021'!U69</f>
        <v>0</v>
      </c>
      <c r="O70" s="812">
        <v>0</v>
      </c>
      <c r="P70" s="812">
        <f>'SUGESTÃO DA ÁREA TÉCNICA 2021'!AQ69</f>
        <v>0</v>
      </c>
      <c r="Q70" s="812">
        <f>'METAS 2021'!AQ69</f>
        <v>0</v>
      </c>
      <c r="R70" s="812">
        <f>'RESULTADO 2021'!AR69</f>
        <v>0</v>
      </c>
      <c r="S70" s="60" t="s">
        <v>76</v>
      </c>
    </row>
    <row r="71" spans="1:19" ht="15.75">
      <c r="A71" s="23" t="s">
        <v>60</v>
      </c>
      <c r="B71" s="102">
        <v>0</v>
      </c>
      <c r="C71" s="102">
        <v>0</v>
      </c>
      <c r="D71" s="332">
        <v>0</v>
      </c>
      <c r="E71" s="45" t="s">
        <v>285</v>
      </c>
      <c r="F71" s="330">
        <v>0</v>
      </c>
      <c r="G71" s="102">
        <v>0</v>
      </c>
      <c r="H71" s="332">
        <v>0</v>
      </c>
      <c r="I71" s="434">
        <v>0</v>
      </c>
      <c r="J71" s="276" t="s">
        <v>584</v>
      </c>
      <c r="K71" s="332">
        <v>0</v>
      </c>
      <c r="L71" s="330">
        <v>0</v>
      </c>
      <c r="M71" s="819">
        <v>0</v>
      </c>
      <c r="N71" s="812">
        <f>'METAS 2021'!U70</f>
        <v>0</v>
      </c>
      <c r="O71" s="812">
        <v>0</v>
      </c>
      <c r="P71" s="812">
        <f>'SUGESTÃO DA ÁREA TÉCNICA 2021'!AQ70</f>
        <v>0</v>
      </c>
      <c r="Q71" s="812">
        <f>'METAS 2021'!AQ70</f>
        <v>0</v>
      </c>
      <c r="R71" s="812">
        <f>'RESULTADO 2021'!AR70</f>
        <v>0</v>
      </c>
      <c r="S71" s="60" t="s">
        <v>76</v>
      </c>
    </row>
    <row r="72" spans="1:19" ht="15.75">
      <c r="A72" s="23" t="s">
        <v>61</v>
      </c>
      <c r="B72" s="102">
        <v>0</v>
      </c>
      <c r="C72" s="102">
        <v>0</v>
      </c>
      <c r="D72" s="332">
        <v>0</v>
      </c>
      <c r="E72" s="45" t="s">
        <v>285</v>
      </c>
      <c r="F72" s="330">
        <v>0</v>
      </c>
      <c r="G72" s="102">
        <v>0</v>
      </c>
      <c r="H72" s="332">
        <v>0</v>
      </c>
      <c r="I72" s="434">
        <v>0</v>
      </c>
      <c r="J72" s="276" t="s">
        <v>584</v>
      </c>
      <c r="K72" s="332">
        <v>0</v>
      </c>
      <c r="L72" s="330">
        <v>0</v>
      </c>
      <c r="M72" s="819">
        <v>0</v>
      </c>
      <c r="N72" s="812">
        <f>'METAS 2021'!U71</f>
        <v>0</v>
      </c>
      <c r="O72" s="812">
        <v>0</v>
      </c>
      <c r="P72" s="812">
        <f>'SUGESTÃO DA ÁREA TÉCNICA 2021'!AQ71</f>
        <v>0</v>
      </c>
      <c r="Q72" s="812">
        <f>'METAS 2021'!AQ71</f>
        <v>0</v>
      </c>
      <c r="R72" s="812">
        <f>'RESULTADO 2021'!AR71</f>
        <v>0</v>
      </c>
      <c r="S72" s="60" t="s">
        <v>76</v>
      </c>
    </row>
    <row r="73" spans="1:19" ht="15.75">
      <c r="A73" s="23" t="s">
        <v>62</v>
      </c>
      <c r="B73" s="102">
        <v>0</v>
      </c>
      <c r="C73" s="102">
        <v>0</v>
      </c>
      <c r="D73" s="332">
        <v>0</v>
      </c>
      <c r="E73" s="45" t="s">
        <v>285</v>
      </c>
      <c r="F73" s="330">
        <v>0</v>
      </c>
      <c r="G73" s="102">
        <v>0</v>
      </c>
      <c r="H73" s="332">
        <v>0</v>
      </c>
      <c r="I73" s="434">
        <v>0</v>
      </c>
      <c r="J73" s="276" t="s">
        <v>584</v>
      </c>
      <c r="K73" s="332">
        <v>0</v>
      </c>
      <c r="L73" s="330">
        <v>0</v>
      </c>
      <c r="M73" s="819">
        <v>0</v>
      </c>
      <c r="N73" s="812">
        <f>'METAS 2021'!U72</f>
        <v>0</v>
      </c>
      <c r="O73" s="812">
        <v>0</v>
      </c>
      <c r="P73" s="812">
        <f>'SUGESTÃO DA ÁREA TÉCNICA 2021'!AQ72</f>
        <v>0</v>
      </c>
      <c r="Q73" s="812">
        <f>'METAS 2021'!AQ72</f>
        <v>0</v>
      </c>
      <c r="R73" s="812">
        <f>'RESULTADO 2021'!AR72</f>
        <v>0</v>
      </c>
      <c r="S73" s="60" t="s">
        <v>76</v>
      </c>
    </row>
    <row r="74" spans="1:19" ht="15.75">
      <c r="A74" s="13" t="s">
        <v>63</v>
      </c>
      <c r="B74" s="113"/>
      <c r="C74" s="113"/>
      <c r="D74" s="113"/>
      <c r="E74" s="113"/>
      <c r="F74" s="113"/>
      <c r="G74" s="113"/>
      <c r="H74" s="113"/>
      <c r="I74" s="113"/>
      <c r="J74" s="113"/>
      <c r="K74" s="113"/>
      <c r="L74" s="112"/>
      <c r="M74" s="820"/>
      <c r="N74" s="917"/>
      <c r="O74" s="917"/>
      <c r="P74" s="917"/>
      <c r="Q74" s="917"/>
      <c r="R74" s="917"/>
      <c r="S74" s="135"/>
    </row>
    <row r="75" spans="1:19" ht="15.75">
      <c r="A75" s="23" t="s">
        <v>64</v>
      </c>
      <c r="B75" s="102">
        <v>0</v>
      </c>
      <c r="C75" s="102">
        <v>0</v>
      </c>
      <c r="D75" s="332">
        <v>0</v>
      </c>
      <c r="E75" s="45" t="s">
        <v>285</v>
      </c>
      <c r="F75" s="330">
        <v>0</v>
      </c>
      <c r="G75" s="102">
        <v>0</v>
      </c>
      <c r="H75" s="332">
        <v>0</v>
      </c>
      <c r="I75" s="434">
        <v>0</v>
      </c>
      <c r="J75" s="276" t="s">
        <v>584</v>
      </c>
      <c r="K75" s="332">
        <v>0</v>
      </c>
      <c r="L75" s="330">
        <v>0</v>
      </c>
      <c r="M75" s="819">
        <v>0</v>
      </c>
      <c r="N75" s="812">
        <f>'METAS 2021'!U74</f>
        <v>0</v>
      </c>
      <c r="O75" s="812">
        <v>0</v>
      </c>
      <c r="P75" s="812">
        <f>'SUGESTÃO DA ÁREA TÉCNICA 2021'!AQ74</f>
        <v>0</v>
      </c>
      <c r="Q75" s="812">
        <f>'METAS 2021'!AQ74</f>
        <v>0</v>
      </c>
      <c r="R75" s="812">
        <f>'RESULTADO 2021'!AR74</f>
        <v>0</v>
      </c>
      <c r="S75" s="60" t="s">
        <v>76</v>
      </c>
    </row>
    <row r="76" spans="1:19" ht="15.75">
      <c r="A76" s="23" t="s">
        <v>65</v>
      </c>
      <c r="B76" s="102">
        <v>0</v>
      </c>
      <c r="C76" s="102">
        <v>0</v>
      </c>
      <c r="D76" s="332">
        <v>0</v>
      </c>
      <c r="E76" s="45" t="s">
        <v>285</v>
      </c>
      <c r="F76" s="330">
        <v>0</v>
      </c>
      <c r="G76" s="102">
        <v>0</v>
      </c>
      <c r="H76" s="332">
        <v>0</v>
      </c>
      <c r="I76" s="434">
        <v>0</v>
      </c>
      <c r="J76" s="276" t="s">
        <v>584</v>
      </c>
      <c r="K76" s="332">
        <v>0</v>
      </c>
      <c r="L76" s="330">
        <v>0</v>
      </c>
      <c r="M76" s="819">
        <v>0</v>
      </c>
      <c r="N76" s="812">
        <f>'METAS 2021'!U75</f>
        <v>0</v>
      </c>
      <c r="O76" s="812">
        <v>0</v>
      </c>
      <c r="P76" s="812">
        <f>'SUGESTÃO DA ÁREA TÉCNICA 2021'!AQ75</f>
        <v>0</v>
      </c>
      <c r="Q76" s="812">
        <f>'METAS 2021'!AQ75</f>
        <v>0</v>
      </c>
      <c r="R76" s="812">
        <f>'RESULTADO 2021'!AR75</f>
        <v>0</v>
      </c>
      <c r="S76" s="60" t="s">
        <v>76</v>
      </c>
    </row>
    <row r="77" spans="1:19" ht="15.75">
      <c r="A77" s="23" t="s">
        <v>66</v>
      </c>
      <c r="B77" s="102">
        <v>0</v>
      </c>
      <c r="C77" s="102">
        <v>0</v>
      </c>
      <c r="D77" s="332">
        <v>0</v>
      </c>
      <c r="E77" s="45" t="s">
        <v>285</v>
      </c>
      <c r="F77" s="330">
        <v>0</v>
      </c>
      <c r="G77" s="102">
        <v>0</v>
      </c>
      <c r="H77" s="332">
        <v>0</v>
      </c>
      <c r="I77" s="434">
        <v>0</v>
      </c>
      <c r="J77" s="276" t="s">
        <v>584</v>
      </c>
      <c r="K77" s="332">
        <v>0</v>
      </c>
      <c r="L77" s="330">
        <v>0</v>
      </c>
      <c r="M77" s="819">
        <v>0</v>
      </c>
      <c r="N77" s="812">
        <f>'METAS 2021'!U76</f>
        <v>0</v>
      </c>
      <c r="O77" s="812">
        <v>0</v>
      </c>
      <c r="P77" s="812">
        <f>'SUGESTÃO DA ÁREA TÉCNICA 2021'!AQ76</f>
        <v>0</v>
      </c>
      <c r="Q77" s="812">
        <f>'METAS 2021'!AQ76</f>
        <v>0</v>
      </c>
      <c r="R77" s="812">
        <f>'RESULTADO 2021'!AR76</f>
        <v>0</v>
      </c>
      <c r="S77" s="60" t="s">
        <v>76</v>
      </c>
    </row>
    <row r="78" spans="1:19" ht="15.75">
      <c r="A78" s="23" t="s">
        <v>67</v>
      </c>
      <c r="B78" s="102">
        <v>0</v>
      </c>
      <c r="C78" s="102">
        <v>0</v>
      </c>
      <c r="D78" s="332">
        <v>0</v>
      </c>
      <c r="E78" s="45" t="s">
        <v>285</v>
      </c>
      <c r="F78" s="330">
        <v>0</v>
      </c>
      <c r="G78" s="102">
        <v>0</v>
      </c>
      <c r="H78" s="332">
        <v>1</v>
      </c>
      <c r="I78" s="434">
        <v>0</v>
      </c>
      <c r="J78" s="276" t="s">
        <v>584</v>
      </c>
      <c r="K78" s="343">
        <v>1</v>
      </c>
      <c r="L78" s="102">
        <v>0</v>
      </c>
      <c r="M78" s="819">
        <v>1</v>
      </c>
      <c r="N78" s="812">
        <f>'METAS 2021'!U77</f>
        <v>2</v>
      </c>
      <c r="O78" s="812">
        <v>0</v>
      </c>
      <c r="P78" s="812">
        <f>'SUGESTÃO DA ÁREA TÉCNICA 2021'!AQ77</f>
        <v>0</v>
      </c>
      <c r="Q78" s="812">
        <f>'METAS 2021'!AQ77</f>
        <v>0</v>
      </c>
      <c r="R78" s="812">
        <f>'RESULTADO 2021'!AR77</f>
        <v>0</v>
      </c>
      <c r="S78" s="60" t="s">
        <v>76</v>
      </c>
    </row>
    <row r="79" spans="1:19" ht="15.75">
      <c r="A79" s="23" t="s">
        <v>68</v>
      </c>
      <c r="B79" s="102">
        <v>0</v>
      </c>
      <c r="C79" s="102">
        <v>0</v>
      </c>
      <c r="D79" s="332">
        <v>0</v>
      </c>
      <c r="E79" s="45" t="s">
        <v>285</v>
      </c>
      <c r="F79" s="330">
        <v>0</v>
      </c>
      <c r="G79" s="102">
        <v>0</v>
      </c>
      <c r="H79" s="332">
        <v>0</v>
      </c>
      <c r="I79" s="434">
        <v>0</v>
      </c>
      <c r="J79" s="276" t="s">
        <v>584</v>
      </c>
      <c r="K79" s="332">
        <v>0</v>
      </c>
      <c r="L79" s="330">
        <v>0</v>
      </c>
      <c r="M79" s="819">
        <v>0</v>
      </c>
      <c r="N79" s="812">
        <f>'METAS 2021'!U78</f>
        <v>0</v>
      </c>
      <c r="O79" s="812">
        <v>0</v>
      </c>
      <c r="P79" s="812">
        <f>'SUGESTÃO DA ÁREA TÉCNICA 2021'!AQ78</f>
        <v>0</v>
      </c>
      <c r="Q79" s="812">
        <f>'METAS 2021'!AQ78</f>
        <v>0</v>
      </c>
      <c r="R79" s="812">
        <f>'RESULTADO 2021'!AR78</f>
        <v>0</v>
      </c>
      <c r="S79" s="60" t="s">
        <v>76</v>
      </c>
    </row>
    <row r="80" spans="1:19">
      <c r="A80" s="47"/>
      <c r="B80" s="58"/>
      <c r="C80" s="58"/>
      <c r="D80" s="58"/>
      <c r="E80" s="58"/>
      <c r="F80" s="58"/>
      <c r="G80" s="58"/>
      <c r="H80" s="58"/>
      <c r="I80" s="58"/>
      <c r="J80" s="277"/>
      <c r="K80" s="58"/>
      <c r="L80" s="58"/>
      <c r="M80" s="58"/>
      <c r="N80" s="58"/>
      <c r="O80" s="58"/>
      <c r="P80" s="58"/>
      <c r="Q80" s="58"/>
      <c r="R80" s="58"/>
      <c r="S80" s="48"/>
    </row>
    <row r="81" spans="1:21">
      <c r="A81" s="1292" t="s">
        <v>632</v>
      </c>
      <c r="B81" s="1293"/>
      <c r="C81" s="1293"/>
      <c r="D81" s="1293"/>
      <c r="E81" s="1293"/>
      <c r="F81" s="1293"/>
      <c r="G81" s="1293"/>
      <c r="H81" s="1293"/>
      <c r="I81" s="1293"/>
      <c r="J81" s="1293"/>
      <c r="K81" s="1293"/>
      <c r="L81" s="1293"/>
      <c r="M81" s="1293"/>
      <c r="N81" s="1293"/>
      <c r="O81" s="1293"/>
      <c r="P81" s="1293"/>
      <c r="Q81" s="1293"/>
      <c r="R81" s="1293"/>
      <c r="S81" s="1382"/>
      <c r="U81" s="2" t="s">
        <v>69</v>
      </c>
    </row>
    <row r="82" spans="1:21" ht="15" customHeight="1">
      <c r="A82" s="1286" t="s">
        <v>487</v>
      </c>
      <c r="B82" s="1287"/>
      <c r="C82" s="1287"/>
      <c r="D82" s="1287"/>
      <c r="E82" s="1287"/>
      <c r="F82" s="1287"/>
      <c r="G82" s="1287"/>
      <c r="H82" s="1287"/>
      <c r="I82" s="1287"/>
      <c r="J82" s="1287"/>
      <c r="K82" s="1287"/>
      <c r="L82" s="1287"/>
      <c r="M82" s="1287"/>
      <c r="N82" s="1287"/>
      <c r="O82" s="1287"/>
      <c r="P82" s="1287"/>
      <c r="Q82" s="1287"/>
      <c r="R82" s="1287"/>
      <c r="S82" s="1379"/>
    </row>
    <row r="83" spans="1:21" ht="14.25" customHeight="1">
      <c r="A83" s="1390" t="s">
        <v>627</v>
      </c>
      <c r="B83" s="1390"/>
      <c r="C83" s="1390"/>
      <c r="D83" s="1390"/>
      <c r="E83" s="1390"/>
      <c r="F83" s="1390"/>
      <c r="G83" s="1390"/>
      <c r="H83" s="1390"/>
      <c r="I83" s="1390"/>
      <c r="J83" s="1390"/>
      <c r="K83" s="1390"/>
      <c r="L83" s="1390"/>
      <c r="M83" s="1390"/>
      <c r="N83" s="1390"/>
      <c r="O83" s="1390"/>
      <c r="P83" s="1390"/>
      <c r="Q83" s="1390"/>
      <c r="R83" s="1390"/>
      <c r="S83" s="1390"/>
    </row>
    <row r="84" spans="1:21" s="21" customFormat="1" ht="14.25" customHeight="1">
      <c r="A84" s="1390"/>
      <c r="B84" s="1390"/>
      <c r="C84" s="1390"/>
      <c r="D84" s="1390"/>
      <c r="E84" s="1390"/>
      <c r="F84" s="1390"/>
      <c r="G84" s="1390"/>
      <c r="H84" s="1390"/>
      <c r="I84" s="1390"/>
      <c r="J84" s="1390"/>
      <c r="K84" s="1390"/>
      <c r="L84" s="1390"/>
      <c r="M84" s="1390"/>
      <c r="N84" s="1390"/>
      <c r="O84" s="1390"/>
      <c r="P84" s="1390"/>
      <c r="Q84" s="1390"/>
      <c r="R84" s="1390"/>
      <c r="S84" s="1390"/>
    </row>
    <row r="85" spans="1:21">
      <c r="A85" s="555"/>
      <c r="B85" s="556"/>
      <c r="C85" s="556"/>
      <c r="D85" s="556"/>
      <c r="E85" s="556"/>
      <c r="F85" s="556"/>
      <c r="G85" s="556"/>
      <c r="H85" s="556"/>
      <c r="I85" s="556"/>
      <c r="J85" s="556"/>
      <c r="K85" s="556"/>
      <c r="L85" s="556"/>
      <c r="M85" s="556"/>
      <c r="N85" s="556"/>
      <c r="O85" s="556"/>
      <c r="P85" s="556"/>
      <c r="Q85" s="556"/>
      <c r="R85" s="556"/>
      <c r="S85" s="557"/>
    </row>
    <row r="86" spans="1:21" ht="15.75">
      <c r="A86" s="1397" t="s">
        <v>675</v>
      </c>
      <c r="B86" s="1397"/>
      <c r="C86" s="1397"/>
      <c r="D86" s="1397"/>
      <c r="E86" s="1397"/>
      <c r="F86" s="1397"/>
      <c r="G86" s="1397"/>
      <c r="H86" s="1397"/>
      <c r="I86" s="1397"/>
      <c r="J86" s="1397"/>
      <c r="K86" s="1397"/>
      <c r="L86" s="1397"/>
      <c r="M86" s="1397"/>
      <c r="N86" s="1397"/>
      <c r="O86" s="1397"/>
      <c r="P86" s="1397"/>
      <c r="Q86" s="1397"/>
      <c r="R86" s="1397"/>
      <c r="S86" s="1397"/>
    </row>
    <row r="87" spans="1:21">
      <c r="A87" s="1398" t="s">
        <v>688</v>
      </c>
      <c r="B87" s="1390"/>
      <c r="C87" s="1390"/>
      <c r="D87" s="1390"/>
      <c r="E87" s="1390"/>
      <c r="F87" s="1390"/>
      <c r="G87" s="1390"/>
      <c r="H87" s="1390"/>
      <c r="I87" s="1390"/>
      <c r="J87" s="1390"/>
      <c r="K87" s="1390"/>
      <c r="L87" s="1390"/>
      <c r="M87" s="1390"/>
      <c r="N87" s="1390"/>
      <c r="O87" s="1390"/>
      <c r="P87" s="1390"/>
      <c r="Q87" s="1390"/>
      <c r="R87" s="1390"/>
      <c r="S87" s="1390"/>
    </row>
    <row r="88" spans="1:21" ht="34.5" customHeight="1">
      <c r="A88" s="1390"/>
      <c r="B88" s="1390"/>
      <c r="C88" s="1390"/>
      <c r="D88" s="1390"/>
      <c r="E88" s="1390"/>
      <c r="F88" s="1390"/>
      <c r="G88" s="1390"/>
      <c r="H88" s="1390"/>
      <c r="I88" s="1390"/>
      <c r="J88" s="1390"/>
      <c r="K88" s="1390"/>
      <c r="L88" s="1390"/>
      <c r="M88" s="1390"/>
      <c r="N88" s="1390"/>
      <c r="O88" s="1390"/>
      <c r="P88" s="1390"/>
      <c r="Q88" s="1390"/>
      <c r="R88" s="1390"/>
      <c r="S88" s="1390"/>
    </row>
    <row r="89" spans="1:21">
      <c r="A89" s="555"/>
      <c r="B89" s="556"/>
      <c r="C89" s="556"/>
      <c r="D89" s="557"/>
      <c r="E89" s="558"/>
      <c r="F89" s="558"/>
      <c r="G89" s="558"/>
      <c r="H89" s="558"/>
      <c r="I89" s="558"/>
      <c r="J89" s="558"/>
      <c r="K89" s="558"/>
      <c r="L89" s="558"/>
      <c r="M89" s="558"/>
      <c r="N89" s="558"/>
      <c r="O89" s="558"/>
      <c r="P89" s="558"/>
      <c r="Q89" s="558"/>
      <c r="R89" s="558"/>
      <c r="S89" s="558"/>
    </row>
    <row r="90" spans="1:21">
      <c r="A90" s="1399" t="s">
        <v>677</v>
      </c>
      <c r="B90" s="1400"/>
      <c r="C90" s="1400"/>
      <c r="D90" s="1401"/>
      <c r="J90" s="15"/>
      <c r="K90" s="15"/>
      <c r="L90" s="15"/>
      <c r="M90" s="15"/>
      <c r="N90" s="15"/>
      <c r="O90" s="15"/>
      <c r="P90" s="15"/>
      <c r="Q90" s="15"/>
      <c r="R90" s="15"/>
      <c r="S90" s="15"/>
    </row>
    <row r="91" spans="1:21" ht="15.75">
      <c r="A91" s="59" t="s">
        <v>629</v>
      </c>
      <c r="B91" s="59"/>
      <c r="C91" s="102"/>
      <c r="D91" s="341">
        <v>1</v>
      </c>
      <c r="E91" s="15"/>
      <c r="F91" s="15"/>
      <c r="G91" s="15"/>
      <c r="H91" s="15"/>
      <c r="I91" s="15"/>
      <c r="J91" s="15"/>
      <c r="K91" s="285"/>
      <c r="L91" s="285"/>
      <c r="M91" s="285"/>
      <c r="N91" s="285"/>
      <c r="O91" s="285"/>
      <c r="P91" s="285"/>
      <c r="Q91" s="285"/>
      <c r="R91" s="285"/>
      <c r="S91" s="21"/>
    </row>
    <row r="92" spans="1:21" ht="15.75">
      <c r="A92" s="336" t="s">
        <v>630</v>
      </c>
      <c r="B92" s="59"/>
      <c r="C92" s="102"/>
      <c r="D92" s="266" t="s">
        <v>635</v>
      </c>
      <c r="E92" s="15"/>
      <c r="F92" s="15"/>
      <c r="G92" s="15"/>
      <c r="H92" s="15"/>
      <c r="I92" s="15"/>
      <c r="J92" s="15"/>
      <c r="K92" s="15"/>
      <c r="L92" s="15"/>
      <c r="M92" s="15"/>
      <c r="N92" s="15"/>
      <c r="O92" s="15"/>
      <c r="P92" s="15"/>
      <c r="Q92" s="15"/>
      <c r="R92" s="15"/>
      <c r="S92" s="15"/>
    </row>
    <row r="93" spans="1:21" ht="15.75">
      <c r="A93" s="59" t="s">
        <v>631</v>
      </c>
      <c r="B93" s="59"/>
      <c r="C93" s="102"/>
      <c r="D93" s="329" t="s">
        <v>634</v>
      </c>
      <c r="E93" s="15"/>
      <c r="F93" s="15"/>
      <c r="G93" s="15"/>
      <c r="H93" s="15"/>
      <c r="I93" s="15"/>
      <c r="J93" s="15"/>
      <c r="K93" s="15"/>
      <c r="L93" s="15"/>
      <c r="M93" s="15"/>
      <c r="N93" s="15"/>
      <c r="O93" s="15"/>
      <c r="P93" s="15"/>
      <c r="Q93" s="15"/>
      <c r="R93" s="15"/>
      <c r="S93" s="15"/>
    </row>
    <row r="94" spans="1:21">
      <c r="A94" s="1396" t="s">
        <v>690</v>
      </c>
      <c r="B94" s="1396"/>
      <c r="C94" s="1396"/>
      <c r="D94" s="1396"/>
      <c r="K94" s="15"/>
      <c r="L94" s="15"/>
      <c r="M94" s="15"/>
      <c r="N94" s="15"/>
      <c r="O94" s="15"/>
      <c r="P94" s="15"/>
      <c r="Q94" s="15"/>
      <c r="R94" s="15"/>
    </row>
  </sheetData>
  <mergeCells count="21">
    <mergeCell ref="A90:D90"/>
    <mergeCell ref="A94:D94"/>
    <mergeCell ref="A81:S81"/>
    <mergeCell ref="A82:S82"/>
    <mergeCell ref="A83:S84"/>
    <mergeCell ref="A86:S86"/>
    <mergeCell ref="A87:S88"/>
    <mergeCell ref="A1:S1"/>
    <mergeCell ref="A2:T2"/>
    <mergeCell ref="A4:S4"/>
    <mergeCell ref="A6:S6"/>
    <mergeCell ref="A5:S5"/>
    <mergeCell ref="A3:S3"/>
    <mergeCell ref="A7:A8"/>
    <mergeCell ref="S7:S8"/>
    <mergeCell ref="B7:C7"/>
    <mergeCell ref="D7:F7"/>
    <mergeCell ref="G7:I7"/>
    <mergeCell ref="J7:L7"/>
    <mergeCell ref="M7:O7"/>
    <mergeCell ref="P7:R7"/>
  </mergeCells>
  <pageMargins left="0.51181102362204722" right="0.23622047244094491" top="0.19685039370078741" bottom="0.19685039370078741" header="0.15748031496062992" footer="0.15748031496062992"/>
  <pageSetup paperSize="9" scale="61"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K95"/>
  <sheetViews>
    <sheetView view="pageBreakPreview" topLeftCell="E1" zoomScale="70" zoomScaleNormal="160" zoomScaleSheetLayoutView="70" workbookViewId="0">
      <selection activeCell="S8" sqref="S8:T9"/>
    </sheetView>
  </sheetViews>
  <sheetFormatPr defaultColWidth="30.85546875" defaultRowHeight="15"/>
  <cols>
    <col min="1" max="1" width="39.42578125" style="21" customWidth="1"/>
    <col min="2" max="2" width="12.85546875" style="96" hidden="1" customWidth="1"/>
    <col min="3" max="3" width="12.42578125" style="96" hidden="1" customWidth="1"/>
    <col min="4" max="4" width="17.85546875" style="179" customWidth="1"/>
    <col min="5" max="5" width="22.140625" style="179" customWidth="1"/>
    <col min="6" max="7" width="12.42578125" style="96" customWidth="1"/>
    <col min="8" max="8" width="11.28515625" style="96" customWidth="1"/>
    <col min="9" max="9" width="12.42578125" style="96" customWidth="1"/>
    <col min="10" max="10" width="13.140625" style="96" customWidth="1"/>
    <col min="11" max="11" width="11.7109375" style="96" customWidth="1"/>
    <col min="12" max="12" width="11.42578125" style="274" customWidth="1"/>
    <col min="13" max="13" width="13.5703125" style="274" customWidth="1"/>
    <col min="14" max="14" width="12.5703125" style="274" customWidth="1"/>
    <col min="15" max="15" width="11" style="274" customWidth="1"/>
    <col min="16" max="16" width="12.42578125" style="274" customWidth="1"/>
    <col min="17" max="17" width="11" style="274" customWidth="1"/>
    <col min="18" max="18" width="12.85546875" style="274" customWidth="1"/>
    <col min="19" max="19" width="12" style="274" customWidth="1"/>
    <col min="20" max="20" width="11" style="274" customWidth="1"/>
    <col min="21" max="21" width="12" style="274" customWidth="1"/>
    <col min="22" max="22" width="11" style="274" customWidth="1"/>
    <col min="23" max="23" width="12.85546875" style="274" customWidth="1"/>
    <col min="24" max="25" width="11" style="274" customWidth="1"/>
    <col min="26" max="26" width="11.5703125" style="96" customWidth="1"/>
    <col min="27" max="27" width="7.28515625" style="21" customWidth="1"/>
    <col min="28" max="28" width="7.85546875" style="21" customWidth="1"/>
    <col min="29" max="29" width="7.28515625" style="21" customWidth="1"/>
    <col min="30" max="30" width="6.7109375" style="21" customWidth="1"/>
    <col min="31" max="31" width="11" style="21" customWidth="1"/>
    <col min="32" max="16384" width="30.85546875" style="21"/>
  </cols>
  <sheetData>
    <row r="1" spans="1:30" ht="94.5" customHeight="1">
      <c r="A1" s="1294"/>
      <c r="B1" s="1294"/>
      <c r="C1" s="1294"/>
      <c r="D1" s="1294"/>
      <c r="E1" s="1294"/>
      <c r="F1" s="1294"/>
      <c r="G1" s="1294"/>
      <c r="H1" s="1294"/>
      <c r="I1" s="1294"/>
      <c r="J1" s="1294"/>
      <c r="K1" s="1294"/>
      <c r="L1" s="1294"/>
      <c r="M1" s="1294"/>
      <c r="N1" s="1294"/>
      <c r="O1" s="1294"/>
      <c r="P1" s="1294"/>
      <c r="Q1" s="1294"/>
      <c r="R1" s="1294"/>
      <c r="S1" s="1294"/>
      <c r="T1" s="1294"/>
      <c r="U1" s="1294"/>
      <c r="V1" s="1294"/>
      <c r="W1" s="1294"/>
      <c r="X1" s="1294"/>
      <c r="Y1" s="1294"/>
      <c r="Z1" s="1294"/>
    </row>
    <row r="2" spans="1:30" ht="21">
      <c r="A2" s="1389" t="s">
        <v>636</v>
      </c>
      <c r="B2" s="1389"/>
      <c r="C2" s="1389"/>
      <c r="D2" s="1389"/>
      <c r="E2" s="1389"/>
      <c r="F2" s="1389"/>
      <c r="G2" s="1389"/>
      <c r="H2" s="1389"/>
      <c r="I2" s="1389"/>
      <c r="J2" s="1389"/>
      <c r="K2" s="1389"/>
      <c r="L2" s="1389"/>
      <c r="M2" s="1389"/>
      <c r="N2" s="1389"/>
      <c r="O2" s="1389"/>
      <c r="P2" s="1389"/>
      <c r="Q2" s="1389"/>
      <c r="R2" s="1389"/>
      <c r="S2" s="1389"/>
      <c r="T2" s="1389"/>
      <c r="U2" s="1389"/>
      <c r="V2" s="1389"/>
      <c r="W2" s="1389"/>
      <c r="X2" s="1389"/>
      <c r="Y2" s="1389"/>
      <c r="Z2" s="1389"/>
      <c r="AA2" s="30"/>
      <c r="AB2" s="30"/>
    </row>
    <row r="3" spans="1:30">
      <c r="A3" s="1437"/>
      <c r="B3" s="1437"/>
      <c r="C3" s="1437"/>
      <c r="D3" s="1437"/>
      <c r="E3" s="1437"/>
      <c r="F3" s="1437"/>
      <c r="G3" s="1437"/>
      <c r="H3" s="1437"/>
      <c r="I3" s="1437"/>
      <c r="J3" s="1437"/>
      <c r="K3" s="1437"/>
      <c r="L3" s="1437"/>
      <c r="M3" s="1437"/>
      <c r="N3" s="1437"/>
      <c r="O3" s="1437"/>
      <c r="P3" s="1437"/>
      <c r="Q3" s="1437"/>
      <c r="R3" s="1437"/>
      <c r="S3" s="1437"/>
      <c r="T3" s="1437"/>
      <c r="U3" s="1437"/>
      <c r="V3" s="1437"/>
      <c r="W3" s="1437"/>
      <c r="X3" s="1437"/>
      <c r="Y3" s="1437"/>
      <c r="Z3" s="1437"/>
      <c r="AA3" s="4"/>
      <c r="AB3" s="4"/>
      <c r="AC3" s="4"/>
      <c r="AD3" s="4"/>
    </row>
    <row r="4" spans="1:30" ht="18.75">
      <c r="A4" s="1407" t="s">
        <v>227</v>
      </c>
      <c r="B4" s="1407"/>
      <c r="C4" s="1407"/>
      <c r="D4" s="1407"/>
      <c r="E4" s="1407"/>
      <c r="F4" s="1407"/>
      <c r="G4" s="1407"/>
      <c r="H4" s="1407"/>
      <c r="I4" s="1407"/>
      <c r="J4" s="1407"/>
      <c r="K4" s="1407"/>
      <c r="L4" s="1407"/>
      <c r="M4" s="1407"/>
      <c r="N4" s="1407"/>
      <c r="O4" s="1407"/>
      <c r="P4" s="1407"/>
      <c r="Q4" s="1407"/>
      <c r="R4" s="1407"/>
      <c r="S4" s="1407"/>
      <c r="T4" s="1407"/>
      <c r="U4" s="1407"/>
      <c r="V4" s="1407"/>
      <c r="W4" s="1407"/>
      <c r="X4" s="1407"/>
      <c r="Y4" s="1407"/>
      <c r="Z4" s="1407"/>
      <c r="AA4" s="4"/>
      <c r="AB4" s="4"/>
      <c r="AC4" s="4"/>
      <c r="AD4" s="4"/>
    </row>
    <row r="5" spans="1:30" ht="18.75">
      <c r="A5" s="1407" t="s">
        <v>348</v>
      </c>
      <c r="B5" s="1407"/>
      <c r="C5" s="1407"/>
      <c r="D5" s="1407"/>
      <c r="E5" s="1407"/>
      <c r="F5" s="1407"/>
      <c r="G5" s="1407"/>
      <c r="H5" s="1407"/>
      <c r="I5" s="1407"/>
      <c r="J5" s="1407"/>
      <c r="K5" s="1407"/>
      <c r="L5" s="1407"/>
      <c r="M5" s="1407"/>
      <c r="N5" s="1407"/>
      <c r="O5" s="1407"/>
      <c r="P5" s="1407"/>
      <c r="Q5" s="1407"/>
      <c r="R5" s="1407"/>
      <c r="S5" s="1407"/>
      <c r="T5" s="1407"/>
      <c r="U5" s="1407"/>
      <c r="V5" s="1407"/>
      <c r="W5" s="1407"/>
      <c r="X5" s="1407"/>
      <c r="Y5" s="1407"/>
      <c r="Z5" s="1407"/>
      <c r="AA5" s="4"/>
      <c r="AB5" s="4"/>
      <c r="AC5" s="4"/>
      <c r="AD5" s="4"/>
    </row>
    <row r="6" spans="1:30" ht="21.75" customHeight="1">
      <c r="A6" s="1417" t="s">
        <v>720</v>
      </c>
      <c r="B6" s="1417"/>
      <c r="C6" s="1417"/>
      <c r="D6" s="1417"/>
      <c r="E6" s="1417"/>
      <c r="F6" s="1417"/>
      <c r="G6" s="1417"/>
      <c r="H6" s="1417"/>
      <c r="I6" s="1417"/>
      <c r="J6" s="1417"/>
      <c r="K6" s="1417"/>
      <c r="L6" s="1417"/>
      <c r="M6" s="1417"/>
      <c r="N6" s="1417"/>
      <c r="O6" s="1417"/>
      <c r="P6" s="1417"/>
      <c r="Q6" s="1417"/>
      <c r="R6" s="1417"/>
      <c r="S6" s="1417"/>
      <c r="T6" s="1417"/>
      <c r="U6" s="1417"/>
      <c r="V6" s="1417"/>
      <c r="W6" s="1417"/>
      <c r="X6" s="1417"/>
      <c r="Y6" s="1417"/>
      <c r="Z6" s="1417"/>
      <c r="AA6" s="4"/>
      <c r="AB6" s="4"/>
      <c r="AC6" s="4"/>
      <c r="AD6" s="4"/>
    </row>
    <row r="7" spans="1:30" ht="18.75">
      <c r="A7" s="1391" t="s">
        <v>70</v>
      </c>
      <c r="B7" s="1419">
        <v>2017</v>
      </c>
      <c r="C7" s="1420"/>
      <c r="D7" s="1402">
        <v>2018</v>
      </c>
      <c r="E7" s="1403"/>
      <c r="F7" s="1404"/>
      <c r="G7" s="1463">
        <v>2019</v>
      </c>
      <c r="H7" s="1463"/>
      <c r="I7" s="1463"/>
      <c r="J7" s="1463"/>
      <c r="K7" s="1386">
        <v>2020</v>
      </c>
      <c r="L7" s="1387"/>
      <c r="M7" s="1387"/>
      <c r="N7" s="1387"/>
      <c r="O7" s="1388"/>
      <c r="P7" s="1386">
        <v>2021</v>
      </c>
      <c r="Q7" s="1387"/>
      <c r="R7" s="1387"/>
      <c r="S7" s="1387"/>
      <c r="T7" s="1388"/>
      <c r="U7" s="1386">
        <v>2022</v>
      </c>
      <c r="V7" s="1387"/>
      <c r="W7" s="1387"/>
      <c r="X7" s="1387"/>
      <c r="Y7" s="1388"/>
      <c r="Z7" s="1393" t="s">
        <v>71</v>
      </c>
      <c r="AA7" s="4"/>
      <c r="AB7" s="4"/>
      <c r="AC7" s="4"/>
      <c r="AD7" s="4"/>
    </row>
    <row r="8" spans="1:30" ht="32.25" customHeight="1">
      <c r="A8" s="1466"/>
      <c r="B8" s="1449" t="s">
        <v>491</v>
      </c>
      <c r="C8" s="1449" t="s">
        <v>266</v>
      </c>
      <c r="D8" s="1452" t="s">
        <v>494</v>
      </c>
      <c r="E8" s="1449" t="s">
        <v>426</v>
      </c>
      <c r="F8" s="1449" t="s">
        <v>267</v>
      </c>
      <c r="G8" s="1408" t="s">
        <v>427</v>
      </c>
      <c r="H8" s="1457"/>
      <c r="I8" s="1449" t="s">
        <v>595</v>
      </c>
      <c r="J8" s="1408" t="s">
        <v>484</v>
      </c>
      <c r="K8" s="1408" t="s">
        <v>489</v>
      </c>
      <c r="L8" s="1457"/>
      <c r="M8" s="1449" t="s">
        <v>486</v>
      </c>
      <c r="N8" s="1408" t="s">
        <v>599</v>
      </c>
      <c r="O8" s="1457"/>
      <c r="P8" s="1408" t="s">
        <v>642</v>
      </c>
      <c r="Q8" s="1457"/>
      <c r="R8" s="1449" t="s">
        <v>640</v>
      </c>
      <c r="S8" s="1408" t="s">
        <v>774</v>
      </c>
      <c r="T8" s="1457"/>
      <c r="U8" s="1408" t="s">
        <v>758</v>
      </c>
      <c r="V8" s="1457"/>
      <c r="W8" s="1449" t="s">
        <v>754</v>
      </c>
      <c r="X8" s="1408" t="s">
        <v>760</v>
      </c>
      <c r="Y8" s="1457"/>
      <c r="Z8" s="1393"/>
    </row>
    <row r="9" spans="1:30" ht="37.5" customHeight="1">
      <c r="A9" s="1466"/>
      <c r="B9" s="1450"/>
      <c r="C9" s="1450"/>
      <c r="D9" s="1453"/>
      <c r="E9" s="1450"/>
      <c r="F9" s="1450"/>
      <c r="G9" s="1409"/>
      <c r="H9" s="1458"/>
      <c r="I9" s="1450"/>
      <c r="J9" s="1464"/>
      <c r="K9" s="1409"/>
      <c r="L9" s="1458"/>
      <c r="M9" s="1450"/>
      <c r="N9" s="1409"/>
      <c r="O9" s="1458"/>
      <c r="P9" s="1409"/>
      <c r="Q9" s="1458"/>
      <c r="R9" s="1450"/>
      <c r="S9" s="1409"/>
      <c r="T9" s="1458"/>
      <c r="U9" s="1409"/>
      <c r="V9" s="1458"/>
      <c r="W9" s="1450"/>
      <c r="X9" s="1409"/>
      <c r="Y9" s="1458"/>
      <c r="Z9" s="1393"/>
    </row>
    <row r="10" spans="1:30" ht="24" customHeight="1">
      <c r="A10" s="1466"/>
      <c r="B10" s="1450"/>
      <c r="C10" s="1450"/>
      <c r="D10" s="1453"/>
      <c r="E10" s="1450"/>
      <c r="F10" s="1450"/>
      <c r="G10" s="156" t="s">
        <v>103</v>
      </c>
      <c r="H10" s="156" t="s">
        <v>72</v>
      </c>
      <c r="I10" s="1450"/>
      <c r="J10" s="1464"/>
      <c r="K10" s="156" t="s">
        <v>103</v>
      </c>
      <c r="L10" s="156" t="s">
        <v>72</v>
      </c>
      <c r="M10" s="1450"/>
      <c r="N10" s="156" t="s">
        <v>103</v>
      </c>
      <c r="O10" s="156" t="s">
        <v>72</v>
      </c>
      <c r="P10" s="156" t="s">
        <v>103</v>
      </c>
      <c r="Q10" s="156" t="s">
        <v>72</v>
      </c>
      <c r="R10" s="1450"/>
      <c r="S10" s="156" t="s">
        <v>103</v>
      </c>
      <c r="T10" s="156" t="s">
        <v>72</v>
      </c>
      <c r="U10" s="156" t="s">
        <v>103</v>
      </c>
      <c r="V10" s="156" t="s">
        <v>72</v>
      </c>
      <c r="W10" s="1450"/>
      <c r="X10" s="156" t="s">
        <v>103</v>
      </c>
      <c r="Y10" s="156" t="s">
        <v>72</v>
      </c>
      <c r="Z10" s="1393"/>
    </row>
    <row r="11" spans="1:30" ht="15.75">
      <c r="A11" s="1392"/>
      <c r="B11" s="1451"/>
      <c r="C11" s="1451"/>
      <c r="D11" s="1454"/>
      <c r="E11" s="1451"/>
      <c r="F11" s="1451"/>
      <c r="G11" s="174" t="s">
        <v>284</v>
      </c>
      <c r="H11" s="172">
        <v>35</v>
      </c>
      <c r="I11" s="1451"/>
      <c r="J11" s="1409"/>
      <c r="K11" s="174" t="s">
        <v>594</v>
      </c>
      <c r="L11" s="172">
        <v>35</v>
      </c>
      <c r="M11" s="1451"/>
      <c r="N11" s="174" t="s">
        <v>594</v>
      </c>
      <c r="O11" s="172">
        <v>35</v>
      </c>
      <c r="P11" s="522">
        <f>34920*35%</f>
        <v>12222</v>
      </c>
      <c r="Q11" s="523">
        <v>35</v>
      </c>
      <c r="R11" s="1451"/>
      <c r="S11" s="174"/>
      <c r="T11" s="172"/>
      <c r="U11" s="522">
        <f>34920*35%</f>
        <v>12222</v>
      </c>
      <c r="V11" s="523">
        <v>35</v>
      </c>
      <c r="W11" s="1451"/>
      <c r="X11" s="174"/>
      <c r="Y11" s="172"/>
      <c r="Z11" s="1393"/>
    </row>
    <row r="12" spans="1:30" ht="15.6" customHeight="1">
      <c r="A12" s="296" t="s">
        <v>0</v>
      </c>
      <c r="B12" s="71"/>
      <c r="C12" s="71"/>
      <c r="D12" s="71"/>
      <c r="E12" s="71"/>
      <c r="F12" s="71"/>
      <c r="G12" s="71"/>
      <c r="H12" s="71"/>
      <c r="I12" s="71"/>
      <c r="J12" s="71"/>
      <c r="K12" s="71"/>
      <c r="L12" s="71"/>
      <c r="M12" s="71"/>
      <c r="N12" s="318">
        <v>2580</v>
      </c>
      <c r="O12" s="319">
        <v>68.910256410256409</v>
      </c>
      <c r="P12" s="524"/>
      <c r="Q12" s="525"/>
      <c r="R12" s="71"/>
      <c r="S12" s="318"/>
      <c r="T12" s="319"/>
      <c r="U12" s="1158"/>
      <c r="V12" s="1158"/>
      <c r="W12" s="1158"/>
      <c r="X12" s="1158"/>
      <c r="Y12" s="1158"/>
      <c r="Z12" s="156"/>
    </row>
    <row r="13" spans="1:30" ht="26.25" customHeight="1">
      <c r="A13" s="38" t="s">
        <v>1</v>
      </c>
      <c r="B13" s="63">
        <v>0</v>
      </c>
      <c r="C13" s="62">
        <v>0</v>
      </c>
      <c r="D13" s="349">
        <v>50</v>
      </c>
      <c r="E13" s="624" t="s">
        <v>104</v>
      </c>
      <c r="F13" s="409">
        <v>0</v>
      </c>
      <c r="G13" s="73">
        <v>0</v>
      </c>
      <c r="H13" s="51">
        <v>0</v>
      </c>
      <c r="I13" s="349">
        <v>50</v>
      </c>
      <c r="J13" s="414">
        <v>0</v>
      </c>
      <c r="K13" s="73">
        <v>0</v>
      </c>
      <c r="L13" s="51">
        <v>0</v>
      </c>
      <c r="M13" s="349" t="s">
        <v>600</v>
      </c>
      <c r="N13" s="187">
        <v>0</v>
      </c>
      <c r="O13" s="625">
        <v>0</v>
      </c>
      <c r="P13" s="821">
        <v>0</v>
      </c>
      <c r="Q13" s="822">
        <v>0</v>
      </c>
      <c r="R13" s="918">
        <f>'METAS 2021'!V9</f>
        <v>0</v>
      </c>
      <c r="S13" s="823">
        <v>0</v>
      </c>
      <c r="T13" s="823"/>
      <c r="U13" s="823"/>
      <c r="V13" s="823">
        <f>'SUGESTÃO DA ÁREA TÉCNICA 2021'!AR9</f>
        <v>0</v>
      </c>
      <c r="W13" s="823">
        <f>'METAS 2021'!AR9</f>
        <v>0</v>
      </c>
      <c r="X13" s="823">
        <f>'RESULTADO 2021'!AS9</f>
        <v>0</v>
      </c>
      <c r="Y13" s="823"/>
      <c r="Z13" s="108" t="s">
        <v>72</v>
      </c>
      <c r="AB13" s="411" t="e">
        <f>M13*60%</f>
        <v>#VALUE!</v>
      </c>
      <c r="AC13" s="271" t="e">
        <f>M13*99%</f>
        <v>#VALUE!</v>
      </c>
      <c r="AD13" s="412" t="e">
        <f>M13*100%</f>
        <v>#VALUE!</v>
      </c>
    </row>
    <row r="14" spans="1:30" ht="21" customHeight="1">
      <c r="A14" s="38" t="s">
        <v>2</v>
      </c>
      <c r="B14" s="62">
        <v>100</v>
      </c>
      <c r="C14" s="63">
        <v>4.01</v>
      </c>
      <c r="D14" s="349">
        <v>75</v>
      </c>
      <c r="E14" s="1455" t="s">
        <v>105</v>
      </c>
      <c r="F14" s="625">
        <v>30.555555555555557</v>
      </c>
      <c r="G14" s="73">
        <v>648</v>
      </c>
      <c r="H14" s="63">
        <v>100</v>
      </c>
      <c r="I14" s="349">
        <v>100</v>
      </c>
      <c r="J14" s="429">
        <v>116.67</v>
      </c>
      <c r="K14" s="73">
        <v>648</v>
      </c>
      <c r="L14" s="63">
        <v>100</v>
      </c>
      <c r="M14" s="349">
        <v>100</v>
      </c>
      <c r="N14" s="187">
        <v>459</v>
      </c>
      <c r="O14" s="628">
        <v>70.833333333333329</v>
      </c>
      <c r="P14" s="824">
        <v>648</v>
      </c>
      <c r="Q14" s="825">
        <v>100</v>
      </c>
      <c r="R14" s="918">
        <f>'METAS 2021'!V10</f>
        <v>100</v>
      </c>
      <c r="S14" s="823">
        <v>0</v>
      </c>
      <c r="T14" s="823"/>
      <c r="U14" s="823"/>
      <c r="V14" s="823">
        <f>'SUGESTÃO DA ÁREA TÉCNICA 2021'!AR10</f>
        <v>0</v>
      </c>
      <c r="W14" s="823">
        <f>'METAS 2021'!AR10</f>
        <v>0</v>
      </c>
      <c r="X14" s="823">
        <f>'RESULTADO 2021'!AS10</f>
        <v>0</v>
      </c>
      <c r="Y14" s="823"/>
      <c r="Z14" s="108" t="s">
        <v>72</v>
      </c>
      <c r="AB14" s="411">
        <f t="shared" ref="AB14:AB70" si="0">M14*60%</f>
        <v>60</v>
      </c>
      <c r="AC14" s="271">
        <f t="shared" ref="AC14:AC70" si="1">M14*99%</f>
        <v>99</v>
      </c>
      <c r="AD14" s="412">
        <f t="shared" ref="AD14:AD70" si="2">M14*100%</f>
        <v>100</v>
      </c>
    </row>
    <row r="15" spans="1:30" ht="17.25" customHeight="1">
      <c r="A15" s="38" t="s">
        <v>3</v>
      </c>
      <c r="B15" s="62">
        <v>100</v>
      </c>
      <c r="C15" s="63">
        <v>93.56</v>
      </c>
      <c r="D15" s="349">
        <v>100</v>
      </c>
      <c r="E15" s="1456"/>
      <c r="F15" s="409">
        <v>55.222222222222221</v>
      </c>
      <c r="G15" s="73">
        <v>900</v>
      </c>
      <c r="H15" s="63">
        <v>100</v>
      </c>
      <c r="I15" s="349">
        <v>100</v>
      </c>
      <c r="J15" s="429">
        <v>107.35</v>
      </c>
      <c r="K15" s="73">
        <v>900</v>
      </c>
      <c r="L15" s="63">
        <v>100</v>
      </c>
      <c r="M15" s="349">
        <v>100</v>
      </c>
      <c r="N15" s="187">
        <v>88</v>
      </c>
      <c r="O15" s="625">
        <v>9.7777777777777786</v>
      </c>
      <c r="P15" s="824">
        <v>900</v>
      </c>
      <c r="Q15" s="825">
        <v>100</v>
      </c>
      <c r="R15" s="918">
        <f>'METAS 2021'!V11</f>
        <v>100</v>
      </c>
      <c r="S15" s="823">
        <v>0</v>
      </c>
      <c r="T15" s="823"/>
      <c r="U15" s="823"/>
      <c r="V15" s="823">
        <f>'SUGESTÃO DA ÁREA TÉCNICA 2021'!AR11</f>
        <v>0</v>
      </c>
      <c r="W15" s="823">
        <f>'METAS 2021'!AR11</f>
        <v>0</v>
      </c>
      <c r="X15" s="823">
        <f>'RESULTADO 2021'!AS11</f>
        <v>0</v>
      </c>
      <c r="Y15" s="823"/>
      <c r="Z15" s="108" t="s">
        <v>72</v>
      </c>
      <c r="AB15" s="411">
        <f t="shared" si="0"/>
        <v>60</v>
      </c>
      <c r="AC15" s="271">
        <f t="shared" si="1"/>
        <v>99</v>
      </c>
      <c r="AD15" s="412">
        <f t="shared" si="2"/>
        <v>100</v>
      </c>
    </row>
    <row r="16" spans="1:30" ht="15.75" customHeight="1">
      <c r="A16" s="38" t="s">
        <v>4</v>
      </c>
      <c r="B16" s="63">
        <v>30</v>
      </c>
      <c r="C16" s="63">
        <v>0</v>
      </c>
      <c r="D16" s="349">
        <v>0</v>
      </c>
      <c r="E16" s="627" t="s">
        <v>106</v>
      </c>
      <c r="F16" s="409">
        <v>0</v>
      </c>
      <c r="G16" s="73">
        <v>0</v>
      </c>
      <c r="H16" s="63">
        <v>0</v>
      </c>
      <c r="I16" s="349">
        <v>0</v>
      </c>
      <c r="J16" s="414">
        <v>0</v>
      </c>
      <c r="K16" s="73">
        <v>0</v>
      </c>
      <c r="L16" s="63">
        <v>0</v>
      </c>
      <c r="M16" s="349">
        <v>0</v>
      </c>
      <c r="N16" s="187">
        <v>0</v>
      </c>
      <c r="O16" s="625">
        <v>0</v>
      </c>
      <c r="P16" s="821">
        <v>0</v>
      </c>
      <c r="Q16" s="822">
        <v>0</v>
      </c>
      <c r="R16" s="918">
        <f>'METAS 2021'!V12</f>
        <v>0</v>
      </c>
      <c r="S16" s="823">
        <v>0</v>
      </c>
      <c r="T16" s="823"/>
      <c r="U16" s="823"/>
      <c r="V16" s="823">
        <f>'SUGESTÃO DA ÁREA TÉCNICA 2021'!AR12</f>
        <v>0</v>
      </c>
      <c r="W16" s="823">
        <f>'METAS 2021'!AR12</f>
        <v>0</v>
      </c>
      <c r="X16" s="823">
        <f>'RESULTADO 2021'!AS12</f>
        <v>0</v>
      </c>
      <c r="Y16" s="823"/>
      <c r="Z16" s="108" t="s">
        <v>72</v>
      </c>
      <c r="AB16" s="411">
        <f t="shared" si="0"/>
        <v>0</v>
      </c>
      <c r="AC16" s="271">
        <f t="shared" si="1"/>
        <v>0</v>
      </c>
      <c r="AD16" s="412">
        <f t="shared" si="2"/>
        <v>0</v>
      </c>
    </row>
    <row r="17" spans="1:30" ht="19.5" customHeight="1">
      <c r="A17" s="38" t="s">
        <v>5</v>
      </c>
      <c r="B17" s="63">
        <v>65</v>
      </c>
      <c r="C17" s="63">
        <v>0</v>
      </c>
      <c r="D17" s="349">
        <v>65</v>
      </c>
      <c r="E17" s="1455" t="s">
        <v>107</v>
      </c>
      <c r="F17" s="409">
        <v>0</v>
      </c>
      <c r="G17" s="73">
        <v>0</v>
      </c>
      <c r="H17" s="63">
        <v>0</v>
      </c>
      <c r="I17" s="349">
        <v>0</v>
      </c>
      <c r="J17" s="414">
        <v>0</v>
      </c>
      <c r="K17" s="73">
        <v>0</v>
      </c>
      <c r="L17" s="63">
        <v>0</v>
      </c>
      <c r="M17" s="349">
        <v>0</v>
      </c>
      <c r="N17" s="187">
        <v>0</v>
      </c>
      <c r="O17" s="625">
        <v>0</v>
      </c>
      <c r="P17" s="821">
        <v>0</v>
      </c>
      <c r="Q17" s="822">
        <v>0</v>
      </c>
      <c r="R17" s="918">
        <f>'METAS 2021'!V13</f>
        <v>0</v>
      </c>
      <c r="S17" s="823">
        <v>0</v>
      </c>
      <c r="T17" s="823"/>
      <c r="U17" s="823"/>
      <c r="V17" s="823">
        <f>'SUGESTÃO DA ÁREA TÉCNICA 2021'!AR13</f>
        <v>0</v>
      </c>
      <c r="W17" s="823">
        <f>'METAS 2021'!AR13</f>
        <v>0</v>
      </c>
      <c r="X17" s="823">
        <f>'RESULTADO 2021'!AS13</f>
        <v>0</v>
      </c>
      <c r="Y17" s="823"/>
      <c r="Z17" s="108" t="s">
        <v>72</v>
      </c>
      <c r="AB17" s="411">
        <f t="shared" si="0"/>
        <v>0</v>
      </c>
      <c r="AC17" s="271">
        <f t="shared" si="1"/>
        <v>0</v>
      </c>
      <c r="AD17" s="412">
        <f t="shared" si="2"/>
        <v>0</v>
      </c>
    </row>
    <row r="18" spans="1:30" ht="15.75">
      <c r="A18" s="38" t="s">
        <v>6</v>
      </c>
      <c r="B18" s="63">
        <v>0</v>
      </c>
      <c r="C18" s="63">
        <v>0</v>
      </c>
      <c r="D18" s="349">
        <v>0</v>
      </c>
      <c r="E18" s="1456"/>
      <c r="F18" s="409">
        <v>0</v>
      </c>
      <c r="G18" s="73">
        <v>0</v>
      </c>
      <c r="H18" s="63">
        <v>0</v>
      </c>
      <c r="I18" s="349">
        <v>0</v>
      </c>
      <c r="J18" s="630">
        <v>0</v>
      </c>
      <c r="K18" s="73">
        <v>0</v>
      </c>
      <c r="L18" s="63">
        <v>0</v>
      </c>
      <c r="M18" s="349">
        <v>0</v>
      </c>
      <c r="N18" s="187">
        <v>0</v>
      </c>
      <c r="O18" s="625">
        <v>0</v>
      </c>
      <c r="P18" s="821">
        <v>0</v>
      </c>
      <c r="Q18" s="822">
        <v>0</v>
      </c>
      <c r="R18" s="918">
        <f>'METAS 2021'!V14</f>
        <v>0</v>
      </c>
      <c r="S18" s="823">
        <v>0</v>
      </c>
      <c r="T18" s="823"/>
      <c r="U18" s="823"/>
      <c r="V18" s="823">
        <f>'SUGESTÃO DA ÁREA TÉCNICA 2021'!AR14</f>
        <v>0</v>
      </c>
      <c r="W18" s="823">
        <f>'METAS 2021'!AR14</f>
        <v>0</v>
      </c>
      <c r="X18" s="823">
        <f>'RESULTADO 2021'!AS14</f>
        <v>0</v>
      </c>
      <c r="Y18" s="823"/>
      <c r="Z18" s="108" t="s">
        <v>72</v>
      </c>
      <c r="AB18" s="411">
        <f t="shared" si="0"/>
        <v>0</v>
      </c>
      <c r="AC18" s="271">
        <f t="shared" si="1"/>
        <v>0</v>
      </c>
      <c r="AD18" s="412">
        <f t="shared" si="2"/>
        <v>0</v>
      </c>
    </row>
    <row r="19" spans="1:30" ht="18" customHeight="1">
      <c r="A19" s="38" t="s">
        <v>7</v>
      </c>
      <c r="B19" s="62">
        <v>100</v>
      </c>
      <c r="C19" s="63">
        <v>117.11</v>
      </c>
      <c r="D19" s="349">
        <v>0</v>
      </c>
      <c r="E19" s="627" t="s">
        <v>108</v>
      </c>
      <c r="F19" s="410">
        <v>157.22222222222223</v>
      </c>
      <c r="G19" s="73">
        <v>900</v>
      </c>
      <c r="H19" s="63">
        <v>100</v>
      </c>
      <c r="I19" s="349">
        <v>100</v>
      </c>
      <c r="J19" s="631">
        <v>97.79</v>
      </c>
      <c r="K19" s="73">
        <v>900</v>
      </c>
      <c r="L19" s="63">
        <v>100</v>
      </c>
      <c r="M19" s="349">
        <v>100</v>
      </c>
      <c r="N19" s="187">
        <v>849</v>
      </c>
      <c r="O19" s="628">
        <v>94.333333333333329</v>
      </c>
      <c r="P19" s="824">
        <v>900</v>
      </c>
      <c r="Q19" s="825">
        <v>100</v>
      </c>
      <c r="R19" s="918">
        <f>'METAS 2021'!V15</f>
        <v>100</v>
      </c>
      <c r="S19" s="823">
        <v>0</v>
      </c>
      <c r="T19" s="823"/>
      <c r="U19" s="823"/>
      <c r="V19" s="823">
        <f>'SUGESTÃO DA ÁREA TÉCNICA 2021'!AR15</f>
        <v>0</v>
      </c>
      <c r="W19" s="823">
        <f>'METAS 2021'!AR15</f>
        <v>0</v>
      </c>
      <c r="X19" s="823">
        <f>'RESULTADO 2021'!AS15</f>
        <v>0</v>
      </c>
      <c r="Y19" s="823"/>
      <c r="Z19" s="108" t="s">
        <v>72</v>
      </c>
      <c r="AB19" s="411">
        <f t="shared" si="0"/>
        <v>60</v>
      </c>
      <c r="AC19" s="271">
        <f t="shared" si="1"/>
        <v>99</v>
      </c>
      <c r="AD19" s="412">
        <f t="shared" si="2"/>
        <v>100</v>
      </c>
    </row>
    <row r="20" spans="1:30" ht="21" customHeight="1">
      <c r="A20" s="38" t="s">
        <v>8</v>
      </c>
      <c r="B20" s="62">
        <v>100</v>
      </c>
      <c r="C20" s="62">
        <v>63.58</v>
      </c>
      <c r="D20" s="349">
        <v>70</v>
      </c>
      <c r="E20" s="627" t="s">
        <v>109</v>
      </c>
      <c r="F20" s="410">
        <v>118.75</v>
      </c>
      <c r="G20" s="73">
        <v>1296</v>
      </c>
      <c r="H20" s="63">
        <v>100</v>
      </c>
      <c r="I20" s="349">
        <v>100</v>
      </c>
      <c r="J20" s="429">
        <v>112.99</v>
      </c>
      <c r="K20" s="73">
        <v>1296</v>
      </c>
      <c r="L20" s="63">
        <v>100</v>
      </c>
      <c r="M20" s="349">
        <v>100</v>
      </c>
      <c r="N20" s="187">
        <v>1184</v>
      </c>
      <c r="O20" s="628">
        <v>91.36</v>
      </c>
      <c r="P20" s="824">
        <v>1296</v>
      </c>
      <c r="Q20" s="825">
        <v>100</v>
      </c>
      <c r="R20" s="918">
        <f>'METAS 2021'!V16</f>
        <v>90</v>
      </c>
      <c r="S20" s="823">
        <v>16.68</v>
      </c>
      <c r="T20" s="823"/>
      <c r="U20" s="823"/>
      <c r="V20" s="823">
        <f>'SUGESTÃO DA ÁREA TÉCNICA 2021'!AR16</f>
        <v>0</v>
      </c>
      <c r="W20" s="823">
        <f>'METAS 2021'!AR16</f>
        <v>0</v>
      </c>
      <c r="X20" s="823">
        <f>'RESULTADO 2021'!AS16</f>
        <v>0</v>
      </c>
      <c r="Y20" s="823"/>
      <c r="Z20" s="108" t="s">
        <v>72</v>
      </c>
      <c r="AB20" s="411">
        <f t="shared" si="0"/>
        <v>60</v>
      </c>
      <c r="AC20" s="271">
        <f t="shared" si="1"/>
        <v>99</v>
      </c>
      <c r="AD20" s="412">
        <f t="shared" si="2"/>
        <v>100</v>
      </c>
    </row>
    <row r="21" spans="1:30" ht="20.25" customHeight="1">
      <c r="A21" s="38" t="s">
        <v>9</v>
      </c>
      <c r="B21" s="63">
        <v>0</v>
      </c>
      <c r="C21" s="63">
        <v>0</v>
      </c>
      <c r="D21" s="597" t="s">
        <v>606</v>
      </c>
      <c r="E21" s="627" t="s">
        <v>106</v>
      </c>
      <c r="F21" s="409">
        <v>0</v>
      </c>
      <c r="G21" s="73">
        <v>0</v>
      </c>
      <c r="H21" s="63">
        <v>0</v>
      </c>
      <c r="I21" s="349">
        <v>0</v>
      </c>
      <c r="J21" s="414">
        <v>0</v>
      </c>
      <c r="K21" s="73">
        <v>0</v>
      </c>
      <c r="L21" s="63">
        <v>0</v>
      </c>
      <c r="M21" s="349" t="s">
        <v>600</v>
      </c>
      <c r="N21" s="187">
        <v>0</v>
      </c>
      <c r="O21" s="625">
        <v>0</v>
      </c>
      <c r="P21" s="821">
        <v>0</v>
      </c>
      <c r="Q21" s="822">
        <v>0</v>
      </c>
      <c r="R21" s="918">
        <f>'METAS 2021'!V17</f>
        <v>0</v>
      </c>
      <c r="S21" s="823">
        <v>0</v>
      </c>
      <c r="T21" s="823"/>
      <c r="U21" s="823"/>
      <c r="V21" s="823">
        <f>'SUGESTÃO DA ÁREA TÉCNICA 2021'!AR17</f>
        <v>0</v>
      </c>
      <c r="W21" s="823">
        <f>'METAS 2021'!AR17</f>
        <v>0</v>
      </c>
      <c r="X21" s="823">
        <f>'RESULTADO 2021'!AS17</f>
        <v>0</v>
      </c>
      <c r="Y21" s="823"/>
      <c r="Z21" s="108" t="s">
        <v>72</v>
      </c>
      <c r="AB21" s="411" t="e">
        <f t="shared" si="0"/>
        <v>#VALUE!</v>
      </c>
      <c r="AC21" s="271" t="e">
        <f t="shared" si="1"/>
        <v>#VALUE!</v>
      </c>
      <c r="AD21" s="412" t="e">
        <f t="shared" si="2"/>
        <v>#VALUE!</v>
      </c>
    </row>
    <row r="22" spans="1:30" ht="15.75">
      <c r="A22" s="296" t="s">
        <v>10</v>
      </c>
      <c r="B22" s="71"/>
      <c r="C22" s="71"/>
      <c r="D22" s="71"/>
      <c r="E22" s="71"/>
      <c r="F22" s="71"/>
      <c r="G22" s="71"/>
      <c r="H22" s="71"/>
      <c r="I22" s="71"/>
      <c r="J22" s="71"/>
      <c r="K22" s="71"/>
      <c r="L22" s="71"/>
      <c r="M22" s="71"/>
      <c r="N22" s="583">
        <v>626</v>
      </c>
      <c r="O22" s="632"/>
      <c r="P22" s="827"/>
      <c r="Q22" s="827"/>
      <c r="R22" s="918">
        <f>'METAS 2021'!V18</f>
        <v>0</v>
      </c>
      <c r="S22" s="916"/>
      <c r="T22" s="916"/>
      <c r="U22" s="916"/>
      <c r="V22" s="828"/>
      <c r="W22" s="828"/>
      <c r="X22" s="828"/>
      <c r="Y22" s="916"/>
      <c r="Z22" s="103"/>
      <c r="AB22" s="411">
        <f t="shared" si="0"/>
        <v>0</v>
      </c>
      <c r="AC22" s="271">
        <f t="shared" si="1"/>
        <v>0</v>
      </c>
      <c r="AD22" s="412">
        <f t="shared" si="2"/>
        <v>0</v>
      </c>
    </row>
    <row r="23" spans="1:30" ht="18.75" customHeight="1">
      <c r="A23" s="38" t="s">
        <v>11</v>
      </c>
      <c r="B23" s="63">
        <v>0</v>
      </c>
      <c r="C23" s="62">
        <v>0</v>
      </c>
      <c r="D23" s="349">
        <v>70</v>
      </c>
      <c r="E23" s="633" t="s">
        <v>110</v>
      </c>
      <c r="F23" s="409">
        <v>0</v>
      </c>
      <c r="G23" s="73">
        <v>0</v>
      </c>
      <c r="H23" s="63">
        <v>0</v>
      </c>
      <c r="I23" s="349">
        <v>60</v>
      </c>
      <c r="J23" s="414">
        <v>0</v>
      </c>
      <c r="K23" s="73"/>
      <c r="L23" s="63">
        <v>0</v>
      </c>
      <c r="M23" s="349">
        <v>40</v>
      </c>
      <c r="N23" s="187">
        <v>0</v>
      </c>
      <c r="O23" s="420">
        <v>0</v>
      </c>
      <c r="P23" s="829"/>
      <c r="Q23" s="829">
        <v>0</v>
      </c>
      <c r="R23" s="918">
        <f>'METAS 2021'!V19</f>
        <v>40</v>
      </c>
      <c r="S23" s="823">
        <v>0</v>
      </c>
      <c r="T23" s="823"/>
      <c r="U23" s="823"/>
      <c r="V23" s="823">
        <f>'SUGESTÃO DA ÁREA TÉCNICA 2021'!AR19</f>
        <v>0</v>
      </c>
      <c r="W23" s="823">
        <f>'METAS 2021'!AR19</f>
        <v>0</v>
      </c>
      <c r="X23" s="823">
        <f>'RESULTADO 2021'!AS19</f>
        <v>0</v>
      </c>
      <c r="Y23" s="823"/>
      <c r="Z23" s="108" t="s">
        <v>72</v>
      </c>
      <c r="AB23" s="411">
        <f t="shared" si="0"/>
        <v>24</v>
      </c>
      <c r="AC23" s="271">
        <f t="shared" si="1"/>
        <v>39.6</v>
      </c>
      <c r="AD23" s="412">
        <f t="shared" si="2"/>
        <v>40</v>
      </c>
    </row>
    <row r="24" spans="1:30" ht="21.75" customHeight="1">
      <c r="A24" s="38" t="s">
        <v>12</v>
      </c>
      <c r="B24" s="63">
        <v>0</v>
      </c>
      <c r="C24" s="63">
        <v>0</v>
      </c>
      <c r="D24" s="349">
        <v>0</v>
      </c>
      <c r="E24" s="1460" t="s">
        <v>111</v>
      </c>
      <c r="F24" s="409">
        <v>0</v>
      </c>
      <c r="G24" s="73">
        <v>0</v>
      </c>
      <c r="H24" s="63">
        <v>0</v>
      </c>
      <c r="I24" s="349">
        <v>0</v>
      </c>
      <c r="J24" s="414">
        <v>0</v>
      </c>
      <c r="K24" s="73">
        <v>0</v>
      </c>
      <c r="L24" s="63">
        <v>0</v>
      </c>
      <c r="M24" s="349">
        <v>0</v>
      </c>
      <c r="N24" s="187">
        <v>0</v>
      </c>
      <c r="O24" s="420">
        <v>0</v>
      </c>
      <c r="P24" s="829">
        <v>0</v>
      </c>
      <c r="Q24" s="829">
        <v>0</v>
      </c>
      <c r="R24" s="918">
        <f>'METAS 2021'!V20</f>
        <v>0</v>
      </c>
      <c r="S24" s="823">
        <v>0</v>
      </c>
      <c r="T24" s="823"/>
      <c r="U24" s="823"/>
      <c r="V24" s="823">
        <f>'SUGESTÃO DA ÁREA TÉCNICA 2021'!AR20</f>
        <v>0</v>
      </c>
      <c r="W24" s="823">
        <f>'METAS 2021'!AR20</f>
        <v>0</v>
      </c>
      <c r="X24" s="823">
        <f>'RESULTADO 2021'!AS20</f>
        <v>0</v>
      </c>
      <c r="Y24" s="823"/>
      <c r="Z24" s="108" t="s">
        <v>72</v>
      </c>
      <c r="AB24" s="411">
        <f t="shared" si="0"/>
        <v>0</v>
      </c>
      <c r="AC24" s="271">
        <f t="shared" si="1"/>
        <v>0</v>
      </c>
      <c r="AD24" s="412">
        <f t="shared" si="2"/>
        <v>0</v>
      </c>
    </row>
    <row r="25" spans="1:30" ht="19.5" customHeight="1">
      <c r="A25" s="38" t="s">
        <v>13</v>
      </c>
      <c r="B25" s="63">
        <v>0</v>
      </c>
      <c r="C25" s="63">
        <v>0</v>
      </c>
      <c r="D25" s="349">
        <v>0</v>
      </c>
      <c r="E25" s="1462"/>
      <c r="F25" s="409">
        <v>0</v>
      </c>
      <c r="G25" s="73">
        <v>0</v>
      </c>
      <c r="H25" s="63">
        <v>0</v>
      </c>
      <c r="I25" s="349">
        <v>0</v>
      </c>
      <c r="J25" s="414">
        <v>0</v>
      </c>
      <c r="K25" s="73">
        <v>0</v>
      </c>
      <c r="L25" s="63">
        <v>0</v>
      </c>
      <c r="M25" s="349">
        <v>0</v>
      </c>
      <c r="N25" s="187">
        <v>0</v>
      </c>
      <c r="O25" s="420">
        <v>0</v>
      </c>
      <c r="P25" s="829">
        <v>0</v>
      </c>
      <c r="Q25" s="829">
        <v>0</v>
      </c>
      <c r="R25" s="918">
        <f>'METAS 2021'!V21</f>
        <v>0</v>
      </c>
      <c r="S25" s="823">
        <v>0</v>
      </c>
      <c r="T25" s="823"/>
      <c r="U25" s="823"/>
      <c r="V25" s="823">
        <f>'SUGESTÃO DA ÁREA TÉCNICA 2021'!AR21</f>
        <v>0</v>
      </c>
      <c r="W25" s="823">
        <f>'METAS 2021'!AR21</f>
        <v>0</v>
      </c>
      <c r="X25" s="823">
        <f>'RESULTADO 2021'!AS21</f>
        <v>0</v>
      </c>
      <c r="Y25" s="823"/>
      <c r="Z25" s="108" t="s">
        <v>72</v>
      </c>
      <c r="AB25" s="411">
        <f t="shared" si="0"/>
        <v>0</v>
      </c>
      <c r="AC25" s="271">
        <f t="shared" si="1"/>
        <v>0</v>
      </c>
      <c r="AD25" s="412">
        <f t="shared" si="2"/>
        <v>0</v>
      </c>
    </row>
    <row r="26" spans="1:30" ht="27" customHeight="1">
      <c r="A26" s="38" t="s">
        <v>14</v>
      </c>
      <c r="B26" s="63">
        <v>0</v>
      </c>
      <c r="C26" s="63">
        <v>0</v>
      </c>
      <c r="D26" s="349">
        <v>0</v>
      </c>
      <c r="E26" s="633" t="s">
        <v>112</v>
      </c>
      <c r="F26" s="409">
        <v>0</v>
      </c>
      <c r="G26" s="73">
        <v>0</v>
      </c>
      <c r="H26" s="63">
        <v>0</v>
      </c>
      <c r="I26" s="349">
        <v>0</v>
      </c>
      <c r="J26" s="414">
        <v>0</v>
      </c>
      <c r="K26" s="73">
        <v>648</v>
      </c>
      <c r="L26" s="63">
        <v>100</v>
      </c>
      <c r="M26" s="349">
        <v>0</v>
      </c>
      <c r="N26" s="187">
        <v>0</v>
      </c>
      <c r="O26" s="420">
        <v>0</v>
      </c>
      <c r="P26" s="829">
        <v>648</v>
      </c>
      <c r="Q26" s="829">
        <v>100</v>
      </c>
      <c r="R26" s="918">
        <f>'METAS 2021'!V22</f>
        <v>100</v>
      </c>
      <c r="S26" s="823">
        <v>0</v>
      </c>
      <c r="T26" s="823"/>
      <c r="U26" s="823"/>
      <c r="V26" s="823">
        <f>'SUGESTÃO DA ÁREA TÉCNICA 2021'!AR22</f>
        <v>0</v>
      </c>
      <c r="W26" s="823">
        <f>'METAS 2021'!AR22</f>
        <v>0</v>
      </c>
      <c r="X26" s="823">
        <f>'RESULTADO 2021'!AS22</f>
        <v>0</v>
      </c>
      <c r="Y26" s="823"/>
      <c r="Z26" s="108" t="s">
        <v>72</v>
      </c>
      <c r="AB26" s="411">
        <f t="shared" si="0"/>
        <v>0</v>
      </c>
      <c r="AC26" s="271">
        <f t="shared" si="1"/>
        <v>0</v>
      </c>
      <c r="AD26" s="412">
        <f t="shared" si="2"/>
        <v>0</v>
      </c>
    </row>
    <row r="27" spans="1:30" ht="22.5" customHeight="1">
      <c r="A27" s="38" t="s">
        <v>15</v>
      </c>
      <c r="B27" s="51">
        <v>70</v>
      </c>
      <c r="C27" s="63">
        <v>85.11</v>
      </c>
      <c r="D27" s="349">
        <v>75</v>
      </c>
      <c r="E27" s="633" t="s">
        <v>113</v>
      </c>
      <c r="F27" s="268">
        <v>71.759259259259252</v>
      </c>
      <c r="G27" s="73">
        <v>1296</v>
      </c>
      <c r="H27" s="63">
        <v>100</v>
      </c>
      <c r="I27" s="349">
        <v>90</v>
      </c>
      <c r="J27" s="413">
        <v>95.96</v>
      </c>
      <c r="K27" s="73">
        <v>1296</v>
      </c>
      <c r="L27" s="63">
        <v>100</v>
      </c>
      <c r="M27" s="349">
        <v>90</v>
      </c>
      <c r="N27" s="187">
        <v>626</v>
      </c>
      <c r="O27" s="625">
        <v>48.77</v>
      </c>
      <c r="P27" s="824">
        <v>1296</v>
      </c>
      <c r="Q27" s="825">
        <v>100</v>
      </c>
      <c r="R27" s="918">
        <f>'METAS 2021'!V23</f>
        <v>90</v>
      </c>
      <c r="S27" s="823">
        <v>40.42</v>
      </c>
      <c r="T27" s="823"/>
      <c r="U27" s="823"/>
      <c r="V27" s="823">
        <f>'SUGESTÃO DA ÁREA TÉCNICA 2021'!AR23</f>
        <v>0</v>
      </c>
      <c r="W27" s="823">
        <f>'METAS 2021'!AR23</f>
        <v>0</v>
      </c>
      <c r="X27" s="823">
        <f>'RESULTADO 2021'!AS23</f>
        <v>0</v>
      </c>
      <c r="Y27" s="823"/>
      <c r="Z27" s="108" t="s">
        <v>72</v>
      </c>
      <c r="AB27" s="411">
        <f t="shared" si="0"/>
        <v>54</v>
      </c>
      <c r="AC27" s="271">
        <f t="shared" si="1"/>
        <v>89.1</v>
      </c>
      <c r="AD27" s="412">
        <f t="shared" si="2"/>
        <v>90</v>
      </c>
    </row>
    <row r="28" spans="1:30" ht="24" customHeight="1">
      <c r="A28" s="38" t="s">
        <v>16</v>
      </c>
      <c r="B28" s="63">
        <v>0</v>
      </c>
      <c r="C28" s="63">
        <v>0</v>
      </c>
      <c r="D28" s="349">
        <v>0</v>
      </c>
      <c r="E28" s="633" t="s">
        <v>114</v>
      </c>
      <c r="F28" s="409">
        <v>0</v>
      </c>
      <c r="G28" s="73">
        <v>0</v>
      </c>
      <c r="H28" s="63">
        <v>0</v>
      </c>
      <c r="I28" s="349">
        <v>0</v>
      </c>
      <c r="J28" s="414">
        <v>0</v>
      </c>
      <c r="K28" s="73">
        <v>0</v>
      </c>
      <c r="L28" s="63">
        <v>0</v>
      </c>
      <c r="M28" s="349">
        <v>0</v>
      </c>
      <c r="N28" s="187">
        <v>0</v>
      </c>
      <c r="O28" s="420">
        <v>0</v>
      </c>
      <c r="P28" s="829">
        <v>648</v>
      </c>
      <c r="Q28" s="829">
        <v>100</v>
      </c>
      <c r="R28" s="918">
        <f>'METAS 2021'!V24</f>
        <v>50</v>
      </c>
      <c r="S28" s="823">
        <v>0</v>
      </c>
      <c r="T28" s="823"/>
      <c r="U28" s="823"/>
      <c r="V28" s="823">
        <f>'SUGESTÃO DA ÁREA TÉCNICA 2021'!AR24</f>
        <v>0</v>
      </c>
      <c r="W28" s="823">
        <f>'METAS 2021'!AR24</f>
        <v>0</v>
      </c>
      <c r="X28" s="823">
        <f>'RESULTADO 2021'!AS24</f>
        <v>0</v>
      </c>
      <c r="Y28" s="823"/>
      <c r="Z28" s="108" t="s">
        <v>72</v>
      </c>
      <c r="AB28" s="411">
        <f t="shared" si="0"/>
        <v>0</v>
      </c>
      <c r="AC28" s="271">
        <f t="shared" si="1"/>
        <v>0</v>
      </c>
      <c r="AD28" s="412">
        <f t="shared" si="2"/>
        <v>0</v>
      </c>
    </row>
    <row r="29" spans="1:30" ht="15.75">
      <c r="A29" s="296" t="s">
        <v>17</v>
      </c>
      <c r="B29" s="71"/>
      <c r="C29" s="71"/>
      <c r="D29" s="71"/>
      <c r="E29" s="71"/>
      <c r="F29" s="71"/>
      <c r="G29" s="71"/>
      <c r="H29" s="71"/>
      <c r="I29" s="71"/>
      <c r="J29" s="71"/>
      <c r="K29" s="71"/>
      <c r="L29" s="71"/>
      <c r="M29" s="71"/>
      <c r="N29" s="583">
        <v>2320</v>
      </c>
      <c r="O29" s="632"/>
      <c r="P29" s="828"/>
      <c r="Q29" s="828"/>
      <c r="R29" s="918">
        <f>'METAS 2021'!V25</f>
        <v>0</v>
      </c>
      <c r="S29" s="916"/>
      <c r="T29" s="916"/>
      <c r="U29" s="916"/>
      <c r="V29" s="828"/>
      <c r="W29" s="828"/>
      <c r="X29" s="828"/>
      <c r="Y29" s="916"/>
      <c r="Z29" s="100"/>
      <c r="AB29" s="411">
        <f t="shared" si="0"/>
        <v>0</v>
      </c>
      <c r="AC29" s="271">
        <f t="shared" si="1"/>
        <v>0</v>
      </c>
      <c r="AD29" s="412">
        <f t="shared" si="2"/>
        <v>0</v>
      </c>
    </row>
    <row r="30" spans="1:30" ht="15.75" customHeight="1">
      <c r="A30" s="38" t="s">
        <v>18</v>
      </c>
      <c r="B30" s="63">
        <v>0</v>
      </c>
      <c r="C30" s="62">
        <v>0</v>
      </c>
      <c r="D30" s="349">
        <v>0</v>
      </c>
      <c r="E30" s="1460" t="s">
        <v>115</v>
      </c>
      <c r="F30" s="409">
        <v>0</v>
      </c>
      <c r="G30" s="73">
        <v>0</v>
      </c>
      <c r="H30" s="63">
        <v>0</v>
      </c>
      <c r="I30" s="349">
        <v>0</v>
      </c>
      <c r="J30" s="634">
        <v>0</v>
      </c>
      <c r="K30" s="73">
        <v>0</v>
      </c>
      <c r="L30" s="63">
        <v>0</v>
      </c>
      <c r="M30" s="349">
        <v>0</v>
      </c>
      <c r="N30" s="187">
        <v>0</v>
      </c>
      <c r="O30" s="625">
        <v>0</v>
      </c>
      <c r="P30" s="830">
        <v>0</v>
      </c>
      <c r="Q30" s="823">
        <v>0</v>
      </c>
      <c r="R30" s="918">
        <f>'METAS 2021'!V26</f>
        <v>0</v>
      </c>
      <c r="S30" s="823">
        <v>0</v>
      </c>
      <c r="T30" s="823"/>
      <c r="U30" s="823"/>
      <c r="V30" s="818">
        <f>'SUGESTÃO DA ÁREA TÉCNICA 2021'!AR26</f>
        <v>0</v>
      </c>
      <c r="W30" s="818">
        <f>'METAS 2021'!AR26</f>
        <v>0</v>
      </c>
      <c r="X30" s="818">
        <f>'RESULTADO 2021'!AS26</f>
        <v>0</v>
      </c>
      <c r="Y30" s="823"/>
      <c r="Z30" s="108" t="s">
        <v>72</v>
      </c>
      <c r="AB30" s="411">
        <f t="shared" si="0"/>
        <v>0</v>
      </c>
      <c r="AC30" s="271">
        <f t="shared" si="1"/>
        <v>0</v>
      </c>
      <c r="AD30" s="412">
        <f t="shared" si="2"/>
        <v>0</v>
      </c>
    </row>
    <row r="31" spans="1:30" ht="15.75">
      <c r="A31" s="38" t="s">
        <v>19</v>
      </c>
      <c r="B31" s="63">
        <v>0</v>
      </c>
      <c r="C31" s="63">
        <v>0</v>
      </c>
      <c r="D31" s="349">
        <v>0</v>
      </c>
      <c r="E31" s="1461"/>
      <c r="F31" s="409">
        <v>0</v>
      </c>
      <c r="G31" s="73">
        <v>0</v>
      </c>
      <c r="H31" s="63">
        <v>0</v>
      </c>
      <c r="I31" s="349">
        <v>0</v>
      </c>
      <c r="J31" s="414">
        <v>0</v>
      </c>
      <c r="K31" s="73">
        <v>0</v>
      </c>
      <c r="L31" s="63">
        <v>0</v>
      </c>
      <c r="M31" s="349">
        <v>0</v>
      </c>
      <c r="N31" s="187">
        <v>0</v>
      </c>
      <c r="O31" s="625">
        <v>0</v>
      </c>
      <c r="P31" s="830">
        <v>0</v>
      </c>
      <c r="Q31" s="823">
        <v>0</v>
      </c>
      <c r="R31" s="918">
        <f>'METAS 2021'!V27</f>
        <v>0</v>
      </c>
      <c r="S31" s="823">
        <v>0</v>
      </c>
      <c r="T31" s="823"/>
      <c r="U31" s="823"/>
      <c r="V31" s="818">
        <f>'SUGESTÃO DA ÁREA TÉCNICA 2021'!AR27</f>
        <v>0</v>
      </c>
      <c r="W31" s="818">
        <f>'METAS 2021'!AR27</f>
        <v>0</v>
      </c>
      <c r="X31" s="818">
        <f>'RESULTADO 2021'!AS27</f>
        <v>0</v>
      </c>
      <c r="Y31" s="823"/>
      <c r="Z31" s="108" t="s">
        <v>72</v>
      </c>
      <c r="AB31" s="411">
        <f t="shared" si="0"/>
        <v>0</v>
      </c>
      <c r="AC31" s="271">
        <f t="shared" si="1"/>
        <v>0</v>
      </c>
      <c r="AD31" s="412">
        <f t="shared" si="2"/>
        <v>0</v>
      </c>
    </row>
    <row r="32" spans="1:30" ht="15.75">
      <c r="A32" s="38" t="s">
        <v>20</v>
      </c>
      <c r="B32" s="63">
        <v>0</v>
      </c>
      <c r="C32" s="63">
        <v>0</v>
      </c>
      <c r="D32" s="349">
        <v>0</v>
      </c>
      <c r="E32" s="1461"/>
      <c r="F32" s="409">
        <v>0</v>
      </c>
      <c r="G32" s="73">
        <v>0</v>
      </c>
      <c r="H32" s="63">
        <v>0</v>
      </c>
      <c r="I32" s="349">
        <v>0</v>
      </c>
      <c r="J32" s="414">
        <v>0</v>
      </c>
      <c r="K32" s="73">
        <v>0</v>
      </c>
      <c r="L32" s="63">
        <v>0</v>
      </c>
      <c r="M32" s="349">
        <v>0</v>
      </c>
      <c r="N32" s="187">
        <v>0</v>
      </c>
      <c r="O32" s="625">
        <v>0</v>
      </c>
      <c r="P32" s="830">
        <v>0</v>
      </c>
      <c r="Q32" s="823">
        <v>0</v>
      </c>
      <c r="R32" s="918">
        <f>'METAS 2021'!V28</f>
        <v>0</v>
      </c>
      <c r="S32" s="823">
        <v>0</v>
      </c>
      <c r="T32" s="823"/>
      <c r="U32" s="823"/>
      <c r="V32" s="823">
        <f>'SUGESTÃO DA ÁREA TÉCNICA 2021'!AR28</f>
        <v>0</v>
      </c>
      <c r="W32" s="823">
        <f>'METAS 2021'!AR28</f>
        <v>0</v>
      </c>
      <c r="X32" s="823">
        <f>'RESULTADO 2021'!AS28</f>
        <v>0</v>
      </c>
      <c r="Y32" s="823"/>
      <c r="Z32" s="108" t="s">
        <v>72</v>
      </c>
      <c r="AB32" s="411">
        <f t="shared" si="0"/>
        <v>0</v>
      </c>
      <c r="AC32" s="271">
        <f t="shared" si="1"/>
        <v>0</v>
      </c>
      <c r="AD32" s="412">
        <f t="shared" si="2"/>
        <v>0</v>
      </c>
    </row>
    <row r="33" spans="1:30" ht="15.75">
      <c r="A33" s="38" t="s">
        <v>21</v>
      </c>
      <c r="B33" s="63">
        <v>0</v>
      </c>
      <c r="C33" s="63">
        <v>0</v>
      </c>
      <c r="D33" s="349">
        <v>0</v>
      </c>
      <c r="E33" s="1462"/>
      <c r="F33" s="409">
        <v>0</v>
      </c>
      <c r="G33" s="73">
        <v>0</v>
      </c>
      <c r="H33" s="63">
        <v>0</v>
      </c>
      <c r="I33" s="349">
        <v>0</v>
      </c>
      <c r="J33" s="630">
        <v>0</v>
      </c>
      <c r="K33" s="73">
        <v>0</v>
      </c>
      <c r="L33" s="63">
        <v>0</v>
      </c>
      <c r="M33" s="349">
        <v>0</v>
      </c>
      <c r="N33" s="187">
        <v>0</v>
      </c>
      <c r="O33" s="625">
        <v>0</v>
      </c>
      <c r="P33" s="830">
        <v>0</v>
      </c>
      <c r="Q33" s="823">
        <v>0</v>
      </c>
      <c r="R33" s="918">
        <f>'METAS 2021'!V29</f>
        <v>0</v>
      </c>
      <c r="S33" s="823">
        <v>0</v>
      </c>
      <c r="T33" s="823"/>
      <c r="U33" s="823"/>
      <c r="V33" s="823">
        <f>'SUGESTÃO DA ÁREA TÉCNICA 2021'!AR29</f>
        <v>0</v>
      </c>
      <c r="W33" s="823">
        <f>'METAS 2021'!AR29</f>
        <v>0</v>
      </c>
      <c r="X33" s="823">
        <f>'RESULTADO 2021'!AS29</f>
        <v>0</v>
      </c>
      <c r="Y33" s="823"/>
      <c r="Z33" s="108" t="s">
        <v>72</v>
      </c>
      <c r="AB33" s="411">
        <f t="shared" si="0"/>
        <v>0</v>
      </c>
      <c r="AC33" s="271">
        <f t="shared" si="1"/>
        <v>0</v>
      </c>
      <c r="AD33" s="412">
        <f t="shared" si="2"/>
        <v>0</v>
      </c>
    </row>
    <row r="34" spans="1:30" ht="20.25" customHeight="1">
      <c r="A34" s="38" t="s">
        <v>22</v>
      </c>
      <c r="B34" s="62">
        <v>100</v>
      </c>
      <c r="C34" s="63">
        <v>11.65</v>
      </c>
      <c r="D34" s="349">
        <v>0</v>
      </c>
      <c r="E34" s="1460" t="s">
        <v>116</v>
      </c>
      <c r="F34" s="268">
        <v>71.759259259259252</v>
      </c>
      <c r="G34" s="73">
        <v>1296</v>
      </c>
      <c r="H34" s="63">
        <v>100</v>
      </c>
      <c r="I34" s="349">
        <v>100</v>
      </c>
      <c r="J34" s="635">
        <v>162.75</v>
      </c>
      <c r="K34" s="73">
        <v>1296</v>
      </c>
      <c r="L34" s="63">
        <v>100</v>
      </c>
      <c r="M34" s="349">
        <v>100</v>
      </c>
      <c r="N34" s="187">
        <v>1276</v>
      </c>
      <c r="O34" s="628">
        <v>98.46</v>
      </c>
      <c r="P34" s="831">
        <v>1296</v>
      </c>
      <c r="Q34" s="826">
        <v>100</v>
      </c>
      <c r="R34" s="918">
        <f>'METAS 2021'!V30</f>
        <v>100</v>
      </c>
      <c r="S34" s="823">
        <v>32.35</v>
      </c>
      <c r="T34" s="823"/>
      <c r="U34" s="823"/>
      <c r="V34" s="823">
        <f>'SUGESTÃO DA ÁREA TÉCNICA 2021'!AR30</f>
        <v>0</v>
      </c>
      <c r="W34" s="823">
        <f>'METAS 2021'!AR30</f>
        <v>0</v>
      </c>
      <c r="X34" s="823">
        <f>'RESULTADO 2021'!AS30</f>
        <v>0</v>
      </c>
      <c r="Y34" s="823"/>
      <c r="Z34" s="108" t="s">
        <v>72</v>
      </c>
      <c r="AB34" s="411">
        <f t="shared" si="0"/>
        <v>60</v>
      </c>
      <c r="AC34" s="271">
        <f t="shared" si="1"/>
        <v>99</v>
      </c>
      <c r="AD34" s="412">
        <f t="shared" si="2"/>
        <v>100</v>
      </c>
    </row>
    <row r="35" spans="1:30" ht="25.5" customHeight="1">
      <c r="A35" s="38" t="s">
        <v>23</v>
      </c>
      <c r="B35" s="63">
        <v>30</v>
      </c>
      <c r="C35" s="63">
        <v>0</v>
      </c>
      <c r="D35" s="349">
        <v>0</v>
      </c>
      <c r="E35" s="1462"/>
      <c r="F35" s="409">
        <v>1.3333333333333333</v>
      </c>
      <c r="G35" s="73">
        <v>900</v>
      </c>
      <c r="H35" s="63">
        <v>100</v>
      </c>
      <c r="I35" s="349">
        <v>100</v>
      </c>
      <c r="J35" s="634">
        <v>37.58</v>
      </c>
      <c r="K35" s="73">
        <v>900</v>
      </c>
      <c r="L35" s="63">
        <v>100</v>
      </c>
      <c r="M35" s="349">
        <v>90</v>
      </c>
      <c r="N35" s="187">
        <v>843</v>
      </c>
      <c r="O35" s="636">
        <v>88.44</v>
      </c>
      <c r="P35" s="831">
        <v>900</v>
      </c>
      <c r="Q35" s="826">
        <v>100</v>
      </c>
      <c r="R35" s="918">
        <f>'METAS 2021'!V31</f>
        <v>90</v>
      </c>
      <c r="S35" s="823">
        <v>23.9</v>
      </c>
      <c r="T35" s="823"/>
      <c r="U35" s="823"/>
      <c r="V35" s="823">
        <f>'SUGESTÃO DA ÁREA TÉCNICA 2021'!AR31</f>
        <v>0</v>
      </c>
      <c r="W35" s="823">
        <f>'METAS 2021'!AR31</f>
        <v>0</v>
      </c>
      <c r="X35" s="823">
        <f>'RESULTADO 2021'!AS31</f>
        <v>0</v>
      </c>
      <c r="Y35" s="823"/>
      <c r="Z35" s="108" t="s">
        <v>72</v>
      </c>
      <c r="AB35" s="411">
        <f t="shared" si="0"/>
        <v>54</v>
      </c>
      <c r="AC35" s="271">
        <f t="shared" si="1"/>
        <v>89.1</v>
      </c>
      <c r="AD35" s="412">
        <f t="shared" si="2"/>
        <v>90</v>
      </c>
    </row>
    <row r="36" spans="1:30" ht="15.75" customHeight="1">
      <c r="A36" s="38" t="s">
        <v>24</v>
      </c>
      <c r="B36" s="63">
        <v>0</v>
      </c>
      <c r="C36" s="63">
        <v>0</v>
      </c>
      <c r="D36" s="349">
        <v>0</v>
      </c>
      <c r="E36" s="1460" t="s">
        <v>117</v>
      </c>
      <c r="F36" s="409">
        <v>0</v>
      </c>
      <c r="G36" s="73">
        <v>0</v>
      </c>
      <c r="H36" s="63">
        <v>0</v>
      </c>
      <c r="I36" s="349">
        <v>0</v>
      </c>
      <c r="J36" s="414">
        <v>0</v>
      </c>
      <c r="K36" s="73">
        <v>1296</v>
      </c>
      <c r="L36" s="63">
        <v>100</v>
      </c>
      <c r="M36" s="349">
        <v>100</v>
      </c>
      <c r="N36" s="187">
        <v>201</v>
      </c>
      <c r="O36" s="625">
        <v>15.50925925925926</v>
      </c>
      <c r="P36" s="831">
        <v>1296</v>
      </c>
      <c r="Q36" s="826">
        <v>100</v>
      </c>
      <c r="R36" s="918">
        <f>'METAS 2021'!V32</f>
        <v>100</v>
      </c>
      <c r="S36" s="823">
        <v>13.11</v>
      </c>
      <c r="T36" s="823"/>
      <c r="U36" s="823"/>
      <c r="V36" s="823">
        <f>'SUGESTÃO DA ÁREA TÉCNICA 2021'!AR32</f>
        <v>0</v>
      </c>
      <c r="W36" s="823">
        <f>'METAS 2021'!AR32</f>
        <v>0</v>
      </c>
      <c r="X36" s="823">
        <f>'RESULTADO 2021'!AS32</f>
        <v>0</v>
      </c>
      <c r="Y36" s="823"/>
      <c r="Z36" s="108" t="s">
        <v>72</v>
      </c>
      <c r="AB36" s="411">
        <f t="shared" si="0"/>
        <v>60</v>
      </c>
      <c r="AC36" s="271">
        <f t="shared" si="1"/>
        <v>99</v>
      </c>
      <c r="AD36" s="412">
        <f t="shared" si="2"/>
        <v>100</v>
      </c>
    </row>
    <row r="37" spans="1:30" ht="26.25" customHeight="1">
      <c r="A37" s="38" t="s">
        <v>25</v>
      </c>
      <c r="B37" s="63">
        <v>0</v>
      </c>
      <c r="C37" s="62">
        <v>0</v>
      </c>
      <c r="D37" s="349">
        <v>0</v>
      </c>
      <c r="E37" s="1462"/>
      <c r="F37" s="409">
        <v>0</v>
      </c>
      <c r="G37" s="73">
        <v>0</v>
      </c>
      <c r="H37" s="63">
        <v>0</v>
      </c>
      <c r="I37" s="349">
        <v>0</v>
      </c>
      <c r="J37" s="414">
        <v>0</v>
      </c>
      <c r="K37" s="73">
        <v>0</v>
      </c>
      <c r="L37" s="63">
        <v>0</v>
      </c>
      <c r="M37" s="349">
        <v>0</v>
      </c>
      <c r="N37" s="187">
        <v>0</v>
      </c>
      <c r="O37" s="625">
        <v>0</v>
      </c>
      <c r="P37" s="830">
        <v>0</v>
      </c>
      <c r="Q37" s="823">
        <v>0</v>
      </c>
      <c r="R37" s="918">
        <f>'METAS 2021'!V33</f>
        <v>0</v>
      </c>
      <c r="S37" s="823">
        <v>0</v>
      </c>
      <c r="T37" s="823"/>
      <c r="U37" s="823"/>
      <c r="V37" s="823">
        <f>'SUGESTÃO DA ÁREA TÉCNICA 2021'!AR33</f>
        <v>0</v>
      </c>
      <c r="W37" s="823">
        <f>'METAS 2021'!AR33</f>
        <v>0</v>
      </c>
      <c r="X37" s="823">
        <f>'RESULTADO 2021'!AS33</f>
        <v>0</v>
      </c>
      <c r="Y37" s="823"/>
      <c r="Z37" s="108" t="s">
        <v>72</v>
      </c>
      <c r="AB37" s="411">
        <f t="shared" si="0"/>
        <v>0</v>
      </c>
      <c r="AC37" s="271">
        <f t="shared" si="1"/>
        <v>0</v>
      </c>
      <c r="AD37" s="412">
        <f t="shared" si="2"/>
        <v>0</v>
      </c>
    </row>
    <row r="38" spans="1:30" ht="30">
      <c r="A38" s="295" t="s">
        <v>79</v>
      </c>
      <c r="B38" s="307"/>
      <c r="C38" s="71"/>
      <c r="D38" s="71"/>
      <c r="E38" s="71"/>
      <c r="F38" s="71"/>
      <c r="G38" s="71"/>
      <c r="H38" s="71"/>
      <c r="I38" s="71"/>
      <c r="J38" s="71"/>
      <c r="K38" s="71"/>
      <c r="L38" s="71"/>
      <c r="M38" s="71"/>
      <c r="N38" s="583">
        <v>10151</v>
      </c>
      <c r="O38" s="632"/>
      <c r="P38" s="828"/>
      <c r="Q38" s="828"/>
      <c r="R38" s="918">
        <f>'METAS 2021'!V34</f>
        <v>0</v>
      </c>
      <c r="S38" s="916"/>
      <c r="T38" s="916"/>
      <c r="U38" s="916"/>
      <c r="V38" s="828"/>
      <c r="W38" s="828"/>
      <c r="X38" s="828"/>
      <c r="Y38" s="916"/>
      <c r="Z38" s="112"/>
      <c r="AB38" s="411">
        <f t="shared" si="0"/>
        <v>0</v>
      </c>
      <c r="AC38" s="271">
        <f t="shared" si="1"/>
        <v>0</v>
      </c>
      <c r="AD38" s="412">
        <f t="shared" si="2"/>
        <v>0</v>
      </c>
    </row>
    <row r="39" spans="1:30" ht="24.75" customHeight="1">
      <c r="A39" s="38" t="s">
        <v>26</v>
      </c>
      <c r="B39" s="62">
        <v>100</v>
      </c>
      <c r="C39" s="62">
        <v>124.67</v>
      </c>
      <c r="D39" s="349">
        <v>100</v>
      </c>
      <c r="E39" s="627" t="s">
        <v>260</v>
      </c>
      <c r="F39" s="268">
        <v>91.777777777777771</v>
      </c>
      <c r="G39" s="73">
        <v>900</v>
      </c>
      <c r="H39" s="63">
        <v>100</v>
      </c>
      <c r="I39" s="349">
        <v>100</v>
      </c>
      <c r="J39" s="637">
        <v>115</v>
      </c>
      <c r="K39" s="73">
        <v>900</v>
      </c>
      <c r="L39" s="63">
        <v>100</v>
      </c>
      <c r="M39" s="349">
        <v>100</v>
      </c>
      <c r="N39" s="187">
        <v>549</v>
      </c>
      <c r="O39" s="506">
        <v>61</v>
      </c>
      <c r="P39" s="832">
        <v>900</v>
      </c>
      <c r="Q39" s="832">
        <v>100</v>
      </c>
      <c r="R39" s="918">
        <f>'METAS 2021'!V35</f>
        <v>100</v>
      </c>
      <c r="S39" s="823">
        <v>22.63</v>
      </c>
      <c r="T39" s="823"/>
      <c r="U39" s="823"/>
      <c r="V39" s="823">
        <f>'SUGESTÃO DA ÁREA TÉCNICA 2021'!AR35</f>
        <v>0</v>
      </c>
      <c r="W39" s="823">
        <f>'METAS 2021'!AR35</f>
        <v>0</v>
      </c>
      <c r="X39" s="823">
        <f>'RESULTADO 2021'!AS35</f>
        <v>0</v>
      </c>
      <c r="Y39" s="823"/>
      <c r="Z39" s="108" t="s">
        <v>72</v>
      </c>
      <c r="AB39" s="411">
        <f t="shared" si="0"/>
        <v>60</v>
      </c>
      <c r="AC39" s="271">
        <f t="shared" si="1"/>
        <v>99</v>
      </c>
      <c r="AD39" s="412">
        <f t="shared" si="2"/>
        <v>100</v>
      </c>
    </row>
    <row r="40" spans="1:30" ht="20.25" customHeight="1">
      <c r="A40" s="38" t="s">
        <v>27</v>
      </c>
      <c r="B40" s="63">
        <v>0</v>
      </c>
      <c r="C40" s="63">
        <v>0</v>
      </c>
      <c r="D40" s="349">
        <v>0</v>
      </c>
      <c r="E40" s="627" t="s">
        <v>118</v>
      </c>
      <c r="F40" s="409">
        <v>0</v>
      </c>
      <c r="G40" s="73">
        <v>0</v>
      </c>
      <c r="H40" s="63">
        <v>0</v>
      </c>
      <c r="I40" s="349">
        <v>0</v>
      </c>
      <c r="J40" s="414">
        <v>0</v>
      </c>
      <c r="K40" s="73">
        <v>900</v>
      </c>
      <c r="L40" s="63">
        <v>100</v>
      </c>
      <c r="M40" s="349">
        <v>50</v>
      </c>
      <c r="N40" s="187">
        <v>0</v>
      </c>
      <c r="O40" s="420">
        <v>0</v>
      </c>
      <c r="P40" s="833">
        <v>900</v>
      </c>
      <c r="Q40" s="833">
        <v>100</v>
      </c>
      <c r="R40" s="918">
        <f>'METAS 2021'!V36</f>
        <v>50</v>
      </c>
      <c r="S40" s="823">
        <v>0</v>
      </c>
      <c r="T40" s="823"/>
      <c r="U40" s="823"/>
      <c r="V40" s="823">
        <f>'SUGESTÃO DA ÁREA TÉCNICA 2021'!AR36</f>
        <v>0</v>
      </c>
      <c r="W40" s="823">
        <f>'METAS 2021'!AR36</f>
        <v>0</v>
      </c>
      <c r="X40" s="823">
        <f>'RESULTADO 2021'!AS36</f>
        <v>0</v>
      </c>
      <c r="Y40" s="823"/>
      <c r="Z40" s="108" t="s">
        <v>72</v>
      </c>
      <c r="AB40" s="411">
        <f t="shared" si="0"/>
        <v>30</v>
      </c>
      <c r="AC40" s="271">
        <f t="shared" si="1"/>
        <v>49.5</v>
      </c>
      <c r="AD40" s="412">
        <f t="shared" si="2"/>
        <v>50</v>
      </c>
    </row>
    <row r="41" spans="1:30" ht="22.5" customHeight="1">
      <c r="A41" s="38" t="s">
        <v>235</v>
      </c>
      <c r="B41" s="63">
        <v>80</v>
      </c>
      <c r="C41" s="63">
        <v>0</v>
      </c>
      <c r="D41" s="349">
        <v>100</v>
      </c>
      <c r="E41" s="627" t="s">
        <v>119</v>
      </c>
      <c r="F41" s="268">
        <v>71.444444444444443</v>
      </c>
      <c r="G41" s="73">
        <v>900</v>
      </c>
      <c r="H41" s="63">
        <v>100</v>
      </c>
      <c r="I41" s="349">
        <v>100</v>
      </c>
      <c r="J41" s="631">
        <v>70.58</v>
      </c>
      <c r="K41" s="73">
        <v>900</v>
      </c>
      <c r="L41" s="63">
        <v>100</v>
      </c>
      <c r="M41" s="349">
        <v>100</v>
      </c>
      <c r="N41" s="187">
        <v>447</v>
      </c>
      <c r="O41" s="625">
        <v>49.44</v>
      </c>
      <c r="P41" s="831">
        <v>900</v>
      </c>
      <c r="Q41" s="826">
        <v>100</v>
      </c>
      <c r="R41" s="918">
        <f>'METAS 2021'!V37</f>
        <v>66</v>
      </c>
      <c r="S41" s="823">
        <v>24.13</v>
      </c>
      <c r="T41" s="823"/>
      <c r="U41" s="823"/>
      <c r="V41" s="823">
        <f>'SUGESTÃO DA ÁREA TÉCNICA 2021'!AR37</f>
        <v>0</v>
      </c>
      <c r="W41" s="823">
        <f>'METAS 2021'!AR37</f>
        <v>0</v>
      </c>
      <c r="X41" s="823">
        <f>'RESULTADO 2021'!AS37</f>
        <v>0</v>
      </c>
      <c r="Y41" s="823"/>
      <c r="Z41" s="108" t="s">
        <v>72</v>
      </c>
      <c r="AB41" s="411">
        <f t="shared" si="0"/>
        <v>60</v>
      </c>
      <c r="AC41" s="271">
        <f t="shared" si="1"/>
        <v>99</v>
      </c>
      <c r="AD41" s="412">
        <f t="shared" si="2"/>
        <v>100</v>
      </c>
    </row>
    <row r="42" spans="1:30" ht="27.75" customHeight="1">
      <c r="A42" s="38" t="s">
        <v>29</v>
      </c>
      <c r="B42" s="63">
        <v>0</v>
      </c>
      <c r="C42" s="63">
        <v>0</v>
      </c>
      <c r="D42" s="349">
        <v>40</v>
      </c>
      <c r="E42" s="1455" t="s">
        <v>120</v>
      </c>
      <c r="F42" s="409">
        <v>3.3333333333333335</v>
      </c>
      <c r="G42" s="73">
        <v>900</v>
      </c>
      <c r="H42" s="63">
        <v>0</v>
      </c>
      <c r="I42" s="349">
        <v>30</v>
      </c>
      <c r="J42" s="414">
        <v>0</v>
      </c>
      <c r="K42" s="73">
        <v>900</v>
      </c>
      <c r="L42" s="63">
        <v>100</v>
      </c>
      <c r="M42" s="349">
        <v>100</v>
      </c>
      <c r="N42" s="187">
        <v>0</v>
      </c>
      <c r="O42" s="420">
        <v>0</v>
      </c>
      <c r="P42" s="833">
        <v>900</v>
      </c>
      <c r="Q42" s="833">
        <v>100</v>
      </c>
      <c r="R42" s="918">
        <f>'METAS 2021'!V38</f>
        <v>100</v>
      </c>
      <c r="S42" s="823">
        <v>0</v>
      </c>
      <c r="T42" s="823"/>
      <c r="U42" s="823"/>
      <c r="V42" s="823">
        <f>'SUGESTÃO DA ÁREA TÉCNICA 2021'!AR38</f>
        <v>0</v>
      </c>
      <c r="W42" s="823">
        <f>'METAS 2021'!AR38</f>
        <v>0</v>
      </c>
      <c r="X42" s="823">
        <f>'RESULTADO 2021'!AS38</f>
        <v>0</v>
      </c>
      <c r="Y42" s="823"/>
      <c r="Z42" s="108" t="s">
        <v>72</v>
      </c>
      <c r="AB42" s="411">
        <f t="shared" si="0"/>
        <v>60</v>
      </c>
      <c r="AC42" s="271">
        <f t="shared" si="1"/>
        <v>99</v>
      </c>
      <c r="AD42" s="412">
        <f t="shared" si="2"/>
        <v>100</v>
      </c>
    </row>
    <row r="43" spans="1:30" ht="27" customHeight="1">
      <c r="A43" s="38" t="s">
        <v>30</v>
      </c>
      <c r="B43" s="63">
        <v>0</v>
      </c>
      <c r="C43" s="63">
        <v>0</v>
      </c>
      <c r="D43" s="349">
        <v>75</v>
      </c>
      <c r="E43" s="1456"/>
      <c r="F43" s="409">
        <v>7</v>
      </c>
      <c r="G43" s="73">
        <v>900</v>
      </c>
      <c r="H43" s="63">
        <v>100</v>
      </c>
      <c r="I43" s="349">
        <v>75</v>
      </c>
      <c r="J43" s="414">
        <v>0</v>
      </c>
      <c r="K43" s="73">
        <v>900</v>
      </c>
      <c r="L43" s="63">
        <v>100</v>
      </c>
      <c r="M43" s="349">
        <v>100</v>
      </c>
      <c r="N43" s="187">
        <v>103</v>
      </c>
      <c r="O43" s="628">
        <v>11.11</v>
      </c>
      <c r="P43" s="831">
        <v>900</v>
      </c>
      <c r="Q43" s="826">
        <v>100</v>
      </c>
      <c r="R43" s="918">
        <f>'METAS 2021'!V39</f>
        <v>100</v>
      </c>
      <c r="S43" s="823">
        <v>0</v>
      </c>
      <c r="T43" s="823"/>
      <c r="U43" s="823"/>
      <c r="V43" s="823">
        <f>'SUGESTÃO DA ÁREA TÉCNICA 2021'!AR39</f>
        <v>0</v>
      </c>
      <c r="W43" s="823">
        <f>'METAS 2021'!AR39</f>
        <v>0</v>
      </c>
      <c r="X43" s="823">
        <f>'RESULTADO 2021'!AS39</f>
        <v>0</v>
      </c>
      <c r="Y43" s="823"/>
      <c r="Z43" s="108" t="s">
        <v>72</v>
      </c>
      <c r="AB43" s="411">
        <f t="shared" si="0"/>
        <v>60</v>
      </c>
      <c r="AC43" s="271">
        <f t="shared" si="1"/>
        <v>99</v>
      </c>
      <c r="AD43" s="412">
        <f t="shared" si="2"/>
        <v>100</v>
      </c>
    </row>
    <row r="44" spans="1:30" ht="25.5" customHeight="1">
      <c r="A44" s="38" t="s">
        <v>31</v>
      </c>
      <c r="B44" s="63">
        <v>30</v>
      </c>
      <c r="C44" s="63">
        <v>0</v>
      </c>
      <c r="D44" s="349">
        <v>0</v>
      </c>
      <c r="E44" s="627" t="s">
        <v>121</v>
      </c>
      <c r="F44" s="409">
        <v>0</v>
      </c>
      <c r="G44" s="73">
        <v>0</v>
      </c>
      <c r="H44" s="63">
        <v>0</v>
      </c>
      <c r="I44" s="349">
        <v>0</v>
      </c>
      <c r="J44" s="414">
        <v>0</v>
      </c>
      <c r="K44" s="73">
        <v>0</v>
      </c>
      <c r="L44" s="63">
        <v>0</v>
      </c>
      <c r="M44" s="349">
        <v>0</v>
      </c>
      <c r="N44" s="187">
        <v>0</v>
      </c>
      <c r="O44" s="420">
        <v>0</v>
      </c>
      <c r="P44" s="833">
        <v>0</v>
      </c>
      <c r="Q44" s="833">
        <v>0</v>
      </c>
      <c r="R44" s="918">
        <f>'METAS 2021'!V40</f>
        <v>0</v>
      </c>
      <c r="S44" s="823">
        <v>0</v>
      </c>
      <c r="T44" s="823"/>
      <c r="U44" s="823"/>
      <c r="V44" s="823">
        <f>'SUGESTÃO DA ÁREA TÉCNICA 2021'!AR40</f>
        <v>0</v>
      </c>
      <c r="W44" s="823">
        <f>'METAS 2021'!AR40</f>
        <v>0</v>
      </c>
      <c r="X44" s="823">
        <f>'RESULTADO 2021'!AS40</f>
        <v>0</v>
      </c>
      <c r="Y44" s="823"/>
      <c r="Z44" s="108" t="s">
        <v>72</v>
      </c>
      <c r="AB44" s="411">
        <f t="shared" si="0"/>
        <v>0</v>
      </c>
      <c r="AC44" s="271">
        <f t="shared" si="1"/>
        <v>0</v>
      </c>
      <c r="AD44" s="412">
        <f t="shared" si="2"/>
        <v>0</v>
      </c>
    </row>
    <row r="45" spans="1:30" ht="27.75" customHeight="1">
      <c r="A45" s="38" t="s">
        <v>32</v>
      </c>
      <c r="B45" s="62">
        <v>100</v>
      </c>
      <c r="C45" s="63">
        <v>324</v>
      </c>
      <c r="D45" s="349">
        <v>100</v>
      </c>
      <c r="E45" s="627" t="s">
        <v>122</v>
      </c>
      <c r="F45" s="410">
        <v>508.8</v>
      </c>
      <c r="G45" s="73">
        <v>2772</v>
      </c>
      <c r="H45" s="63">
        <v>100</v>
      </c>
      <c r="I45" s="349">
        <v>100</v>
      </c>
      <c r="J45" s="429">
        <v>437.41</v>
      </c>
      <c r="K45" s="73">
        <v>2772</v>
      </c>
      <c r="L45" s="63">
        <v>100</v>
      </c>
      <c r="M45" s="349">
        <v>100</v>
      </c>
      <c r="N45" s="187">
        <v>7908</v>
      </c>
      <c r="O45" s="636">
        <v>284.7</v>
      </c>
      <c r="P45" s="831">
        <v>2772</v>
      </c>
      <c r="Q45" s="826">
        <v>100</v>
      </c>
      <c r="R45" s="918">
        <f>'METAS 2021'!V41</f>
        <v>100</v>
      </c>
      <c r="S45" s="823">
        <v>84.54</v>
      </c>
      <c r="T45" s="823"/>
      <c r="U45" s="823"/>
      <c r="V45" s="823">
        <f>'SUGESTÃO DA ÁREA TÉCNICA 2021'!AR41</f>
        <v>0</v>
      </c>
      <c r="W45" s="823">
        <f>'METAS 2021'!AR41</f>
        <v>0</v>
      </c>
      <c r="X45" s="823">
        <f>'RESULTADO 2021'!AS41</f>
        <v>0</v>
      </c>
      <c r="Y45" s="823"/>
      <c r="Z45" s="108" t="s">
        <v>72</v>
      </c>
      <c r="AB45" s="411">
        <f t="shared" si="0"/>
        <v>60</v>
      </c>
      <c r="AC45" s="271">
        <f t="shared" si="1"/>
        <v>99</v>
      </c>
      <c r="AD45" s="412">
        <f t="shared" si="2"/>
        <v>100</v>
      </c>
    </row>
    <row r="46" spans="1:30" ht="25.5" customHeight="1">
      <c r="A46" s="38" t="s">
        <v>33</v>
      </c>
      <c r="B46" s="62">
        <v>85</v>
      </c>
      <c r="C46" s="62">
        <v>26.22</v>
      </c>
      <c r="D46" s="349">
        <v>30</v>
      </c>
      <c r="E46" s="627" t="s">
        <v>123</v>
      </c>
      <c r="F46" s="410">
        <v>63.888888888888886</v>
      </c>
      <c r="G46" s="73">
        <v>900</v>
      </c>
      <c r="H46" s="63">
        <v>100</v>
      </c>
      <c r="I46" s="349">
        <v>100</v>
      </c>
      <c r="J46" s="454">
        <v>14.29</v>
      </c>
      <c r="K46" s="73">
        <v>900</v>
      </c>
      <c r="L46" s="63">
        <v>100</v>
      </c>
      <c r="M46" s="349">
        <v>100</v>
      </c>
      <c r="N46" s="187">
        <v>214</v>
      </c>
      <c r="O46" s="625">
        <v>23.777777777777779</v>
      </c>
      <c r="P46" s="831">
        <v>900</v>
      </c>
      <c r="Q46" s="826">
        <v>100</v>
      </c>
      <c r="R46" s="918">
        <f>'METAS 2021'!V42</f>
        <v>100</v>
      </c>
      <c r="S46" s="823">
        <v>15.33</v>
      </c>
      <c r="T46" s="823"/>
      <c r="U46" s="823"/>
      <c r="V46" s="823">
        <f>'SUGESTÃO DA ÁREA TÉCNICA 2021'!AR42</f>
        <v>0</v>
      </c>
      <c r="W46" s="823">
        <f>'METAS 2021'!AR42</f>
        <v>0</v>
      </c>
      <c r="X46" s="823">
        <f>'RESULTADO 2021'!AS42</f>
        <v>0</v>
      </c>
      <c r="Y46" s="823"/>
      <c r="Z46" s="108" t="s">
        <v>72</v>
      </c>
      <c r="AB46" s="411">
        <f t="shared" si="0"/>
        <v>60</v>
      </c>
      <c r="AC46" s="271">
        <f t="shared" si="1"/>
        <v>99</v>
      </c>
      <c r="AD46" s="412">
        <f t="shared" si="2"/>
        <v>100</v>
      </c>
    </row>
    <row r="47" spans="1:30" ht="25.5" customHeight="1">
      <c r="A47" s="38" t="s">
        <v>34</v>
      </c>
      <c r="B47" s="62">
        <v>90</v>
      </c>
      <c r="C47" s="63">
        <v>37.67</v>
      </c>
      <c r="D47" s="349">
        <v>50</v>
      </c>
      <c r="E47" s="627" t="s">
        <v>124</v>
      </c>
      <c r="F47" s="268">
        <v>37.111111111111114</v>
      </c>
      <c r="G47" s="73">
        <v>900</v>
      </c>
      <c r="H47" s="63">
        <v>100</v>
      </c>
      <c r="I47" s="349">
        <v>50</v>
      </c>
      <c r="J47" s="429">
        <v>67.349999999999994</v>
      </c>
      <c r="K47" s="73">
        <v>900</v>
      </c>
      <c r="L47" s="63">
        <v>100</v>
      </c>
      <c r="M47" s="349" t="s">
        <v>600</v>
      </c>
      <c r="N47" s="187">
        <v>926</v>
      </c>
      <c r="O47" s="636">
        <v>102.88888888888889</v>
      </c>
      <c r="P47" s="831">
        <v>900</v>
      </c>
      <c r="Q47" s="826">
        <v>100</v>
      </c>
      <c r="R47" s="918">
        <f>'METAS 2021'!V43</f>
        <v>100</v>
      </c>
      <c r="S47" s="823">
        <v>0</v>
      </c>
      <c r="T47" s="823"/>
      <c r="U47" s="823"/>
      <c r="V47" s="823">
        <f>'SUGESTÃO DA ÁREA TÉCNICA 2021'!AR43</f>
        <v>0</v>
      </c>
      <c r="W47" s="823">
        <f>'METAS 2021'!AR43</f>
        <v>0</v>
      </c>
      <c r="X47" s="823">
        <f>'RESULTADO 2021'!AS43</f>
        <v>0</v>
      </c>
      <c r="Y47" s="823"/>
      <c r="Z47" s="108" t="s">
        <v>72</v>
      </c>
      <c r="AB47" s="411" t="e">
        <f t="shared" si="0"/>
        <v>#VALUE!</v>
      </c>
      <c r="AC47" s="271" t="e">
        <f t="shared" si="1"/>
        <v>#VALUE!</v>
      </c>
      <c r="AD47" s="412" t="e">
        <f t="shared" si="2"/>
        <v>#VALUE!</v>
      </c>
    </row>
    <row r="48" spans="1:30" ht="27" customHeight="1">
      <c r="A48" s="38" t="s">
        <v>35</v>
      </c>
      <c r="B48" s="63">
        <v>0</v>
      </c>
      <c r="C48" s="63">
        <v>0</v>
      </c>
      <c r="D48" s="349">
        <v>0</v>
      </c>
      <c r="E48" s="1455" t="s">
        <v>125</v>
      </c>
      <c r="F48" s="409">
        <v>0</v>
      </c>
      <c r="G48" s="73">
        <v>0</v>
      </c>
      <c r="H48" s="63">
        <v>0</v>
      </c>
      <c r="I48" s="349">
        <v>90</v>
      </c>
      <c r="J48" s="638">
        <v>0</v>
      </c>
      <c r="K48" s="73">
        <v>900</v>
      </c>
      <c r="L48" s="63">
        <v>100</v>
      </c>
      <c r="M48" s="349">
        <v>100</v>
      </c>
      <c r="N48" s="187">
        <v>0</v>
      </c>
      <c r="O48" s="420">
        <v>0</v>
      </c>
      <c r="P48" s="833">
        <v>900</v>
      </c>
      <c r="Q48" s="833">
        <v>100</v>
      </c>
      <c r="R48" s="918">
        <f>'METAS 2021'!V44</f>
        <v>100</v>
      </c>
      <c r="S48" s="823">
        <v>0</v>
      </c>
      <c r="T48" s="823"/>
      <c r="U48" s="823"/>
      <c r="V48" s="823">
        <f>'SUGESTÃO DA ÁREA TÉCNICA 2021'!AR44</f>
        <v>0</v>
      </c>
      <c r="W48" s="823">
        <f>'METAS 2021'!AR44</f>
        <v>0</v>
      </c>
      <c r="X48" s="823">
        <f>'RESULTADO 2021'!AS44</f>
        <v>0</v>
      </c>
      <c r="Y48" s="823"/>
      <c r="Z48" s="108" t="s">
        <v>72</v>
      </c>
      <c r="AB48" s="411">
        <f t="shared" si="0"/>
        <v>60</v>
      </c>
      <c r="AC48" s="271">
        <f t="shared" si="1"/>
        <v>99</v>
      </c>
      <c r="AD48" s="412">
        <f t="shared" si="2"/>
        <v>100</v>
      </c>
    </row>
    <row r="49" spans="1:30" ht="26.25" customHeight="1">
      <c r="A49" s="38" t="s">
        <v>36</v>
      </c>
      <c r="B49" s="63">
        <v>0</v>
      </c>
      <c r="C49" s="63">
        <v>0</v>
      </c>
      <c r="D49" s="349">
        <v>0</v>
      </c>
      <c r="E49" s="1456"/>
      <c r="F49" s="409">
        <v>0</v>
      </c>
      <c r="G49" s="73">
        <v>0</v>
      </c>
      <c r="H49" s="63">
        <v>0</v>
      </c>
      <c r="I49" s="349">
        <v>0</v>
      </c>
      <c r="J49" s="634">
        <v>0</v>
      </c>
      <c r="K49" s="73">
        <v>648</v>
      </c>
      <c r="L49" s="51">
        <v>100</v>
      </c>
      <c r="M49" s="349">
        <v>100</v>
      </c>
      <c r="N49" s="187">
        <v>0</v>
      </c>
      <c r="O49" s="420">
        <v>0</v>
      </c>
      <c r="P49" s="833">
        <v>648</v>
      </c>
      <c r="Q49" s="833">
        <v>100</v>
      </c>
      <c r="R49" s="918">
        <f>'METAS 2021'!V45</f>
        <v>100</v>
      </c>
      <c r="S49" s="823">
        <v>0</v>
      </c>
      <c r="T49" s="823"/>
      <c r="U49" s="823"/>
      <c r="V49" s="823">
        <f>'SUGESTÃO DA ÁREA TÉCNICA 2021'!AR45</f>
        <v>0</v>
      </c>
      <c r="W49" s="823">
        <f>'METAS 2021'!AR45</f>
        <v>0</v>
      </c>
      <c r="X49" s="823">
        <f>'RESULTADO 2021'!AS45</f>
        <v>0</v>
      </c>
      <c r="Y49" s="823"/>
      <c r="Z49" s="108" t="s">
        <v>72</v>
      </c>
      <c r="AB49" s="411">
        <f t="shared" si="0"/>
        <v>60</v>
      </c>
      <c r="AC49" s="271">
        <f t="shared" si="1"/>
        <v>99</v>
      </c>
      <c r="AD49" s="412">
        <f t="shared" si="2"/>
        <v>100</v>
      </c>
    </row>
    <row r="50" spans="1:30" ht="28.5" customHeight="1">
      <c r="A50" s="38" t="s">
        <v>37</v>
      </c>
      <c r="B50" s="62">
        <v>70</v>
      </c>
      <c r="C50" s="63">
        <v>2.78</v>
      </c>
      <c r="D50" s="349">
        <v>0.44</v>
      </c>
      <c r="E50" s="627" t="s">
        <v>126</v>
      </c>
      <c r="F50" s="410">
        <v>0.44444444444444442</v>
      </c>
      <c r="G50" s="73">
        <v>900</v>
      </c>
      <c r="H50" s="63">
        <v>100</v>
      </c>
      <c r="I50" s="349">
        <v>100</v>
      </c>
      <c r="J50" s="454">
        <v>6.63</v>
      </c>
      <c r="K50" s="73">
        <v>900</v>
      </c>
      <c r="L50" s="63">
        <v>100</v>
      </c>
      <c r="M50" s="349" t="s">
        <v>600</v>
      </c>
      <c r="N50" s="187">
        <v>4</v>
      </c>
      <c r="O50" s="625">
        <v>0.44444444444444442</v>
      </c>
      <c r="P50" s="830">
        <v>900</v>
      </c>
      <c r="Q50" s="823">
        <v>100</v>
      </c>
      <c r="R50" s="918">
        <f>'METAS 2021'!V46</f>
        <v>0</v>
      </c>
      <c r="S50" s="823">
        <v>0</v>
      </c>
      <c r="T50" s="823"/>
      <c r="U50" s="823"/>
      <c r="V50" s="823">
        <f>'SUGESTÃO DA ÁREA TÉCNICA 2021'!AR46</f>
        <v>0</v>
      </c>
      <c r="W50" s="823">
        <f>'METAS 2021'!AR46</f>
        <v>0</v>
      </c>
      <c r="X50" s="823">
        <f>'RESULTADO 2021'!AS46</f>
        <v>0</v>
      </c>
      <c r="Y50" s="823"/>
      <c r="Z50" s="108" t="s">
        <v>72</v>
      </c>
      <c r="AB50" s="411" t="e">
        <f t="shared" si="0"/>
        <v>#VALUE!</v>
      </c>
      <c r="AC50" s="271" t="e">
        <f t="shared" si="1"/>
        <v>#VALUE!</v>
      </c>
      <c r="AD50" s="412" t="e">
        <f t="shared" si="2"/>
        <v>#VALUE!</v>
      </c>
    </row>
    <row r="51" spans="1:30" ht="15.75">
      <c r="A51" s="296" t="s">
        <v>38</v>
      </c>
      <c r="B51" s="307"/>
      <c r="C51" s="71"/>
      <c r="D51" s="71"/>
      <c r="E51" s="71"/>
      <c r="F51" s="71"/>
      <c r="G51" s="71"/>
      <c r="H51" s="71"/>
      <c r="I51" s="71"/>
      <c r="J51" s="71"/>
      <c r="K51" s="71"/>
      <c r="L51" s="71"/>
      <c r="M51" s="71"/>
      <c r="N51" s="583">
        <v>368</v>
      </c>
      <c r="O51" s="632"/>
      <c r="P51" s="828"/>
      <c r="Q51" s="828"/>
      <c r="R51" s="918">
        <f>'METAS 2021'!V47</f>
        <v>0</v>
      </c>
      <c r="S51" s="916"/>
      <c r="T51" s="916"/>
      <c r="U51" s="916"/>
      <c r="V51" s="828"/>
      <c r="W51" s="828"/>
      <c r="X51" s="828"/>
      <c r="Y51" s="916"/>
      <c r="Z51" s="100"/>
      <c r="AB51" s="411">
        <f t="shared" si="0"/>
        <v>0</v>
      </c>
      <c r="AC51" s="271">
        <f t="shared" si="1"/>
        <v>0</v>
      </c>
      <c r="AD51" s="412">
        <f t="shared" si="2"/>
        <v>0</v>
      </c>
    </row>
    <row r="52" spans="1:30" ht="22.5" customHeight="1">
      <c r="A52" s="38" t="s">
        <v>39</v>
      </c>
      <c r="B52" s="62">
        <v>100</v>
      </c>
      <c r="C52" s="62">
        <v>19.52</v>
      </c>
      <c r="D52" s="349">
        <v>69</v>
      </c>
      <c r="E52" s="627" t="s">
        <v>127</v>
      </c>
      <c r="F52" s="414">
        <v>3.8580246913580245</v>
      </c>
      <c r="G52" s="73">
        <v>1296</v>
      </c>
      <c r="H52" s="63">
        <v>100</v>
      </c>
      <c r="I52" s="587">
        <v>80</v>
      </c>
      <c r="J52" s="595">
        <v>45.98</v>
      </c>
      <c r="K52" s="73">
        <v>1296</v>
      </c>
      <c r="L52" s="63">
        <v>100</v>
      </c>
      <c r="M52" s="349">
        <v>80</v>
      </c>
      <c r="N52" s="187">
        <v>239</v>
      </c>
      <c r="O52" s="625">
        <v>18.441358024691358</v>
      </c>
      <c r="P52" s="831">
        <v>1296</v>
      </c>
      <c r="Q52" s="826">
        <v>100</v>
      </c>
      <c r="R52" s="918">
        <f>'METAS 2021'!V48</f>
        <v>100</v>
      </c>
      <c r="S52" s="823">
        <v>6.94</v>
      </c>
      <c r="T52" s="823"/>
      <c r="U52" s="823"/>
      <c r="V52" s="823">
        <f>'SUGESTÃO DA ÁREA TÉCNICA 2021'!AR48</f>
        <v>0</v>
      </c>
      <c r="W52" s="823">
        <f>'METAS 2021'!AR48</f>
        <v>0</v>
      </c>
      <c r="X52" s="823">
        <f>'RESULTADO 2021'!AS48</f>
        <v>0</v>
      </c>
      <c r="Y52" s="823"/>
      <c r="Z52" s="108" t="s">
        <v>72</v>
      </c>
      <c r="AB52" s="411">
        <f t="shared" si="0"/>
        <v>48</v>
      </c>
      <c r="AC52" s="271">
        <f t="shared" si="1"/>
        <v>79.2</v>
      </c>
      <c r="AD52" s="412">
        <f t="shared" si="2"/>
        <v>80</v>
      </c>
    </row>
    <row r="53" spans="1:30" ht="28.5" customHeight="1">
      <c r="A53" s="38" t="s">
        <v>40</v>
      </c>
      <c r="B53" s="63">
        <v>0</v>
      </c>
      <c r="C53" s="63">
        <v>0</v>
      </c>
      <c r="D53" s="349">
        <v>0</v>
      </c>
      <c r="E53" s="627" t="s">
        <v>128</v>
      </c>
      <c r="F53" s="409">
        <v>0</v>
      </c>
      <c r="G53" s="73">
        <v>0</v>
      </c>
      <c r="H53" s="63">
        <v>0</v>
      </c>
      <c r="I53" s="349">
        <v>0</v>
      </c>
      <c r="J53" s="414">
        <v>0</v>
      </c>
      <c r="K53" s="73">
        <v>0</v>
      </c>
      <c r="L53" s="63">
        <v>0</v>
      </c>
      <c r="M53" s="349">
        <v>0</v>
      </c>
      <c r="N53" s="187">
        <v>0</v>
      </c>
      <c r="O53" s="420">
        <v>0</v>
      </c>
      <c r="P53" s="833">
        <v>0</v>
      </c>
      <c r="Q53" s="833">
        <v>0</v>
      </c>
      <c r="R53" s="918">
        <f>'METAS 2021'!V49</f>
        <v>0</v>
      </c>
      <c r="S53" s="823">
        <v>0</v>
      </c>
      <c r="T53" s="823"/>
      <c r="U53" s="823"/>
      <c r="V53" s="823">
        <f>'SUGESTÃO DA ÁREA TÉCNICA 2021'!AR49</f>
        <v>0</v>
      </c>
      <c r="W53" s="823">
        <f>'METAS 2021'!AR49</f>
        <v>0</v>
      </c>
      <c r="X53" s="823">
        <f>'RESULTADO 2021'!AS49</f>
        <v>0</v>
      </c>
      <c r="Y53" s="823"/>
      <c r="Z53" s="108" t="s">
        <v>72</v>
      </c>
      <c r="AB53" s="411">
        <f t="shared" si="0"/>
        <v>0</v>
      </c>
      <c r="AC53" s="271">
        <f t="shared" si="1"/>
        <v>0</v>
      </c>
      <c r="AD53" s="412">
        <f t="shared" si="2"/>
        <v>0</v>
      </c>
    </row>
    <row r="54" spans="1:30" ht="27" customHeight="1">
      <c r="A54" s="38" t="s">
        <v>41</v>
      </c>
      <c r="B54" s="63">
        <v>0</v>
      </c>
      <c r="C54" s="63">
        <v>0</v>
      </c>
      <c r="D54" s="349">
        <v>0</v>
      </c>
      <c r="E54" s="627" t="s">
        <v>129</v>
      </c>
      <c r="F54" s="409">
        <v>9.2592592592592595</v>
      </c>
      <c r="G54" s="73">
        <v>648</v>
      </c>
      <c r="H54" s="63">
        <v>100</v>
      </c>
      <c r="I54" s="349">
        <v>100</v>
      </c>
      <c r="J54" s="454">
        <v>19.11</v>
      </c>
      <c r="K54" s="73">
        <v>648</v>
      </c>
      <c r="L54" s="63">
        <v>100</v>
      </c>
      <c r="M54" s="349">
        <v>100</v>
      </c>
      <c r="N54" s="187">
        <v>36</v>
      </c>
      <c r="O54" s="625">
        <v>5.5555555555555554</v>
      </c>
      <c r="P54" s="831">
        <v>648</v>
      </c>
      <c r="Q54" s="826">
        <v>100</v>
      </c>
      <c r="R54" s="918">
        <f>'METAS 2021'!V50</f>
        <v>100</v>
      </c>
      <c r="S54" s="823">
        <v>0.69</v>
      </c>
      <c r="T54" s="823"/>
      <c r="U54" s="823"/>
      <c r="V54" s="823">
        <f>'SUGESTÃO DA ÁREA TÉCNICA 2021'!AR50</f>
        <v>0</v>
      </c>
      <c r="W54" s="823">
        <f>'METAS 2021'!AR50</f>
        <v>0</v>
      </c>
      <c r="X54" s="823">
        <f>'RESULTADO 2021'!AS50</f>
        <v>0</v>
      </c>
      <c r="Y54" s="823"/>
      <c r="Z54" s="108" t="s">
        <v>72</v>
      </c>
      <c r="AB54" s="411">
        <f t="shared" si="0"/>
        <v>60</v>
      </c>
      <c r="AC54" s="271">
        <f t="shared" si="1"/>
        <v>99</v>
      </c>
      <c r="AD54" s="412">
        <f t="shared" si="2"/>
        <v>100</v>
      </c>
    </row>
    <row r="55" spans="1:30" ht="24" customHeight="1">
      <c r="A55" s="38" t="s">
        <v>42</v>
      </c>
      <c r="B55" s="63">
        <v>0</v>
      </c>
      <c r="C55" s="63">
        <v>0</v>
      </c>
      <c r="D55" s="349">
        <v>0</v>
      </c>
      <c r="E55" s="627" t="s">
        <v>130</v>
      </c>
      <c r="F55" s="409">
        <v>0</v>
      </c>
      <c r="G55" s="73">
        <v>0</v>
      </c>
      <c r="H55" s="63">
        <v>0</v>
      </c>
      <c r="I55" s="349">
        <v>0</v>
      </c>
      <c r="J55" s="414">
        <v>0</v>
      </c>
      <c r="K55" s="73">
        <v>0</v>
      </c>
      <c r="L55" s="63">
        <v>0</v>
      </c>
      <c r="M55" s="349">
        <v>2</v>
      </c>
      <c r="N55" s="187">
        <v>0</v>
      </c>
      <c r="O55" s="420">
        <v>0</v>
      </c>
      <c r="P55" s="833">
        <v>0</v>
      </c>
      <c r="Q55" s="833">
        <v>0</v>
      </c>
      <c r="R55" s="918">
        <f>'METAS 2021'!V51</f>
        <v>0</v>
      </c>
      <c r="S55" s="823">
        <v>0</v>
      </c>
      <c r="T55" s="823"/>
      <c r="U55" s="823"/>
      <c r="V55" s="823">
        <f>'SUGESTÃO DA ÁREA TÉCNICA 2021'!AR51</f>
        <v>0</v>
      </c>
      <c r="W55" s="823">
        <f>'METAS 2021'!AR51</f>
        <v>0</v>
      </c>
      <c r="X55" s="823">
        <f>'RESULTADO 2021'!AS51</f>
        <v>0</v>
      </c>
      <c r="Y55" s="823"/>
      <c r="Z55" s="108" t="s">
        <v>72</v>
      </c>
      <c r="AB55" s="411">
        <f t="shared" si="0"/>
        <v>1.2</v>
      </c>
      <c r="AC55" s="271">
        <f t="shared" si="1"/>
        <v>1.98</v>
      </c>
      <c r="AD55" s="412">
        <f t="shared" si="2"/>
        <v>2</v>
      </c>
    </row>
    <row r="56" spans="1:30" ht="32.25" customHeight="1">
      <c r="A56" s="38" t="s">
        <v>43</v>
      </c>
      <c r="B56" s="63">
        <v>0</v>
      </c>
      <c r="C56" s="63">
        <v>0</v>
      </c>
      <c r="D56" s="349">
        <v>0</v>
      </c>
      <c r="E56" s="627" t="s">
        <v>131</v>
      </c>
      <c r="F56" s="409">
        <v>0</v>
      </c>
      <c r="G56" s="73">
        <v>0</v>
      </c>
      <c r="H56" s="63">
        <v>0</v>
      </c>
      <c r="I56" s="349">
        <v>0</v>
      </c>
      <c r="J56" s="414">
        <v>0</v>
      </c>
      <c r="K56" s="73">
        <v>0</v>
      </c>
      <c r="L56" s="63">
        <v>0</v>
      </c>
      <c r="M56" s="349">
        <v>0</v>
      </c>
      <c r="N56" s="187">
        <v>0</v>
      </c>
      <c r="O56" s="420">
        <v>0</v>
      </c>
      <c r="P56" s="833">
        <v>0</v>
      </c>
      <c r="Q56" s="833">
        <v>0</v>
      </c>
      <c r="R56" s="918">
        <f>'METAS 2021'!V52</f>
        <v>0</v>
      </c>
      <c r="S56" s="823">
        <v>0</v>
      </c>
      <c r="T56" s="823"/>
      <c r="U56" s="823"/>
      <c r="V56" s="823">
        <f>'SUGESTÃO DA ÁREA TÉCNICA 2021'!AR52</f>
        <v>0</v>
      </c>
      <c r="W56" s="823">
        <f>'METAS 2021'!AR52</f>
        <v>0</v>
      </c>
      <c r="X56" s="823">
        <f>'RESULTADO 2021'!AS52</f>
        <v>0</v>
      </c>
      <c r="Y56" s="823"/>
      <c r="Z56" s="108" t="s">
        <v>72</v>
      </c>
      <c r="AB56" s="411">
        <f t="shared" si="0"/>
        <v>0</v>
      </c>
      <c r="AC56" s="271">
        <f t="shared" si="1"/>
        <v>0</v>
      </c>
      <c r="AD56" s="412">
        <f t="shared" si="2"/>
        <v>0</v>
      </c>
    </row>
    <row r="57" spans="1:30" ht="25.5" customHeight="1">
      <c r="A57" s="38" t="s">
        <v>44</v>
      </c>
      <c r="B57" s="62">
        <v>100</v>
      </c>
      <c r="C57" s="63">
        <v>70.52</v>
      </c>
      <c r="D57" s="349">
        <v>100</v>
      </c>
      <c r="E57" s="627" t="s">
        <v>132</v>
      </c>
      <c r="F57" s="409">
        <v>40.74074074074074</v>
      </c>
      <c r="G57" s="73">
        <v>648</v>
      </c>
      <c r="H57" s="63">
        <v>100</v>
      </c>
      <c r="I57" s="587">
        <v>95</v>
      </c>
      <c r="J57" s="631">
        <v>73.209999999999994</v>
      </c>
      <c r="K57" s="73">
        <v>648</v>
      </c>
      <c r="L57" s="63">
        <v>100</v>
      </c>
      <c r="M57" s="349">
        <v>75</v>
      </c>
      <c r="N57" s="187">
        <v>93</v>
      </c>
      <c r="O57" s="625">
        <v>14.351851851851851</v>
      </c>
      <c r="P57" s="831">
        <v>648</v>
      </c>
      <c r="Q57" s="826">
        <v>100</v>
      </c>
      <c r="R57" s="918">
        <f>'METAS 2021'!V53</f>
        <v>100</v>
      </c>
      <c r="S57" s="823">
        <v>0.69</v>
      </c>
      <c r="T57" s="823"/>
      <c r="U57" s="823"/>
      <c r="V57" s="823">
        <f>'SUGESTÃO DA ÁREA TÉCNICA 2021'!AR53</f>
        <v>0</v>
      </c>
      <c r="W57" s="823">
        <f>'METAS 2021'!AR53</f>
        <v>0</v>
      </c>
      <c r="X57" s="823">
        <f>'RESULTADO 2021'!AS53</f>
        <v>0</v>
      </c>
      <c r="Y57" s="823"/>
      <c r="Z57" s="108" t="s">
        <v>72</v>
      </c>
      <c r="AB57" s="411">
        <f t="shared" si="0"/>
        <v>45</v>
      </c>
      <c r="AC57" s="271">
        <f t="shared" si="1"/>
        <v>74.25</v>
      </c>
      <c r="AD57" s="412">
        <f t="shared" si="2"/>
        <v>75</v>
      </c>
    </row>
    <row r="58" spans="1:30" ht="15.75">
      <c r="A58" s="296" t="s">
        <v>45</v>
      </c>
      <c r="B58" s="307"/>
      <c r="C58" s="71"/>
      <c r="D58" s="71"/>
      <c r="E58" s="71"/>
      <c r="F58" s="71"/>
      <c r="G58" s="71"/>
      <c r="H58" s="71"/>
      <c r="I58" s="71"/>
      <c r="J58" s="71"/>
      <c r="K58" s="71"/>
      <c r="L58" s="71"/>
      <c r="M58" s="71"/>
      <c r="N58" s="583">
        <v>1116</v>
      </c>
      <c r="O58" s="632"/>
      <c r="P58" s="828"/>
      <c r="Q58" s="828"/>
      <c r="R58" s="918">
        <f>'METAS 2021'!V54</f>
        <v>0</v>
      </c>
      <c r="S58" s="916"/>
      <c r="T58" s="916"/>
      <c r="U58" s="916"/>
      <c r="V58" s="828"/>
      <c r="W58" s="828"/>
      <c r="X58" s="828"/>
      <c r="Y58" s="916"/>
      <c r="Z58" s="100"/>
      <c r="AB58" s="411">
        <f t="shared" si="0"/>
        <v>0</v>
      </c>
      <c r="AC58" s="271">
        <f t="shared" si="1"/>
        <v>0</v>
      </c>
      <c r="AD58" s="412">
        <f t="shared" si="2"/>
        <v>0</v>
      </c>
    </row>
    <row r="59" spans="1:30" ht="25.5" customHeight="1">
      <c r="A59" s="38" t="s">
        <v>47</v>
      </c>
      <c r="B59" s="62">
        <v>20</v>
      </c>
      <c r="C59" s="62">
        <v>8.7799999999999994</v>
      </c>
      <c r="D59" s="349">
        <v>20</v>
      </c>
      <c r="E59" s="627" t="s">
        <v>133</v>
      </c>
      <c r="F59" s="410">
        <v>35</v>
      </c>
      <c r="G59" s="73">
        <v>900</v>
      </c>
      <c r="H59" s="63">
        <v>100</v>
      </c>
      <c r="I59" s="349">
        <v>100</v>
      </c>
      <c r="J59" s="631">
        <v>68.75</v>
      </c>
      <c r="K59" s="73">
        <v>900</v>
      </c>
      <c r="L59" s="63">
        <v>100</v>
      </c>
      <c r="M59" s="349">
        <v>100</v>
      </c>
      <c r="N59" s="187">
        <v>606</v>
      </c>
      <c r="O59" s="628">
        <v>67.333333333333329</v>
      </c>
      <c r="P59" s="831">
        <v>900</v>
      </c>
      <c r="Q59" s="826">
        <v>100</v>
      </c>
      <c r="R59" s="918">
        <f>'METAS 2021'!V55</f>
        <v>100</v>
      </c>
      <c r="S59" s="823">
        <v>4.13</v>
      </c>
      <c r="T59" s="823"/>
      <c r="U59" s="823"/>
      <c r="V59" s="823">
        <f>'SUGESTÃO DA ÁREA TÉCNICA 2021'!AR55</f>
        <v>0</v>
      </c>
      <c r="W59" s="823">
        <f>'METAS 2021'!AR55</f>
        <v>0</v>
      </c>
      <c r="X59" s="823">
        <f>'RESULTADO 2021'!AS55</f>
        <v>0</v>
      </c>
      <c r="Y59" s="823"/>
      <c r="Z59" s="108" t="s">
        <v>72</v>
      </c>
      <c r="AB59" s="411">
        <f t="shared" si="0"/>
        <v>60</v>
      </c>
      <c r="AC59" s="271">
        <f t="shared" si="1"/>
        <v>99</v>
      </c>
      <c r="AD59" s="412">
        <f t="shared" si="2"/>
        <v>100</v>
      </c>
    </row>
    <row r="60" spans="1:30" ht="27" customHeight="1">
      <c r="A60" s="38" t="s">
        <v>50</v>
      </c>
      <c r="B60" s="63">
        <v>0</v>
      </c>
      <c r="C60" s="63">
        <v>0</v>
      </c>
      <c r="D60" s="349">
        <v>0</v>
      </c>
      <c r="E60" s="627" t="s">
        <v>134</v>
      </c>
      <c r="F60" s="409">
        <v>0</v>
      </c>
      <c r="G60" s="73">
        <v>0</v>
      </c>
      <c r="H60" s="63">
        <v>0</v>
      </c>
      <c r="I60" s="349">
        <v>0</v>
      </c>
      <c r="J60" s="414">
        <v>0</v>
      </c>
      <c r="K60" s="73">
        <v>0</v>
      </c>
      <c r="L60" s="63">
        <v>0</v>
      </c>
      <c r="M60" s="349">
        <v>0</v>
      </c>
      <c r="N60" s="187">
        <v>0</v>
      </c>
      <c r="O60" s="420">
        <v>0</v>
      </c>
      <c r="P60" s="833">
        <v>0</v>
      </c>
      <c r="Q60" s="833">
        <v>0</v>
      </c>
      <c r="R60" s="918">
        <f>'METAS 2021'!V56</f>
        <v>0</v>
      </c>
      <c r="S60" s="823">
        <v>0</v>
      </c>
      <c r="T60" s="823"/>
      <c r="U60" s="823"/>
      <c r="V60" s="823">
        <f>'SUGESTÃO DA ÁREA TÉCNICA 2021'!AR56</f>
        <v>0</v>
      </c>
      <c r="W60" s="823">
        <f>'METAS 2021'!AR56</f>
        <v>0</v>
      </c>
      <c r="X60" s="823">
        <f>'RESULTADO 2021'!AS56</f>
        <v>0</v>
      </c>
      <c r="Y60" s="823"/>
      <c r="Z60" s="108" t="s">
        <v>72</v>
      </c>
      <c r="AB60" s="411">
        <f t="shared" si="0"/>
        <v>0</v>
      </c>
      <c r="AC60" s="271">
        <f t="shared" si="1"/>
        <v>0</v>
      </c>
      <c r="AD60" s="412">
        <f t="shared" si="2"/>
        <v>0</v>
      </c>
    </row>
    <row r="61" spans="1:30" ht="24.75" customHeight="1">
      <c r="A61" s="38" t="s">
        <v>49</v>
      </c>
      <c r="B61" s="62">
        <v>100</v>
      </c>
      <c r="C61" s="63">
        <v>0</v>
      </c>
      <c r="D61" s="349">
        <v>100</v>
      </c>
      <c r="E61" s="627" t="s">
        <v>135</v>
      </c>
      <c r="F61" s="409">
        <v>4.0895061728395063</v>
      </c>
      <c r="G61" s="73">
        <v>1296</v>
      </c>
      <c r="H61" s="63">
        <v>100</v>
      </c>
      <c r="I61" s="349">
        <v>100</v>
      </c>
      <c r="J61" s="631">
        <v>79.62</v>
      </c>
      <c r="K61" s="73">
        <v>1296</v>
      </c>
      <c r="L61" s="63">
        <v>100</v>
      </c>
      <c r="M61" s="349">
        <v>100</v>
      </c>
      <c r="N61" s="187">
        <v>243</v>
      </c>
      <c r="O61" s="420">
        <v>18.75</v>
      </c>
      <c r="P61" s="832">
        <v>1296</v>
      </c>
      <c r="Q61" s="832">
        <v>100</v>
      </c>
      <c r="R61" s="918">
        <f>'METAS 2021'!V57</f>
        <v>100</v>
      </c>
      <c r="S61" s="823">
        <v>37.5</v>
      </c>
      <c r="T61" s="823"/>
      <c r="U61" s="823"/>
      <c r="V61" s="823">
        <f>'SUGESTÃO DA ÁREA TÉCNICA 2021'!AR57</f>
        <v>0</v>
      </c>
      <c r="W61" s="823">
        <f>'METAS 2021'!AR57</f>
        <v>0</v>
      </c>
      <c r="X61" s="823">
        <f>'RESULTADO 2021'!AS57</f>
        <v>0</v>
      </c>
      <c r="Y61" s="823"/>
      <c r="Z61" s="108" t="s">
        <v>72</v>
      </c>
      <c r="AB61" s="411">
        <f t="shared" si="0"/>
        <v>60</v>
      </c>
      <c r="AC61" s="271">
        <f t="shared" si="1"/>
        <v>99</v>
      </c>
      <c r="AD61" s="412">
        <f t="shared" si="2"/>
        <v>100</v>
      </c>
    </row>
    <row r="62" spans="1:30" ht="25.5" customHeight="1">
      <c r="A62" s="38" t="s">
        <v>48</v>
      </c>
      <c r="B62" s="63">
        <v>0</v>
      </c>
      <c r="C62" s="63">
        <v>0</v>
      </c>
      <c r="D62" s="349">
        <v>0</v>
      </c>
      <c r="E62" s="627" t="s">
        <v>136</v>
      </c>
      <c r="F62" s="409">
        <v>0</v>
      </c>
      <c r="G62" s="73">
        <v>0</v>
      </c>
      <c r="H62" s="63">
        <v>0</v>
      </c>
      <c r="I62" s="349">
        <v>0</v>
      </c>
      <c r="J62" s="414">
        <v>0</v>
      </c>
      <c r="K62" s="73">
        <v>0</v>
      </c>
      <c r="L62" s="63">
        <v>0</v>
      </c>
      <c r="M62" s="349">
        <v>0</v>
      </c>
      <c r="N62" s="187">
        <v>0</v>
      </c>
      <c r="O62" s="420">
        <v>0</v>
      </c>
      <c r="P62" s="833">
        <v>0</v>
      </c>
      <c r="Q62" s="833">
        <v>0</v>
      </c>
      <c r="R62" s="918">
        <f>'METAS 2021'!V58</f>
        <v>0</v>
      </c>
      <c r="S62" s="823">
        <v>0</v>
      </c>
      <c r="T62" s="823"/>
      <c r="U62" s="823"/>
      <c r="V62" s="823">
        <f>'SUGESTÃO DA ÁREA TÉCNICA 2021'!AR58</f>
        <v>0</v>
      </c>
      <c r="W62" s="823">
        <f>'METAS 2021'!AR58</f>
        <v>0</v>
      </c>
      <c r="X62" s="823">
        <f>'RESULTADO 2021'!AS58</f>
        <v>0</v>
      </c>
      <c r="Y62" s="823"/>
      <c r="Z62" s="108" t="s">
        <v>72</v>
      </c>
      <c r="AB62" s="411">
        <f t="shared" si="0"/>
        <v>0</v>
      </c>
      <c r="AC62" s="271">
        <f t="shared" si="1"/>
        <v>0</v>
      </c>
      <c r="AD62" s="412">
        <f t="shared" si="2"/>
        <v>0</v>
      </c>
    </row>
    <row r="63" spans="1:30" ht="27" customHeight="1">
      <c r="A63" s="38" t="s">
        <v>46</v>
      </c>
      <c r="B63" s="63">
        <v>100</v>
      </c>
      <c r="C63" s="63">
        <v>60.76</v>
      </c>
      <c r="D63" s="349">
        <v>100</v>
      </c>
      <c r="E63" s="627" t="s">
        <v>137</v>
      </c>
      <c r="F63" s="410">
        <v>109.65277777777777</v>
      </c>
      <c r="G63" s="73">
        <v>1440</v>
      </c>
      <c r="H63" s="63">
        <v>100</v>
      </c>
      <c r="I63" s="349">
        <v>100</v>
      </c>
      <c r="J63" s="429">
        <v>104.08</v>
      </c>
      <c r="K63" s="73">
        <v>1440</v>
      </c>
      <c r="L63" s="63">
        <v>100</v>
      </c>
      <c r="M63" s="349">
        <v>100</v>
      </c>
      <c r="N63" s="187">
        <v>267</v>
      </c>
      <c r="O63" s="625">
        <v>18.541666666666668</v>
      </c>
      <c r="P63" s="831">
        <v>1440</v>
      </c>
      <c r="Q63" s="826">
        <v>100</v>
      </c>
      <c r="R63" s="918">
        <f>'METAS 2021'!V59</f>
        <v>100</v>
      </c>
      <c r="S63" s="823">
        <v>21.3</v>
      </c>
      <c r="T63" s="823"/>
      <c r="U63" s="823"/>
      <c r="V63" s="823">
        <f>'SUGESTÃO DA ÁREA TÉCNICA 2021'!AR59</f>
        <v>0</v>
      </c>
      <c r="W63" s="823">
        <f>'METAS 2021'!AR59</f>
        <v>0</v>
      </c>
      <c r="X63" s="823">
        <f>'RESULTADO 2021'!AS59</f>
        <v>0</v>
      </c>
      <c r="Y63" s="823"/>
      <c r="Z63" s="108" t="s">
        <v>72</v>
      </c>
      <c r="AB63" s="411">
        <f t="shared" si="0"/>
        <v>60</v>
      </c>
      <c r="AC63" s="271">
        <f t="shared" si="1"/>
        <v>99</v>
      </c>
      <c r="AD63" s="412">
        <f t="shared" si="2"/>
        <v>100</v>
      </c>
    </row>
    <row r="64" spans="1:30" ht="15.75">
      <c r="A64" s="296" t="s">
        <v>51</v>
      </c>
      <c r="B64" s="307"/>
      <c r="C64" s="71"/>
      <c r="D64" s="71"/>
      <c r="E64" s="71"/>
      <c r="F64" s="71"/>
      <c r="G64" s="71"/>
      <c r="H64" s="71"/>
      <c r="I64" s="71"/>
      <c r="J64" s="71"/>
      <c r="K64" s="71"/>
      <c r="L64" s="71"/>
      <c r="M64" s="71"/>
      <c r="N64" s="583">
        <v>157</v>
      </c>
      <c r="O64" s="632"/>
      <c r="P64" s="828"/>
      <c r="Q64" s="828"/>
      <c r="R64" s="918">
        <f>'METAS 2021'!V60</f>
        <v>0</v>
      </c>
      <c r="S64" s="916"/>
      <c r="T64" s="916"/>
      <c r="U64" s="916"/>
      <c r="V64" s="828"/>
      <c r="W64" s="828"/>
      <c r="X64" s="828"/>
      <c r="Y64" s="916"/>
      <c r="Z64" s="103"/>
      <c r="AB64" s="411">
        <f t="shared" si="0"/>
        <v>0</v>
      </c>
      <c r="AC64" s="271">
        <f t="shared" si="1"/>
        <v>0</v>
      </c>
      <c r="AD64" s="412">
        <f t="shared" si="2"/>
        <v>0</v>
      </c>
    </row>
    <row r="65" spans="1:30" ht="25.5" customHeight="1">
      <c r="A65" s="38" t="s">
        <v>54</v>
      </c>
      <c r="B65" s="63">
        <v>0</v>
      </c>
      <c r="C65" s="62">
        <v>0</v>
      </c>
      <c r="D65" s="349">
        <v>0</v>
      </c>
      <c r="E65" s="627" t="s">
        <v>261</v>
      </c>
      <c r="F65" s="409">
        <v>0</v>
      </c>
      <c r="G65" s="73">
        <v>0</v>
      </c>
      <c r="H65" s="63">
        <v>0</v>
      </c>
      <c r="I65" s="349">
        <v>0</v>
      </c>
      <c r="J65" s="414">
        <v>0</v>
      </c>
      <c r="K65" s="73">
        <v>900</v>
      </c>
      <c r="L65" s="63">
        <v>100</v>
      </c>
      <c r="M65" s="349">
        <v>100</v>
      </c>
      <c r="N65" s="187">
        <v>56</v>
      </c>
      <c r="O65" s="625">
        <v>6.2222222222222223</v>
      </c>
      <c r="P65" s="831">
        <v>900</v>
      </c>
      <c r="Q65" s="826">
        <v>100</v>
      </c>
      <c r="R65" s="918">
        <f>'METAS 2021'!V61</f>
        <v>100</v>
      </c>
      <c r="S65" s="823">
        <v>0.92</v>
      </c>
      <c r="T65" s="823"/>
      <c r="U65" s="823"/>
      <c r="V65" s="823">
        <f>'SUGESTÃO DA ÁREA TÉCNICA 2021'!AR61</f>
        <v>0</v>
      </c>
      <c r="W65" s="823">
        <f>'METAS 2021'!AR61</f>
        <v>0</v>
      </c>
      <c r="X65" s="823">
        <f>'RESULTADO 2021'!AS61</f>
        <v>0</v>
      </c>
      <c r="Y65" s="823"/>
      <c r="Z65" s="108" t="s">
        <v>72</v>
      </c>
      <c r="AB65" s="411">
        <f t="shared" si="0"/>
        <v>60</v>
      </c>
      <c r="AC65" s="271">
        <f t="shared" si="1"/>
        <v>99</v>
      </c>
      <c r="AD65" s="412">
        <f t="shared" si="2"/>
        <v>100</v>
      </c>
    </row>
    <row r="66" spans="1:30" ht="25.5" customHeight="1">
      <c r="A66" s="38" t="s">
        <v>52</v>
      </c>
      <c r="B66" s="62">
        <v>100</v>
      </c>
      <c r="C66" s="63">
        <v>15</v>
      </c>
      <c r="D66" s="349">
        <v>100</v>
      </c>
      <c r="E66" s="627" t="s">
        <v>262</v>
      </c>
      <c r="F66" s="409">
        <v>0</v>
      </c>
      <c r="G66" s="73">
        <v>900</v>
      </c>
      <c r="H66" s="63">
        <v>100</v>
      </c>
      <c r="I66" s="349">
        <v>100</v>
      </c>
      <c r="J66" s="414">
        <v>0</v>
      </c>
      <c r="K66" s="73">
        <v>900</v>
      </c>
      <c r="L66" s="63">
        <v>100</v>
      </c>
      <c r="M66" s="349">
        <v>100</v>
      </c>
      <c r="N66" s="187">
        <v>5</v>
      </c>
      <c r="O66" s="625">
        <v>0.55555555555555558</v>
      </c>
      <c r="P66" s="831">
        <v>900</v>
      </c>
      <c r="Q66" s="826">
        <v>100</v>
      </c>
      <c r="R66" s="918">
        <f>'METAS 2021'!V62</f>
        <v>100</v>
      </c>
      <c r="S66" s="823">
        <v>0.13</v>
      </c>
      <c r="T66" s="823"/>
      <c r="U66" s="823"/>
      <c r="V66" s="823">
        <f>'SUGESTÃO DA ÁREA TÉCNICA 2021'!AR62</f>
        <v>0</v>
      </c>
      <c r="W66" s="823">
        <f>'METAS 2021'!AR62</f>
        <v>0</v>
      </c>
      <c r="X66" s="823">
        <f>'RESULTADO 2021'!AS62</f>
        <v>0</v>
      </c>
      <c r="Y66" s="823"/>
      <c r="Z66" s="108" t="s">
        <v>72</v>
      </c>
      <c r="AB66" s="411">
        <f t="shared" si="0"/>
        <v>60</v>
      </c>
      <c r="AC66" s="271">
        <f t="shared" si="1"/>
        <v>99</v>
      </c>
      <c r="AD66" s="412">
        <f t="shared" si="2"/>
        <v>100</v>
      </c>
    </row>
    <row r="67" spans="1:30" ht="21" customHeight="1">
      <c r="A67" s="38" t="s">
        <v>53</v>
      </c>
      <c r="B67" s="63">
        <v>0</v>
      </c>
      <c r="C67" s="63">
        <v>0</v>
      </c>
      <c r="D67" s="349">
        <v>0</v>
      </c>
      <c r="E67" s="627" t="s">
        <v>263</v>
      </c>
      <c r="F67" s="409">
        <v>0</v>
      </c>
      <c r="G67" s="73">
        <v>0</v>
      </c>
      <c r="H67" s="63">
        <v>0</v>
      </c>
      <c r="I67" s="349">
        <v>0</v>
      </c>
      <c r="J67" s="414">
        <v>0</v>
      </c>
      <c r="K67" s="73">
        <v>0</v>
      </c>
      <c r="L67" s="63">
        <v>0</v>
      </c>
      <c r="M67" s="349">
        <v>0</v>
      </c>
      <c r="N67" s="187">
        <v>0</v>
      </c>
      <c r="O67" s="420">
        <v>0</v>
      </c>
      <c r="P67" s="833">
        <v>0</v>
      </c>
      <c r="Q67" s="833">
        <v>0</v>
      </c>
      <c r="R67" s="918">
        <f>'METAS 2021'!V63</f>
        <v>0</v>
      </c>
      <c r="S67" s="823">
        <v>0</v>
      </c>
      <c r="T67" s="823"/>
      <c r="U67" s="823"/>
      <c r="V67" s="823">
        <f>'SUGESTÃO DA ÁREA TÉCNICA 2021'!AR63</f>
        <v>0</v>
      </c>
      <c r="W67" s="823">
        <f>'METAS 2021'!AR63</f>
        <v>0</v>
      </c>
      <c r="X67" s="823">
        <f>'RESULTADO 2021'!AS63</f>
        <v>0</v>
      </c>
      <c r="Y67" s="823"/>
      <c r="Z67" s="108" t="s">
        <v>72</v>
      </c>
      <c r="AB67" s="411">
        <f t="shared" si="0"/>
        <v>0</v>
      </c>
      <c r="AC67" s="271">
        <f t="shared" si="1"/>
        <v>0</v>
      </c>
      <c r="AD67" s="412">
        <f t="shared" si="2"/>
        <v>0</v>
      </c>
    </row>
    <row r="68" spans="1:30" ht="27" customHeight="1">
      <c r="A68" s="38" t="s">
        <v>56</v>
      </c>
      <c r="B68" s="63">
        <v>0</v>
      </c>
      <c r="C68" s="63">
        <v>0</v>
      </c>
      <c r="D68" s="349">
        <v>50</v>
      </c>
      <c r="E68" s="627" t="s">
        <v>264</v>
      </c>
      <c r="F68" s="410">
        <v>62.345679012345677</v>
      </c>
      <c r="G68" s="73">
        <v>648</v>
      </c>
      <c r="H68" s="63">
        <v>100</v>
      </c>
      <c r="I68" s="349">
        <v>100</v>
      </c>
      <c r="J68" s="631">
        <v>70.66</v>
      </c>
      <c r="K68" s="73">
        <v>648</v>
      </c>
      <c r="L68" s="63">
        <v>100</v>
      </c>
      <c r="M68" s="349">
        <v>100</v>
      </c>
      <c r="N68" s="187">
        <v>96</v>
      </c>
      <c r="O68" s="625">
        <v>14.814814814814815</v>
      </c>
      <c r="P68" s="831">
        <v>648</v>
      </c>
      <c r="Q68" s="826">
        <v>100</v>
      </c>
      <c r="R68" s="918">
        <f>'METAS 2021'!V64</f>
        <v>100</v>
      </c>
      <c r="S68" s="823">
        <v>0</v>
      </c>
      <c r="T68" s="823"/>
      <c r="U68" s="823"/>
      <c r="V68" s="823">
        <f>'SUGESTÃO DA ÁREA TÉCNICA 2021'!AR64</f>
        <v>0</v>
      </c>
      <c r="W68" s="823">
        <f>'METAS 2021'!AR64</f>
        <v>0</v>
      </c>
      <c r="X68" s="823">
        <f>'RESULTADO 2021'!AS64</f>
        <v>0</v>
      </c>
      <c r="Y68" s="823"/>
      <c r="Z68" s="108" t="s">
        <v>72</v>
      </c>
      <c r="AB68" s="411">
        <f t="shared" si="0"/>
        <v>60</v>
      </c>
      <c r="AC68" s="271">
        <f t="shared" si="1"/>
        <v>99</v>
      </c>
      <c r="AD68" s="412">
        <f t="shared" si="2"/>
        <v>100</v>
      </c>
    </row>
    <row r="69" spans="1:30" ht="30.75" customHeight="1">
      <c r="A69" s="38" t="s">
        <v>57</v>
      </c>
      <c r="B69" s="63">
        <v>0</v>
      </c>
      <c r="C69" s="63">
        <v>0</v>
      </c>
      <c r="D69" s="349">
        <v>100</v>
      </c>
      <c r="E69" s="1455" t="s">
        <v>138</v>
      </c>
      <c r="F69" s="409">
        <v>0</v>
      </c>
      <c r="G69" s="73">
        <v>0</v>
      </c>
      <c r="H69" s="63">
        <v>0</v>
      </c>
      <c r="I69" s="349">
        <v>0</v>
      </c>
      <c r="J69" s="414">
        <v>0</v>
      </c>
      <c r="K69" s="73">
        <v>0</v>
      </c>
      <c r="L69" s="63">
        <v>0</v>
      </c>
      <c r="M69" s="349">
        <v>0</v>
      </c>
      <c r="N69" s="187">
        <v>0</v>
      </c>
      <c r="O69" s="420">
        <v>0</v>
      </c>
      <c r="P69" s="833">
        <v>0</v>
      </c>
      <c r="Q69" s="833">
        <v>0</v>
      </c>
      <c r="R69" s="918">
        <f>'METAS 2021'!V65</f>
        <v>0</v>
      </c>
      <c r="S69" s="823">
        <v>0</v>
      </c>
      <c r="T69" s="823"/>
      <c r="U69" s="823"/>
      <c r="V69" s="823">
        <f>'SUGESTÃO DA ÁREA TÉCNICA 2021'!AR65</f>
        <v>0</v>
      </c>
      <c r="W69" s="823">
        <f>'METAS 2021'!AR65</f>
        <v>0</v>
      </c>
      <c r="X69" s="823">
        <f>'RESULTADO 2021'!AS65</f>
        <v>0</v>
      </c>
      <c r="Y69" s="823"/>
      <c r="Z69" s="108" t="s">
        <v>72</v>
      </c>
      <c r="AB69" s="411">
        <f t="shared" si="0"/>
        <v>0</v>
      </c>
      <c r="AC69" s="271">
        <f t="shared" si="1"/>
        <v>0</v>
      </c>
      <c r="AD69" s="412">
        <f t="shared" si="2"/>
        <v>0</v>
      </c>
    </row>
    <row r="70" spans="1:30" ht="27.75" customHeight="1">
      <c r="A70" s="38" t="s">
        <v>55</v>
      </c>
      <c r="B70" s="63">
        <v>0</v>
      </c>
      <c r="C70" s="63">
        <v>0</v>
      </c>
      <c r="D70" s="349">
        <v>0</v>
      </c>
      <c r="E70" s="1456"/>
      <c r="F70" s="409">
        <v>0</v>
      </c>
      <c r="G70" s="73">
        <v>0</v>
      </c>
      <c r="H70" s="63">
        <v>0</v>
      </c>
      <c r="I70" s="349">
        <v>0</v>
      </c>
      <c r="J70" s="414">
        <v>0</v>
      </c>
      <c r="K70" s="73">
        <v>0</v>
      </c>
      <c r="L70" s="63">
        <v>0</v>
      </c>
      <c r="M70" s="349">
        <v>0</v>
      </c>
      <c r="N70" s="187">
        <v>0</v>
      </c>
      <c r="O70" s="420">
        <v>0</v>
      </c>
      <c r="P70" s="833">
        <v>0</v>
      </c>
      <c r="Q70" s="833">
        <v>0</v>
      </c>
      <c r="R70" s="918">
        <f>'METAS 2021'!V66</f>
        <v>0</v>
      </c>
      <c r="S70" s="823">
        <v>0</v>
      </c>
      <c r="T70" s="823"/>
      <c r="U70" s="823"/>
      <c r="V70" s="823">
        <f>'SUGESTÃO DA ÁREA TÉCNICA 2021'!AR66</f>
        <v>0</v>
      </c>
      <c r="W70" s="823">
        <f>'METAS 2021'!AR66</f>
        <v>0</v>
      </c>
      <c r="X70" s="823">
        <f>'RESULTADO 2021'!AS66</f>
        <v>0</v>
      </c>
      <c r="Y70" s="823"/>
      <c r="Z70" s="108" t="s">
        <v>72</v>
      </c>
      <c r="AB70" s="411">
        <f t="shared" si="0"/>
        <v>0</v>
      </c>
      <c r="AC70" s="271">
        <f t="shared" si="1"/>
        <v>0</v>
      </c>
      <c r="AD70" s="412">
        <f t="shared" si="2"/>
        <v>0</v>
      </c>
    </row>
    <row r="71" spans="1:30" ht="15.75">
      <c r="A71" s="296" t="s">
        <v>77</v>
      </c>
      <c r="B71" s="307"/>
      <c r="C71" s="71"/>
      <c r="D71" s="71"/>
      <c r="E71" s="71"/>
      <c r="F71" s="71"/>
      <c r="G71" s="71"/>
      <c r="H71" s="71"/>
      <c r="I71" s="71"/>
      <c r="J71" s="71"/>
      <c r="K71" s="71"/>
      <c r="L71" s="71"/>
      <c r="M71" s="71"/>
      <c r="N71" s="583">
        <v>1</v>
      </c>
      <c r="O71" s="632"/>
      <c r="P71" s="828"/>
      <c r="Q71" s="828"/>
      <c r="R71" s="918">
        <f>'METAS 2021'!V67</f>
        <v>0</v>
      </c>
      <c r="S71" s="916"/>
      <c r="T71" s="916"/>
      <c r="U71" s="916"/>
      <c r="V71" s="828"/>
      <c r="W71" s="828"/>
      <c r="X71" s="828"/>
      <c r="Y71" s="916"/>
      <c r="Z71" s="103"/>
      <c r="AB71" s="411">
        <f t="shared" ref="AB71:AB82" si="3">M71*60%</f>
        <v>0</v>
      </c>
      <c r="AC71" s="271">
        <f t="shared" ref="AC71:AC82" si="4">M71*99%</f>
        <v>0</v>
      </c>
      <c r="AD71" s="412">
        <f t="shared" ref="AD71:AD82" si="5">M71*100%</f>
        <v>0</v>
      </c>
    </row>
    <row r="72" spans="1:30" ht="22.5" customHeight="1">
      <c r="A72" s="38" t="s">
        <v>58</v>
      </c>
      <c r="B72" s="63">
        <v>0</v>
      </c>
      <c r="C72" s="62">
        <v>0</v>
      </c>
      <c r="D72" s="349">
        <v>0</v>
      </c>
      <c r="E72" s="633" t="s">
        <v>139</v>
      </c>
      <c r="F72" s="409">
        <v>0</v>
      </c>
      <c r="G72" s="73">
        <v>0</v>
      </c>
      <c r="H72" s="63">
        <v>0</v>
      </c>
      <c r="I72" s="349">
        <v>0</v>
      </c>
      <c r="J72" s="414">
        <v>0</v>
      </c>
      <c r="K72" s="73">
        <v>0</v>
      </c>
      <c r="L72" s="63">
        <v>0</v>
      </c>
      <c r="M72" s="349">
        <v>0</v>
      </c>
      <c r="N72" s="187">
        <v>0</v>
      </c>
      <c r="O72" s="625">
        <v>0</v>
      </c>
      <c r="P72" s="830">
        <v>0</v>
      </c>
      <c r="Q72" s="823">
        <v>0</v>
      </c>
      <c r="R72" s="918">
        <f>'METAS 2021'!V68</f>
        <v>0</v>
      </c>
      <c r="S72" s="823">
        <v>0</v>
      </c>
      <c r="T72" s="823"/>
      <c r="U72" s="823"/>
      <c r="V72" s="823">
        <f>'SUGESTÃO DA ÁREA TÉCNICA 2021'!AR68</f>
        <v>0</v>
      </c>
      <c r="W72" s="823">
        <f>'METAS 2021'!AR68</f>
        <v>0</v>
      </c>
      <c r="X72" s="823">
        <f>'RESULTADO 2021'!AS68</f>
        <v>0</v>
      </c>
      <c r="Y72" s="823"/>
      <c r="Z72" s="108" t="s">
        <v>72</v>
      </c>
      <c r="AB72" s="411">
        <f t="shared" si="3"/>
        <v>0</v>
      </c>
      <c r="AC72" s="271">
        <f t="shared" si="4"/>
        <v>0</v>
      </c>
      <c r="AD72" s="412">
        <f t="shared" si="5"/>
        <v>0</v>
      </c>
    </row>
    <row r="73" spans="1:30" ht="22.5" customHeight="1">
      <c r="A73" s="38" t="s">
        <v>59</v>
      </c>
      <c r="B73" s="62">
        <v>100</v>
      </c>
      <c r="C73" s="63">
        <v>0.93</v>
      </c>
      <c r="D73" s="349">
        <v>75</v>
      </c>
      <c r="E73" s="633" t="s">
        <v>140</v>
      </c>
      <c r="F73" s="409">
        <v>1.2345679012345678</v>
      </c>
      <c r="G73" s="73">
        <v>648</v>
      </c>
      <c r="H73" s="63">
        <v>100</v>
      </c>
      <c r="I73" s="349">
        <v>100</v>
      </c>
      <c r="J73" s="414">
        <v>0.13</v>
      </c>
      <c r="K73" s="73">
        <v>648</v>
      </c>
      <c r="L73" s="63">
        <v>100</v>
      </c>
      <c r="M73" s="349">
        <v>100</v>
      </c>
      <c r="N73" s="187">
        <v>1</v>
      </c>
      <c r="O73" s="625">
        <v>0.15432098765432098</v>
      </c>
      <c r="P73" s="831">
        <v>648</v>
      </c>
      <c r="Q73" s="826">
        <v>100</v>
      </c>
      <c r="R73" s="918">
        <f>'METAS 2021'!V69</f>
        <v>100</v>
      </c>
      <c r="S73" s="823">
        <v>0</v>
      </c>
      <c r="T73" s="823"/>
      <c r="U73" s="823"/>
      <c r="V73" s="823">
        <f>'SUGESTÃO DA ÁREA TÉCNICA 2021'!AR69</f>
        <v>0</v>
      </c>
      <c r="W73" s="823">
        <f>'METAS 2021'!AR69</f>
        <v>0</v>
      </c>
      <c r="X73" s="823">
        <f>'RESULTADO 2021'!AS69</f>
        <v>0</v>
      </c>
      <c r="Y73" s="823"/>
      <c r="Z73" s="108" t="s">
        <v>72</v>
      </c>
      <c r="AB73" s="411">
        <f t="shared" si="3"/>
        <v>60</v>
      </c>
      <c r="AC73" s="271">
        <f t="shared" si="4"/>
        <v>99</v>
      </c>
      <c r="AD73" s="412">
        <f t="shared" si="5"/>
        <v>100</v>
      </c>
    </row>
    <row r="74" spans="1:30" ht="24.75" customHeight="1">
      <c r="A74" s="38" t="s">
        <v>60</v>
      </c>
      <c r="B74" s="63">
        <v>0</v>
      </c>
      <c r="C74" s="63">
        <v>0</v>
      </c>
      <c r="D74" s="349">
        <v>50</v>
      </c>
      <c r="E74" s="1460" t="s">
        <v>141</v>
      </c>
      <c r="F74" s="409">
        <v>0</v>
      </c>
      <c r="G74" s="73">
        <v>0</v>
      </c>
      <c r="H74" s="63">
        <v>0</v>
      </c>
      <c r="I74" s="587">
        <v>50</v>
      </c>
      <c r="J74" s="634">
        <v>0</v>
      </c>
      <c r="K74" s="73">
        <v>0</v>
      </c>
      <c r="L74" s="63">
        <v>0</v>
      </c>
      <c r="M74" s="349">
        <v>50</v>
      </c>
      <c r="N74" s="187">
        <v>0</v>
      </c>
      <c r="O74" s="625">
        <v>0</v>
      </c>
      <c r="P74" s="830">
        <v>0</v>
      </c>
      <c r="Q74" s="823">
        <v>0</v>
      </c>
      <c r="R74" s="918">
        <f>'METAS 2021'!V70</f>
        <v>0</v>
      </c>
      <c r="S74" s="823">
        <v>0</v>
      </c>
      <c r="T74" s="823"/>
      <c r="U74" s="823"/>
      <c r="V74" s="823">
        <f>'SUGESTÃO DA ÁREA TÉCNICA 2021'!AR70</f>
        <v>0</v>
      </c>
      <c r="W74" s="823">
        <f>'METAS 2021'!AR70</f>
        <v>0</v>
      </c>
      <c r="X74" s="823">
        <f>'RESULTADO 2021'!AS70</f>
        <v>0</v>
      </c>
      <c r="Y74" s="823"/>
      <c r="Z74" s="108" t="s">
        <v>72</v>
      </c>
      <c r="AB74" s="411">
        <f t="shared" si="3"/>
        <v>30</v>
      </c>
      <c r="AC74" s="271">
        <f t="shared" si="4"/>
        <v>49.5</v>
      </c>
      <c r="AD74" s="412">
        <f t="shared" si="5"/>
        <v>50</v>
      </c>
    </row>
    <row r="75" spans="1:30" ht="23.25" customHeight="1">
      <c r="A75" s="38" t="s">
        <v>61</v>
      </c>
      <c r="B75" s="63">
        <v>0</v>
      </c>
      <c r="C75" s="63">
        <v>0</v>
      </c>
      <c r="D75" s="349">
        <v>0</v>
      </c>
      <c r="E75" s="1461"/>
      <c r="F75" s="409">
        <v>0</v>
      </c>
      <c r="G75" s="73">
        <v>0</v>
      </c>
      <c r="H75" s="63">
        <v>0</v>
      </c>
      <c r="I75" s="349">
        <v>0</v>
      </c>
      <c r="J75" s="414">
        <v>0</v>
      </c>
      <c r="K75" s="73">
        <v>0</v>
      </c>
      <c r="L75" s="63">
        <v>0</v>
      </c>
      <c r="M75" s="349">
        <v>0</v>
      </c>
      <c r="N75" s="187">
        <v>0</v>
      </c>
      <c r="O75" s="625">
        <v>0</v>
      </c>
      <c r="P75" s="830">
        <v>0</v>
      </c>
      <c r="Q75" s="823">
        <v>0</v>
      </c>
      <c r="R75" s="918">
        <f>'METAS 2021'!V71</f>
        <v>0</v>
      </c>
      <c r="S75" s="823">
        <v>0</v>
      </c>
      <c r="T75" s="823"/>
      <c r="U75" s="823"/>
      <c r="V75" s="823">
        <f>'SUGESTÃO DA ÁREA TÉCNICA 2021'!AR71</f>
        <v>0</v>
      </c>
      <c r="W75" s="823">
        <f>'METAS 2021'!AR71</f>
        <v>0</v>
      </c>
      <c r="X75" s="823">
        <f>'RESULTADO 2021'!AS71</f>
        <v>0</v>
      </c>
      <c r="Y75" s="823"/>
      <c r="Z75" s="108" t="s">
        <v>72</v>
      </c>
      <c r="AB75" s="411">
        <f t="shared" si="3"/>
        <v>0</v>
      </c>
      <c r="AC75" s="271">
        <f t="shared" si="4"/>
        <v>0</v>
      </c>
      <c r="AD75" s="412">
        <f t="shared" si="5"/>
        <v>0</v>
      </c>
    </row>
    <row r="76" spans="1:30" ht="21.75" customHeight="1">
      <c r="A76" s="38" t="s">
        <v>62</v>
      </c>
      <c r="B76" s="63">
        <v>0</v>
      </c>
      <c r="C76" s="63">
        <v>0</v>
      </c>
      <c r="D76" s="349">
        <v>100</v>
      </c>
      <c r="E76" s="1462"/>
      <c r="F76" s="409">
        <v>0</v>
      </c>
      <c r="G76" s="73">
        <v>0</v>
      </c>
      <c r="H76" s="63">
        <v>0</v>
      </c>
      <c r="I76" s="349">
        <v>30</v>
      </c>
      <c r="J76" s="634">
        <v>0</v>
      </c>
      <c r="K76" s="73">
        <v>0</v>
      </c>
      <c r="L76" s="63">
        <v>0</v>
      </c>
      <c r="M76" s="349">
        <v>10</v>
      </c>
      <c r="N76" s="187">
        <v>0</v>
      </c>
      <c r="O76" s="625">
        <v>0</v>
      </c>
      <c r="P76" s="830">
        <v>0</v>
      </c>
      <c r="Q76" s="823">
        <v>0</v>
      </c>
      <c r="R76" s="918">
        <f>'METAS 2021'!V72</f>
        <v>0</v>
      </c>
      <c r="S76" s="823">
        <v>0</v>
      </c>
      <c r="T76" s="823"/>
      <c r="U76" s="823"/>
      <c r="V76" s="823">
        <f>'SUGESTÃO DA ÁREA TÉCNICA 2021'!AR72</f>
        <v>0</v>
      </c>
      <c r="W76" s="823">
        <f>'METAS 2021'!AR72</f>
        <v>0</v>
      </c>
      <c r="X76" s="823">
        <f>'RESULTADO 2021'!AS72</f>
        <v>0</v>
      </c>
      <c r="Y76" s="823"/>
      <c r="Z76" s="108" t="s">
        <v>72</v>
      </c>
      <c r="AB76" s="411">
        <f t="shared" si="3"/>
        <v>6</v>
      </c>
      <c r="AC76" s="271">
        <f t="shared" si="4"/>
        <v>9.9</v>
      </c>
      <c r="AD76" s="412">
        <f t="shared" si="5"/>
        <v>10</v>
      </c>
    </row>
    <row r="77" spans="1:30" ht="15.75">
      <c r="A77" s="296" t="s">
        <v>63</v>
      </c>
      <c r="B77" s="307"/>
      <c r="C77" s="71"/>
      <c r="D77" s="71"/>
      <c r="E77" s="71"/>
      <c r="F77" s="71"/>
      <c r="G77" s="71"/>
      <c r="H77" s="71"/>
      <c r="I77" s="71"/>
      <c r="J77" s="71"/>
      <c r="K77" s="71"/>
      <c r="L77" s="71"/>
      <c r="M77" s="71"/>
      <c r="N77" s="583">
        <v>241</v>
      </c>
      <c r="O77" s="632"/>
      <c r="P77" s="828"/>
      <c r="Q77" s="828"/>
      <c r="R77" s="918">
        <f>'METAS 2021'!V73</f>
        <v>0</v>
      </c>
      <c r="S77" s="916"/>
      <c r="T77" s="916"/>
      <c r="U77" s="916"/>
      <c r="V77" s="828"/>
      <c r="W77" s="828"/>
      <c r="X77" s="828"/>
      <c r="Y77" s="916"/>
      <c r="Z77" s="103"/>
      <c r="AB77" s="411">
        <f t="shared" si="3"/>
        <v>0</v>
      </c>
      <c r="AC77" s="271">
        <f t="shared" si="4"/>
        <v>0</v>
      </c>
      <c r="AD77" s="412">
        <f t="shared" si="5"/>
        <v>0</v>
      </c>
    </row>
    <row r="78" spans="1:30" ht="27.75" customHeight="1">
      <c r="A78" s="38" t="s">
        <v>64</v>
      </c>
      <c r="B78" s="63">
        <v>100</v>
      </c>
      <c r="C78" s="62">
        <v>76.39</v>
      </c>
      <c r="D78" s="349">
        <v>90</v>
      </c>
      <c r="E78" s="1465" t="s">
        <v>142</v>
      </c>
      <c r="F78" s="409">
        <v>18.827160493827162</v>
      </c>
      <c r="G78" s="73">
        <v>648</v>
      </c>
      <c r="H78" s="63">
        <v>100</v>
      </c>
      <c r="I78" s="349">
        <v>80</v>
      </c>
      <c r="J78" s="414">
        <v>0</v>
      </c>
      <c r="K78" s="73">
        <v>648</v>
      </c>
      <c r="L78" s="63">
        <v>100</v>
      </c>
      <c r="M78" s="349">
        <v>70</v>
      </c>
      <c r="N78" s="187">
        <v>0</v>
      </c>
      <c r="O78" s="625">
        <v>0</v>
      </c>
      <c r="P78" s="830">
        <v>648</v>
      </c>
      <c r="Q78" s="823">
        <v>100</v>
      </c>
      <c r="R78" s="918">
        <f>'METAS 2021'!V74</f>
        <v>100</v>
      </c>
      <c r="S78" s="823">
        <v>0</v>
      </c>
      <c r="T78" s="823"/>
      <c r="U78" s="823"/>
      <c r="V78" s="823">
        <f>'SUGESTÃO DA ÁREA TÉCNICA 2021'!AR74</f>
        <v>0</v>
      </c>
      <c r="W78" s="823">
        <f>'METAS 2021'!AR74</f>
        <v>0</v>
      </c>
      <c r="X78" s="823">
        <f>'RESULTADO 2021'!AS74</f>
        <v>0</v>
      </c>
      <c r="Y78" s="823"/>
      <c r="Z78" s="108" t="s">
        <v>72</v>
      </c>
      <c r="AB78" s="411">
        <f t="shared" si="3"/>
        <v>42</v>
      </c>
      <c r="AC78" s="271">
        <f t="shared" si="4"/>
        <v>69.3</v>
      </c>
      <c r="AD78" s="412">
        <f t="shared" si="5"/>
        <v>70</v>
      </c>
    </row>
    <row r="79" spans="1:30" ht="24.75" customHeight="1">
      <c r="A79" s="38" t="s">
        <v>65</v>
      </c>
      <c r="B79" s="62">
        <v>80</v>
      </c>
      <c r="C79" s="63">
        <v>69.67</v>
      </c>
      <c r="D79" s="349">
        <v>80</v>
      </c>
      <c r="E79" s="1465"/>
      <c r="F79" s="410">
        <v>83.777777777777771</v>
      </c>
      <c r="G79" s="73">
        <v>900</v>
      </c>
      <c r="H79" s="63">
        <v>100</v>
      </c>
      <c r="I79" s="349">
        <v>82</v>
      </c>
      <c r="J79" s="429">
        <v>86.94</v>
      </c>
      <c r="K79" s="73">
        <v>900</v>
      </c>
      <c r="L79" s="63">
        <v>100</v>
      </c>
      <c r="M79" s="349">
        <v>82</v>
      </c>
      <c r="N79" s="187">
        <v>40</v>
      </c>
      <c r="O79" s="625">
        <v>4.4444444444444446</v>
      </c>
      <c r="P79" s="831">
        <v>900</v>
      </c>
      <c r="Q79" s="826">
        <v>100</v>
      </c>
      <c r="R79" s="918">
        <f>'METAS 2021'!V75</f>
        <v>85</v>
      </c>
      <c r="S79" s="823">
        <v>7.1</v>
      </c>
      <c r="T79" s="823"/>
      <c r="U79" s="823"/>
      <c r="V79" s="823">
        <f>'SUGESTÃO DA ÁREA TÉCNICA 2021'!AR75</f>
        <v>0</v>
      </c>
      <c r="W79" s="823">
        <f>'METAS 2021'!AR75</f>
        <v>0</v>
      </c>
      <c r="X79" s="823">
        <f>'RESULTADO 2021'!AS75</f>
        <v>0</v>
      </c>
      <c r="Y79" s="823"/>
      <c r="Z79" s="108" t="s">
        <v>72</v>
      </c>
      <c r="AB79" s="411">
        <f t="shared" si="3"/>
        <v>49.199999999999996</v>
      </c>
      <c r="AC79" s="271">
        <f t="shared" si="4"/>
        <v>81.179999999999993</v>
      </c>
      <c r="AD79" s="412">
        <f t="shared" si="5"/>
        <v>82</v>
      </c>
    </row>
    <row r="80" spans="1:30" ht="27" customHeight="1">
      <c r="A80" s="38" t="s">
        <v>66</v>
      </c>
      <c r="B80" s="63">
        <v>0</v>
      </c>
      <c r="C80" s="63">
        <v>0</v>
      </c>
      <c r="D80" s="349">
        <v>0</v>
      </c>
      <c r="E80" s="627" t="s">
        <v>689</v>
      </c>
      <c r="F80" s="409">
        <v>0</v>
      </c>
      <c r="G80" s="73">
        <v>900</v>
      </c>
      <c r="H80" s="63">
        <v>100</v>
      </c>
      <c r="I80" s="349">
        <v>100</v>
      </c>
      <c r="J80" s="454">
        <v>53.3</v>
      </c>
      <c r="K80" s="73">
        <v>900</v>
      </c>
      <c r="L80" s="63">
        <v>100</v>
      </c>
      <c r="M80" s="349">
        <v>100</v>
      </c>
      <c r="N80" s="187">
        <v>26</v>
      </c>
      <c r="O80" s="625">
        <v>2.8888888888888888</v>
      </c>
      <c r="P80" s="831">
        <v>900</v>
      </c>
      <c r="Q80" s="826">
        <v>100</v>
      </c>
      <c r="R80" s="918">
        <f>'METAS 2021'!V76</f>
        <v>100</v>
      </c>
      <c r="S80" s="823">
        <v>0</v>
      </c>
      <c r="T80" s="823"/>
      <c r="U80" s="823"/>
      <c r="V80" s="823">
        <f>'SUGESTÃO DA ÁREA TÉCNICA 2021'!AR76</f>
        <v>0</v>
      </c>
      <c r="W80" s="823">
        <f>'METAS 2021'!AR76</f>
        <v>0</v>
      </c>
      <c r="X80" s="823">
        <f>'RESULTADO 2021'!AS76</f>
        <v>0</v>
      </c>
      <c r="Y80" s="823"/>
      <c r="Z80" s="108" t="s">
        <v>72</v>
      </c>
      <c r="AB80" s="411">
        <f t="shared" si="3"/>
        <v>60</v>
      </c>
      <c r="AC80" s="271">
        <f t="shared" si="4"/>
        <v>99</v>
      </c>
      <c r="AD80" s="412">
        <f t="shared" si="5"/>
        <v>100</v>
      </c>
    </row>
    <row r="81" spans="1:37" ht="28.5" customHeight="1">
      <c r="A81" s="38" t="s">
        <v>67</v>
      </c>
      <c r="B81" s="63">
        <v>100</v>
      </c>
      <c r="C81" s="63">
        <v>75.33</v>
      </c>
      <c r="D81" s="349">
        <v>66.22</v>
      </c>
      <c r="E81" s="627" t="s">
        <v>143</v>
      </c>
      <c r="F81" s="410">
        <v>66.222222222222229</v>
      </c>
      <c r="G81" s="73">
        <v>900</v>
      </c>
      <c r="H81" s="63">
        <v>100</v>
      </c>
      <c r="I81" s="349">
        <v>75</v>
      </c>
      <c r="J81" s="631">
        <v>50.65</v>
      </c>
      <c r="K81" s="73">
        <v>900</v>
      </c>
      <c r="L81" s="63">
        <v>100</v>
      </c>
      <c r="M81" s="1033">
        <v>80</v>
      </c>
      <c r="N81" s="187">
        <v>163</v>
      </c>
      <c r="O81" s="629">
        <v>18.111111111111111</v>
      </c>
      <c r="P81" s="831">
        <v>900</v>
      </c>
      <c r="Q81" s="826">
        <v>100</v>
      </c>
      <c r="R81" s="918">
        <f>'METAS 2021'!V77</f>
        <v>50</v>
      </c>
      <c r="S81" s="823">
        <v>0</v>
      </c>
      <c r="T81" s="823"/>
      <c r="U81" s="823"/>
      <c r="V81" s="823">
        <f>'SUGESTÃO DA ÁREA TÉCNICA 2021'!AR77</f>
        <v>0</v>
      </c>
      <c r="W81" s="823">
        <f>'METAS 2021'!AR77</f>
        <v>0</v>
      </c>
      <c r="X81" s="823">
        <f>'RESULTADO 2021'!AS77</f>
        <v>0</v>
      </c>
      <c r="Y81" s="823"/>
      <c r="Z81" s="108" t="s">
        <v>72</v>
      </c>
      <c r="AA81" s="32"/>
      <c r="AB81" s="411">
        <f t="shared" si="3"/>
        <v>48</v>
      </c>
      <c r="AC81" s="271">
        <f t="shared" si="4"/>
        <v>79.2</v>
      </c>
      <c r="AD81" s="412">
        <f t="shared" si="5"/>
        <v>80</v>
      </c>
      <c r="AE81" s="32"/>
      <c r="AF81" s="32"/>
      <c r="AG81" s="32"/>
      <c r="AH81" s="32"/>
      <c r="AI81" s="32"/>
      <c r="AJ81" s="16"/>
      <c r="AK81" s="16"/>
    </row>
    <row r="82" spans="1:37" ht="30" customHeight="1">
      <c r="A82" s="38" t="s">
        <v>68</v>
      </c>
      <c r="B82" s="62">
        <v>50</v>
      </c>
      <c r="C82" s="63">
        <v>0</v>
      </c>
      <c r="D82" s="349">
        <v>50</v>
      </c>
      <c r="E82" s="627" t="s">
        <v>144</v>
      </c>
      <c r="F82" s="409">
        <v>0</v>
      </c>
      <c r="G82" s="73">
        <v>900</v>
      </c>
      <c r="H82" s="63">
        <v>100</v>
      </c>
      <c r="I82" s="349">
        <v>50</v>
      </c>
      <c r="J82" s="414">
        <v>0</v>
      </c>
      <c r="K82" s="73">
        <v>900</v>
      </c>
      <c r="L82" s="63">
        <v>100</v>
      </c>
      <c r="M82" s="349">
        <v>40</v>
      </c>
      <c r="N82" s="187">
        <v>12</v>
      </c>
      <c r="O82" s="625">
        <v>1.3333333333333333</v>
      </c>
      <c r="P82" s="831">
        <v>900</v>
      </c>
      <c r="Q82" s="826">
        <v>100</v>
      </c>
      <c r="R82" s="918">
        <f>'METAS 2021'!V78</f>
        <v>100</v>
      </c>
      <c r="S82" s="823">
        <v>0</v>
      </c>
      <c r="T82" s="823"/>
      <c r="U82" s="823"/>
      <c r="V82" s="823">
        <f>'SUGESTÃO DA ÁREA TÉCNICA 2021'!AR78</f>
        <v>0</v>
      </c>
      <c r="W82" s="823">
        <f>'METAS 2021'!AR78</f>
        <v>0</v>
      </c>
      <c r="X82" s="823">
        <f>'RESULTADO 2021'!AS78</f>
        <v>0</v>
      </c>
      <c r="Y82" s="823"/>
      <c r="Z82" s="108" t="s">
        <v>72</v>
      </c>
      <c r="AA82" s="33"/>
      <c r="AB82" s="411">
        <f t="shared" si="3"/>
        <v>24</v>
      </c>
      <c r="AC82" s="271">
        <f t="shared" si="4"/>
        <v>39.6</v>
      </c>
      <c r="AD82" s="412">
        <f t="shared" si="5"/>
        <v>40</v>
      </c>
      <c r="AE82" s="33"/>
      <c r="AF82" s="33"/>
      <c r="AG82" s="33"/>
      <c r="AH82" s="33"/>
      <c r="AI82" s="1448" t="s">
        <v>81</v>
      </c>
      <c r="AJ82" s="1448"/>
      <c r="AK82" s="1448"/>
    </row>
    <row r="83" spans="1:37" ht="14.45" customHeight="1">
      <c r="A83" s="1459"/>
      <c r="B83" s="1459"/>
      <c r="C83" s="1459"/>
      <c r="D83" s="279"/>
      <c r="E83" s="279"/>
      <c r="F83" s="216"/>
      <c r="G83" s="216"/>
      <c r="H83" s="216"/>
      <c r="I83" s="216"/>
      <c r="J83" s="216"/>
      <c r="K83" s="216"/>
      <c r="L83" s="311"/>
      <c r="M83" s="311"/>
      <c r="N83" s="311"/>
      <c r="O83" s="311"/>
      <c r="P83" s="311"/>
      <c r="Q83" s="311"/>
      <c r="R83" s="311"/>
      <c r="S83" s="311"/>
      <c r="T83" s="823"/>
      <c r="U83" s="823"/>
      <c r="V83" s="823"/>
      <c r="W83" s="823"/>
      <c r="X83" s="823"/>
      <c r="Y83" s="823"/>
      <c r="Z83" s="216"/>
      <c r="AA83" s="34"/>
      <c r="AB83" s="34"/>
      <c r="AC83" s="34"/>
      <c r="AD83" s="34"/>
      <c r="AE83" s="34"/>
      <c r="AF83" s="1447"/>
      <c r="AG83" s="1447"/>
      <c r="AH83" s="1447"/>
      <c r="AI83" s="1447"/>
      <c r="AJ83" s="1447"/>
      <c r="AK83" s="1447"/>
    </row>
    <row r="84" spans="1:37" ht="15.75" customHeight="1">
      <c r="A84" s="1292" t="s">
        <v>632</v>
      </c>
      <c r="B84" s="1293"/>
      <c r="C84" s="1293"/>
      <c r="D84" s="1293"/>
      <c r="E84" s="1293"/>
      <c r="F84" s="1293"/>
      <c r="G84" s="1293"/>
      <c r="H84" s="1293"/>
      <c r="I84" s="1293"/>
      <c r="J84" s="1293"/>
      <c r="K84" s="1293"/>
      <c r="L84" s="1293"/>
      <c r="M84" s="1293"/>
      <c r="N84" s="1293"/>
      <c r="O84" s="1293"/>
      <c r="P84" s="1382"/>
      <c r="Q84" s="312"/>
      <c r="R84" s="312"/>
      <c r="S84" s="312"/>
      <c r="T84" s="312"/>
      <c r="U84" s="312"/>
      <c r="V84" s="312"/>
      <c r="W84" s="312"/>
      <c r="X84" s="312"/>
      <c r="Y84" s="312"/>
      <c r="Z84" s="313"/>
    </row>
    <row r="85" spans="1:37" ht="15.75" customHeight="1">
      <c r="A85" s="1286" t="s">
        <v>487</v>
      </c>
      <c r="B85" s="1287"/>
      <c r="C85" s="1287"/>
      <c r="D85" s="1287"/>
      <c r="E85" s="1287"/>
      <c r="F85" s="1287"/>
      <c r="G85" s="1287"/>
      <c r="H85" s="1287"/>
      <c r="I85" s="1287"/>
      <c r="J85" s="1287"/>
      <c r="K85" s="1287"/>
      <c r="L85" s="1287"/>
      <c r="M85" s="1287"/>
      <c r="N85" s="1287"/>
      <c r="O85" s="1287"/>
      <c r="P85" s="1379"/>
      <c r="Q85" s="310"/>
      <c r="R85" s="310"/>
      <c r="S85" s="310"/>
      <c r="T85" s="310"/>
      <c r="U85" s="310"/>
      <c r="V85" s="310"/>
      <c r="W85" s="310"/>
      <c r="X85" s="310"/>
      <c r="Y85" s="310"/>
      <c r="Z85" s="314"/>
    </row>
    <row r="86" spans="1:37" ht="15" customHeight="1">
      <c r="A86" s="1390" t="s">
        <v>627</v>
      </c>
      <c r="B86" s="1390"/>
      <c r="C86" s="1390"/>
      <c r="D86" s="1390"/>
      <c r="E86" s="1390"/>
      <c r="F86" s="1390"/>
      <c r="G86" s="1390"/>
      <c r="H86" s="1390"/>
      <c r="I86" s="1390"/>
      <c r="J86" s="1390"/>
      <c r="K86" s="1390"/>
      <c r="L86" s="1390"/>
      <c r="M86" s="1390"/>
      <c r="N86" s="1390"/>
      <c r="O86" s="1390"/>
      <c r="P86" s="1390"/>
      <c r="Q86" s="315"/>
      <c r="R86" s="315"/>
      <c r="S86" s="315"/>
      <c r="T86" s="315"/>
      <c r="U86" s="315"/>
      <c r="V86" s="315"/>
      <c r="W86" s="315"/>
      <c r="X86" s="315"/>
      <c r="Y86" s="315"/>
      <c r="Z86" s="316"/>
    </row>
    <row r="87" spans="1:37">
      <c r="A87" s="1390"/>
      <c r="B87" s="1390"/>
      <c r="C87" s="1390"/>
      <c r="D87" s="1390"/>
      <c r="E87" s="1390"/>
      <c r="F87" s="1390"/>
      <c r="G87" s="1390"/>
      <c r="H87" s="1390"/>
      <c r="I87" s="1390"/>
      <c r="J87" s="1390"/>
      <c r="K87" s="1390"/>
      <c r="L87" s="1390"/>
      <c r="M87" s="1390"/>
      <c r="N87" s="1390"/>
      <c r="O87" s="1390"/>
      <c r="P87" s="1390"/>
      <c r="Q87" s="639"/>
      <c r="R87" s="639"/>
      <c r="S87" s="639"/>
      <c r="T87" s="639"/>
      <c r="U87" s="639"/>
      <c r="V87" s="639"/>
      <c r="W87" s="639"/>
      <c r="X87" s="639"/>
      <c r="Y87" s="639"/>
      <c r="Z87" s="639"/>
    </row>
    <row r="88" spans="1:37">
      <c r="B88" s="21"/>
      <c r="C88" s="21"/>
      <c r="D88" s="21"/>
      <c r="E88" s="21"/>
      <c r="F88" s="21"/>
      <c r="G88" s="21"/>
      <c r="H88" s="21"/>
      <c r="I88" s="21"/>
      <c r="J88" s="15"/>
      <c r="K88" s="15"/>
      <c r="L88" s="15"/>
      <c r="M88" s="15"/>
      <c r="N88" s="15"/>
      <c r="O88" s="15"/>
      <c r="P88" s="15"/>
      <c r="Q88" s="639"/>
      <c r="R88" s="639"/>
      <c r="S88" s="639"/>
      <c r="T88" s="639"/>
      <c r="U88" s="639"/>
      <c r="V88" s="639"/>
      <c r="W88" s="639"/>
      <c r="X88" s="639"/>
      <c r="Y88" s="639"/>
      <c r="Z88" s="639"/>
    </row>
    <row r="89" spans="1:37">
      <c r="A89" s="1443" t="s">
        <v>677</v>
      </c>
      <c r="B89" s="1444"/>
      <c r="C89" s="1444"/>
      <c r="D89" s="1445"/>
      <c r="E89" s="21"/>
      <c r="F89" s="21"/>
      <c r="G89" s="21"/>
      <c r="H89" s="21"/>
      <c r="I89" s="21"/>
      <c r="J89" s="15"/>
      <c r="K89" s="15"/>
      <c r="L89" s="15"/>
      <c r="M89" s="15"/>
      <c r="N89" s="15"/>
      <c r="O89" s="15"/>
      <c r="P89" s="15"/>
      <c r="Q89" s="639"/>
      <c r="R89" s="639"/>
      <c r="S89" s="639"/>
      <c r="T89" s="639"/>
      <c r="U89" s="639"/>
      <c r="V89" s="639"/>
      <c r="W89" s="639"/>
      <c r="X89" s="639"/>
      <c r="Y89" s="639"/>
      <c r="Z89" s="639"/>
    </row>
    <row r="90" spans="1:37" ht="15.75">
      <c r="A90" s="59" t="s">
        <v>629</v>
      </c>
      <c r="B90" s="59"/>
      <c r="C90" s="102"/>
      <c r="D90" s="341">
        <v>1</v>
      </c>
      <c r="E90" s="21"/>
      <c r="F90" s="21"/>
      <c r="G90" s="21"/>
      <c r="H90" s="21"/>
      <c r="I90" s="21"/>
      <c r="J90" s="15"/>
      <c r="K90" s="15"/>
      <c r="L90" s="15"/>
      <c r="M90" s="15"/>
      <c r="N90" s="15"/>
      <c r="O90" s="15"/>
      <c r="P90" s="15"/>
      <c r="Q90" s="639"/>
      <c r="R90" s="639"/>
      <c r="S90" s="639"/>
      <c r="T90" s="639"/>
      <c r="U90" s="639"/>
      <c r="V90" s="639"/>
      <c r="W90" s="639"/>
      <c r="X90" s="639"/>
      <c r="Y90" s="639"/>
      <c r="Z90" s="639"/>
    </row>
    <row r="91" spans="1:37" ht="15.75">
      <c r="A91" s="336" t="s">
        <v>630</v>
      </c>
      <c r="B91" s="59"/>
      <c r="C91" s="102"/>
      <c r="D91" s="266" t="s">
        <v>635</v>
      </c>
      <c r="E91" s="21"/>
      <c r="F91" s="21"/>
      <c r="G91" s="21"/>
      <c r="H91" s="21"/>
      <c r="I91" s="21"/>
      <c r="J91" s="15"/>
      <c r="K91" s="15"/>
      <c r="L91" s="15"/>
      <c r="M91" s="15"/>
      <c r="N91" s="15"/>
      <c r="O91" s="15"/>
      <c r="P91" s="15"/>
      <c r="Q91" s="639"/>
      <c r="R91" s="639"/>
      <c r="S91" s="639"/>
      <c r="T91" s="639"/>
      <c r="U91" s="639"/>
      <c r="V91" s="639"/>
      <c r="W91" s="639"/>
      <c r="X91" s="639"/>
      <c r="Y91" s="639"/>
      <c r="Z91" s="639"/>
    </row>
    <row r="92" spans="1:37" ht="15.75">
      <c r="A92" s="59" t="s">
        <v>631</v>
      </c>
      <c r="B92" s="59"/>
      <c r="C92" s="102"/>
      <c r="D92" s="329" t="s">
        <v>634</v>
      </c>
      <c r="E92" s="21"/>
      <c r="F92" s="21"/>
      <c r="G92" s="21"/>
      <c r="H92" s="21"/>
      <c r="I92" s="21"/>
      <c r="J92" s="15"/>
      <c r="K92" s="15"/>
      <c r="L92" s="15"/>
      <c r="M92" s="15"/>
      <c r="N92" s="15"/>
      <c r="O92" s="15"/>
      <c r="P92" s="15"/>
      <c r="Q92" s="639"/>
      <c r="R92" s="639"/>
      <c r="S92" s="639"/>
      <c r="T92" s="639"/>
      <c r="U92" s="639"/>
      <c r="V92" s="639"/>
      <c r="W92" s="639"/>
      <c r="X92" s="639"/>
      <c r="Y92" s="639"/>
      <c r="Z92" s="639"/>
    </row>
    <row r="93" spans="1:37">
      <c r="A93" s="1396" t="s">
        <v>649</v>
      </c>
      <c r="B93" s="1396"/>
      <c r="C93" s="1396"/>
      <c r="D93" s="1396"/>
      <c r="K93" s="639"/>
      <c r="L93" s="639"/>
      <c r="M93" s="639"/>
      <c r="N93" s="639"/>
      <c r="O93" s="639"/>
      <c r="P93" s="639"/>
      <c r="Q93" s="639"/>
      <c r="R93" s="639"/>
      <c r="S93" s="639"/>
      <c r="T93" s="639"/>
      <c r="U93" s="639"/>
      <c r="V93" s="639"/>
      <c r="W93" s="639"/>
      <c r="X93" s="639"/>
      <c r="Y93" s="639"/>
      <c r="Z93" s="639"/>
    </row>
    <row r="94" spans="1:37">
      <c r="K94" s="639"/>
      <c r="L94" s="639"/>
      <c r="M94" s="639"/>
      <c r="N94" s="639"/>
      <c r="O94" s="639"/>
      <c r="P94" s="639"/>
      <c r="Q94" s="639"/>
      <c r="R94" s="639"/>
      <c r="S94" s="639"/>
      <c r="T94" s="639"/>
      <c r="U94" s="639"/>
      <c r="V94" s="639"/>
      <c r="W94" s="639"/>
      <c r="X94" s="639"/>
      <c r="Y94" s="639"/>
      <c r="Z94" s="639"/>
    </row>
    <row r="95" spans="1:37">
      <c r="K95" s="639"/>
      <c r="L95" s="639"/>
      <c r="M95" s="639"/>
      <c r="N95" s="639"/>
      <c r="O95" s="639"/>
      <c r="P95" s="639"/>
      <c r="Q95" s="639"/>
      <c r="R95" s="639"/>
      <c r="S95" s="639"/>
      <c r="T95" s="639"/>
      <c r="U95" s="639"/>
      <c r="V95" s="639"/>
      <c r="W95" s="639"/>
      <c r="X95" s="639"/>
      <c r="Y95" s="639"/>
      <c r="Z95" s="639"/>
    </row>
  </sheetData>
  <mergeCells count="50">
    <mergeCell ref="U7:Y7"/>
    <mergeCell ref="U8:V9"/>
    <mergeCell ref="W8:W11"/>
    <mergeCell ref="X8:Y9"/>
    <mergeCell ref="A89:D89"/>
    <mergeCell ref="A93:D93"/>
    <mergeCell ref="S8:T9"/>
    <mergeCell ref="J8:J11"/>
    <mergeCell ref="A84:P84"/>
    <mergeCell ref="A85:P85"/>
    <mergeCell ref="A86:P87"/>
    <mergeCell ref="N8:O9"/>
    <mergeCell ref="M8:M11"/>
    <mergeCell ref="E74:E76"/>
    <mergeCell ref="E78:E79"/>
    <mergeCell ref="A7:A11"/>
    <mergeCell ref="B7:C7"/>
    <mergeCell ref="D7:F7"/>
    <mergeCell ref="Z7:Z11"/>
    <mergeCell ref="A1:Z1"/>
    <mergeCell ref="E48:E49"/>
    <mergeCell ref="E69:E70"/>
    <mergeCell ref="E17:E18"/>
    <mergeCell ref="K8:L9"/>
    <mergeCell ref="I8:I11"/>
    <mergeCell ref="E30:E33"/>
    <mergeCell ref="E36:E37"/>
    <mergeCell ref="E42:E43"/>
    <mergeCell ref="E34:E35"/>
    <mergeCell ref="E24:E25"/>
    <mergeCell ref="P7:T7"/>
    <mergeCell ref="P8:Q9"/>
    <mergeCell ref="R8:R11"/>
    <mergeCell ref="G7:J7"/>
    <mergeCell ref="AF83:AK83"/>
    <mergeCell ref="AI82:AK82"/>
    <mergeCell ref="A2:Z2"/>
    <mergeCell ref="A3:Z3"/>
    <mergeCell ref="A5:Z5"/>
    <mergeCell ref="A6:Z6"/>
    <mergeCell ref="A4:Z4"/>
    <mergeCell ref="B8:B11"/>
    <mergeCell ref="C8:C11"/>
    <mergeCell ref="D8:D11"/>
    <mergeCell ref="F8:F11"/>
    <mergeCell ref="E14:E15"/>
    <mergeCell ref="G8:H9"/>
    <mergeCell ref="K7:O7"/>
    <mergeCell ref="A83:C83"/>
    <mergeCell ref="E8:E11"/>
  </mergeCells>
  <conditionalFormatting sqref="I14 I39 I59 I66 I80:I81 I19:I20 I34:I35 I45 I54 I63 I61 I41:I42">
    <cfRule type="cellIs" dxfId="1" priority="5" operator="lessThan">
      <formula>99.9</formula>
    </cfRule>
  </conditionalFormatting>
  <pageMargins left="0.51181102362204722" right="0.23622047244094491" top="0.19685039370078741" bottom="0.19685039370078741" header="0.15748031496062992" footer="0.15748031496062992"/>
  <pageSetup paperSize="9" scale="43" orientation="landscape" r:id="rId1"/>
  <rowBreaks count="3" manualBreakCount="3">
    <brk id="35" max="21" man="1"/>
    <brk id="47" max="21" man="1"/>
    <brk id="60" max="21"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X92"/>
  <sheetViews>
    <sheetView view="pageBreakPreview" topLeftCell="E4" zoomScale="77" zoomScaleNormal="160" zoomScaleSheetLayoutView="77" workbookViewId="0">
      <pane ySplit="7" topLeftCell="A11" activePane="bottomLeft" state="frozen"/>
      <selection activeCell="A4" sqref="A4"/>
      <selection pane="bottomLeft" activeCell="O8" sqref="O8"/>
    </sheetView>
  </sheetViews>
  <sheetFormatPr defaultColWidth="30.85546875" defaultRowHeight="15"/>
  <cols>
    <col min="1" max="1" width="32.140625" customWidth="1"/>
    <col min="2" max="3" width="12.42578125" hidden="1" customWidth="1"/>
    <col min="4" max="4" width="14.42578125" style="21" customWidth="1"/>
    <col min="5" max="5" width="23.140625" style="21" customWidth="1"/>
    <col min="6" max="6" width="12.5703125" style="21" customWidth="1"/>
    <col min="7" max="7" width="22" style="21" customWidth="1"/>
    <col min="8" max="8" width="14" style="21" customWidth="1"/>
    <col min="9" max="9" width="13.140625" style="21" customWidth="1"/>
    <col min="10" max="10" width="22.5703125" style="21" customWidth="1"/>
    <col min="11" max="12" width="13.140625" style="271" customWidth="1"/>
    <col min="13" max="13" width="21.7109375" style="271" customWidth="1"/>
    <col min="14" max="14" width="13.140625" style="271" customWidth="1"/>
    <col min="15" max="15" width="16.42578125" style="271" customWidth="1"/>
    <col min="16" max="16" width="21" style="271" customWidth="1"/>
    <col min="17" max="18" width="13.140625" style="271" customWidth="1"/>
    <col min="19" max="19" width="11.7109375" customWidth="1"/>
    <col min="20" max="20" width="8.7109375" customWidth="1"/>
    <col min="21" max="22" width="11.7109375" customWidth="1"/>
    <col min="23" max="23" width="10.85546875" customWidth="1"/>
  </cols>
  <sheetData>
    <row r="1" spans="1:24" s="21" customFormat="1" ht="99" customHeight="1">
      <c r="A1" s="1470"/>
      <c r="B1" s="1470"/>
      <c r="C1" s="1470"/>
      <c r="D1" s="1470"/>
      <c r="E1" s="1470"/>
      <c r="F1" s="1470"/>
      <c r="G1" s="1470"/>
      <c r="H1" s="1470"/>
      <c r="I1" s="1470"/>
      <c r="J1" s="1470"/>
      <c r="K1" s="1470"/>
      <c r="L1" s="1470"/>
      <c r="M1" s="1470"/>
      <c r="N1" s="1470"/>
      <c r="O1" s="1470"/>
      <c r="P1" s="1470"/>
      <c r="Q1" s="1470"/>
      <c r="R1" s="1470"/>
      <c r="S1" s="1470"/>
    </row>
    <row r="2" spans="1:24" ht="21">
      <c r="A2" s="1389" t="s">
        <v>636</v>
      </c>
      <c r="B2" s="1389"/>
      <c r="C2" s="1389"/>
      <c r="D2" s="1389"/>
      <c r="E2" s="1389"/>
      <c r="F2" s="1389"/>
      <c r="G2" s="1389"/>
      <c r="H2" s="1389"/>
      <c r="I2" s="1389"/>
      <c r="J2" s="1389"/>
      <c r="K2" s="1389"/>
      <c r="L2" s="1389"/>
      <c r="M2" s="1389"/>
      <c r="N2" s="1389"/>
      <c r="O2" s="1389"/>
      <c r="P2" s="1389"/>
      <c r="Q2" s="1389"/>
      <c r="R2" s="1389"/>
      <c r="S2" s="1389"/>
      <c r="T2" s="1389"/>
      <c r="U2" s="1389"/>
      <c r="V2" s="1389"/>
    </row>
    <row r="3" spans="1:24" ht="9" customHeight="1">
      <c r="A3" s="1437"/>
      <c r="B3" s="1437"/>
      <c r="C3" s="1437"/>
      <c r="D3" s="1437"/>
      <c r="E3" s="1437"/>
      <c r="F3" s="1437"/>
      <c r="G3" s="1437"/>
      <c r="H3" s="1437"/>
      <c r="I3" s="1437"/>
      <c r="J3" s="1437"/>
      <c r="K3" s="1437"/>
      <c r="L3" s="1437"/>
      <c r="M3" s="1437"/>
      <c r="N3" s="1437"/>
      <c r="O3" s="1437"/>
      <c r="P3" s="1437"/>
      <c r="Q3" s="1437"/>
      <c r="R3" s="1437"/>
      <c r="S3" s="1437"/>
      <c r="T3" s="1437"/>
      <c r="U3" s="4"/>
      <c r="V3" s="4"/>
      <c r="W3" s="4"/>
      <c r="X3" s="4"/>
    </row>
    <row r="4" spans="1:24" ht="16.5" customHeight="1">
      <c r="A4" s="1394" t="s">
        <v>228</v>
      </c>
      <c r="B4" s="1394"/>
      <c r="C4" s="1394"/>
      <c r="D4" s="1394"/>
      <c r="E4" s="1394"/>
      <c r="F4" s="1394"/>
      <c r="G4" s="1394"/>
      <c r="H4" s="1394"/>
      <c r="I4" s="1394"/>
      <c r="J4" s="1394"/>
      <c r="K4" s="1394"/>
      <c r="L4" s="1394"/>
      <c r="M4" s="1394"/>
      <c r="N4" s="1394"/>
      <c r="O4" s="1394"/>
      <c r="P4" s="1394"/>
      <c r="Q4" s="1394"/>
      <c r="R4" s="1394"/>
      <c r="S4" s="1394"/>
      <c r="T4" s="1394"/>
      <c r="U4" s="4"/>
      <c r="V4" s="4"/>
      <c r="W4" s="4"/>
      <c r="X4" s="4"/>
    </row>
    <row r="5" spans="1:24" ht="16.5" customHeight="1">
      <c r="A5" s="1394" t="s">
        <v>84</v>
      </c>
      <c r="B5" s="1394"/>
      <c r="C5" s="1394"/>
      <c r="D5" s="1394"/>
      <c r="E5" s="1394"/>
      <c r="F5" s="1394"/>
      <c r="G5" s="1394"/>
      <c r="H5" s="1394"/>
      <c r="I5" s="1394"/>
      <c r="J5" s="1394"/>
      <c r="K5" s="1394"/>
      <c r="L5" s="1394"/>
      <c r="M5" s="1394"/>
      <c r="N5" s="1394"/>
      <c r="O5" s="1394"/>
      <c r="P5" s="1394"/>
      <c r="Q5" s="1394"/>
      <c r="R5" s="1394"/>
      <c r="S5" s="1394"/>
      <c r="T5" s="1394"/>
      <c r="U5" s="4"/>
      <c r="V5" s="4"/>
      <c r="W5" s="4"/>
      <c r="X5" s="4"/>
    </row>
    <row r="6" spans="1:24" ht="18.75">
      <c r="A6" s="1471" t="s">
        <v>722</v>
      </c>
      <c r="B6" s="1471"/>
      <c r="C6" s="1471"/>
      <c r="D6" s="1471"/>
      <c r="E6" s="1471"/>
      <c r="F6" s="1471"/>
      <c r="G6" s="1471"/>
      <c r="H6" s="1471"/>
      <c r="I6" s="1471"/>
      <c r="J6" s="1471"/>
      <c r="K6" s="1471"/>
      <c r="L6" s="1471"/>
      <c r="M6" s="1471"/>
      <c r="N6" s="1471"/>
      <c r="O6" s="1471"/>
      <c r="P6" s="1471"/>
      <c r="Q6" s="1471"/>
      <c r="R6" s="1471"/>
      <c r="S6" s="1471"/>
      <c r="T6" s="1471"/>
      <c r="U6" s="4"/>
      <c r="V6" s="4"/>
      <c r="W6" s="4"/>
      <c r="X6" s="4"/>
    </row>
    <row r="7" spans="1:24" s="21" customFormat="1" ht="18.75">
      <c r="A7" s="1391" t="s">
        <v>70</v>
      </c>
      <c r="B7" s="1402">
        <v>2017</v>
      </c>
      <c r="C7" s="1404"/>
      <c r="D7" s="1402">
        <v>2018</v>
      </c>
      <c r="E7" s="1403"/>
      <c r="F7" s="1404"/>
      <c r="G7" s="1402">
        <v>2019</v>
      </c>
      <c r="H7" s="1403"/>
      <c r="I7" s="1404"/>
      <c r="J7" s="1386">
        <v>2020</v>
      </c>
      <c r="K7" s="1387"/>
      <c r="L7" s="1388"/>
      <c r="M7" s="1386">
        <v>2021</v>
      </c>
      <c r="N7" s="1387"/>
      <c r="O7" s="1388"/>
      <c r="P7" s="1386">
        <v>2022</v>
      </c>
      <c r="Q7" s="1387"/>
      <c r="R7" s="1388"/>
      <c r="S7" s="1393" t="s">
        <v>71</v>
      </c>
      <c r="T7" s="226"/>
      <c r="U7" s="4"/>
      <c r="V7" s="4"/>
      <c r="W7" s="4"/>
      <c r="X7" s="4"/>
    </row>
    <row r="8" spans="1:24" ht="78" customHeight="1">
      <c r="A8" s="1392"/>
      <c r="B8" s="298" t="s">
        <v>491</v>
      </c>
      <c r="C8" s="298" t="s">
        <v>97</v>
      </c>
      <c r="D8" s="331" t="s">
        <v>481</v>
      </c>
      <c r="E8" s="298" t="s">
        <v>428</v>
      </c>
      <c r="F8" s="292" t="s">
        <v>222</v>
      </c>
      <c r="G8" s="298" t="s">
        <v>429</v>
      </c>
      <c r="H8" s="1148" t="s">
        <v>493</v>
      </c>
      <c r="I8" s="298" t="s">
        <v>484</v>
      </c>
      <c r="J8" s="298" t="s">
        <v>657</v>
      </c>
      <c r="K8" s="1148" t="s">
        <v>486</v>
      </c>
      <c r="L8" s="300" t="s">
        <v>599</v>
      </c>
      <c r="M8" s="517" t="s">
        <v>658</v>
      </c>
      <c r="N8" s="1148" t="s">
        <v>640</v>
      </c>
      <c r="O8" s="402" t="s">
        <v>774</v>
      </c>
      <c r="P8" s="1142" t="s">
        <v>764</v>
      </c>
      <c r="Q8" s="1148" t="s">
        <v>754</v>
      </c>
      <c r="R8" s="1142" t="s">
        <v>760</v>
      </c>
      <c r="S8" s="1393"/>
    </row>
    <row r="9" spans="1:24" ht="14.25" hidden="1" customHeight="1">
      <c r="A9" s="47"/>
      <c r="B9" s="58"/>
      <c r="C9" s="58"/>
      <c r="D9" s="269"/>
      <c r="E9" s="56"/>
      <c r="F9" s="58"/>
      <c r="G9" s="58"/>
      <c r="H9" s="269"/>
      <c r="I9" s="242"/>
      <c r="J9" s="242"/>
      <c r="K9" s="275"/>
      <c r="L9" s="275"/>
      <c r="M9" s="275"/>
      <c r="N9" s="275"/>
      <c r="O9" s="275"/>
      <c r="P9" s="275"/>
      <c r="Q9" s="275"/>
      <c r="R9" s="275"/>
      <c r="S9" s="56"/>
    </row>
    <row r="10" spans="1:24" ht="15.75">
      <c r="A10" s="13" t="s">
        <v>0</v>
      </c>
      <c r="B10" s="113"/>
      <c r="C10" s="113"/>
      <c r="D10" s="113"/>
      <c r="E10" s="113"/>
      <c r="F10" s="113"/>
      <c r="G10" s="113"/>
      <c r="H10" s="113"/>
      <c r="I10" s="113"/>
      <c r="J10" s="113"/>
      <c r="K10" s="113"/>
      <c r="L10" s="301"/>
      <c r="M10" s="518"/>
      <c r="N10" s="403"/>
      <c r="O10" s="403"/>
      <c r="P10" s="1143"/>
      <c r="Q10" s="1143"/>
      <c r="R10" s="1143"/>
      <c r="S10" s="13"/>
    </row>
    <row r="11" spans="1:24" ht="13.5" customHeight="1">
      <c r="A11" s="47" t="s">
        <v>1</v>
      </c>
      <c r="B11" s="101">
        <v>0.64620355411954766</v>
      </c>
      <c r="C11" s="101">
        <v>0.69305331179321483</v>
      </c>
      <c r="D11" s="343">
        <v>0.7</v>
      </c>
      <c r="E11" s="61" t="s">
        <v>170</v>
      </c>
      <c r="F11" s="267">
        <v>0.66</v>
      </c>
      <c r="G11" s="1467" t="s">
        <v>351</v>
      </c>
      <c r="H11" s="343">
        <v>0.65</v>
      </c>
      <c r="I11" s="439">
        <v>0.02</v>
      </c>
      <c r="J11" s="258">
        <v>0.35</v>
      </c>
      <c r="K11" s="343" t="s">
        <v>600</v>
      </c>
      <c r="L11" s="108">
        <v>0.05</v>
      </c>
      <c r="M11" s="811">
        <v>0.5</v>
      </c>
      <c r="N11" s="811">
        <f>'METAS 2021'!W9</f>
        <v>0.01</v>
      </c>
      <c r="O11" s="811">
        <v>9.6930533117932146E-3</v>
      </c>
      <c r="P11" s="811">
        <f>'SUGESTÃO DA ÁREA TÉCNICA 2021'!AS9</f>
        <v>0</v>
      </c>
      <c r="Q11" s="811">
        <f>'METAS 2021'!AS9</f>
        <v>0</v>
      </c>
      <c r="R11" s="811">
        <f>'RESULTADO 2021'!AT9</f>
        <v>0</v>
      </c>
      <c r="S11" s="60" t="s">
        <v>74</v>
      </c>
      <c r="U11" s="411" t="e">
        <f>K11*60%</f>
        <v>#VALUE!</v>
      </c>
      <c r="V11" s="271" t="e">
        <f>K11*99%</f>
        <v>#VALUE!</v>
      </c>
      <c r="W11" s="412" t="e">
        <f>K11*100%</f>
        <v>#VALUE!</v>
      </c>
    </row>
    <row r="12" spans="1:24" ht="13.5" customHeight="1">
      <c r="A12" s="47" t="s">
        <v>2</v>
      </c>
      <c r="B12" s="101">
        <v>0.5</v>
      </c>
      <c r="C12" s="101">
        <v>0.19680156657963446</v>
      </c>
      <c r="D12" s="343">
        <v>0.45</v>
      </c>
      <c r="E12" s="60" t="s">
        <v>170</v>
      </c>
      <c r="F12" s="327">
        <v>0.06</v>
      </c>
      <c r="G12" s="1468"/>
      <c r="H12" s="343">
        <v>0.6</v>
      </c>
      <c r="I12" s="327">
        <v>0</v>
      </c>
      <c r="J12" s="122">
        <v>0.35</v>
      </c>
      <c r="K12" s="343">
        <v>0.35</v>
      </c>
      <c r="L12" s="327">
        <v>1.3707571801566579E-2</v>
      </c>
      <c r="M12" s="811">
        <v>0.35</v>
      </c>
      <c r="N12" s="811">
        <f>'METAS 2021'!W10</f>
        <v>0.35</v>
      </c>
      <c r="O12" s="811">
        <v>2.3498694516971279E-2</v>
      </c>
      <c r="P12" s="811">
        <f>'SUGESTÃO DA ÁREA TÉCNICA 2021'!AS10</f>
        <v>0</v>
      </c>
      <c r="Q12" s="811">
        <f>'METAS 2021'!AS10</f>
        <v>0</v>
      </c>
      <c r="R12" s="811">
        <f>'RESULTADO 2021'!AT10</f>
        <v>0</v>
      </c>
      <c r="S12" s="60" t="s">
        <v>74</v>
      </c>
      <c r="U12" s="411">
        <f t="shared" ref="U12:U68" si="0">K12*60%</f>
        <v>0.21</v>
      </c>
      <c r="V12" s="271">
        <f t="shared" ref="V12:V68" si="1">K12*99%</f>
        <v>0.34649999999999997</v>
      </c>
      <c r="W12" s="412">
        <f t="shared" ref="W12:W68" si="2">K12*100%</f>
        <v>0.35</v>
      </c>
    </row>
    <row r="13" spans="1:24" ht="13.5" customHeight="1">
      <c r="A13" s="47" t="s">
        <v>3</v>
      </c>
      <c r="B13" s="101">
        <v>0.55000000000000004</v>
      </c>
      <c r="C13" s="101">
        <v>0.25292848335388413</v>
      </c>
      <c r="D13" s="343">
        <v>0.5</v>
      </c>
      <c r="E13" s="61" t="s">
        <v>349</v>
      </c>
      <c r="F13" s="327">
        <v>0.17</v>
      </c>
      <c r="G13" s="1468"/>
      <c r="H13" s="343">
        <v>0.5</v>
      </c>
      <c r="I13" s="440">
        <v>0</v>
      </c>
      <c r="J13" s="175">
        <v>0.35</v>
      </c>
      <c r="K13" s="343">
        <v>0.35</v>
      </c>
      <c r="L13" s="327">
        <v>3.6991368680641184E-3</v>
      </c>
      <c r="M13" s="811">
        <v>0.35</v>
      </c>
      <c r="N13" s="811">
        <f>'METAS 2021'!W11</f>
        <v>0.35</v>
      </c>
      <c r="O13" s="811">
        <v>5.0863131935881632E-3</v>
      </c>
      <c r="P13" s="811">
        <f>'SUGESTÃO DA ÁREA TÉCNICA 2021'!AS11</f>
        <v>0</v>
      </c>
      <c r="Q13" s="811">
        <f>'METAS 2021'!AS11</f>
        <v>0</v>
      </c>
      <c r="R13" s="811">
        <f>'RESULTADO 2021'!AT11</f>
        <v>0</v>
      </c>
      <c r="S13" s="60" t="s">
        <v>74</v>
      </c>
      <c r="U13" s="411">
        <f t="shared" si="0"/>
        <v>0.21</v>
      </c>
      <c r="V13" s="271">
        <f t="shared" si="1"/>
        <v>0.34649999999999997</v>
      </c>
      <c r="W13" s="412">
        <f t="shared" si="2"/>
        <v>0.35</v>
      </c>
    </row>
    <row r="14" spans="1:24" ht="13.5" customHeight="1">
      <c r="A14" s="47" t="s">
        <v>4</v>
      </c>
      <c r="B14" s="101">
        <v>0.23014440433212996</v>
      </c>
      <c r="C14" s="101">
        <v>6.2274368231046928E-2</v>
      </c>
      <c r="D14" s="343">
        <v>0.23014440433212996</v>
      </c>
      <c r="E14" s="61" t="s">
        <v>350</v>
      </c>
      <c r="F14" s="267">
        <v>0.15</v>
      </c>
      <c r="G14" s="1468"/>
      <c r="H14" s="343">
        <v>0.5</v>
      </c>
      <c r="I14" s="440">
        <v>0.01</v>
      </c>
      <c r="J14" s="175">
        <v>0.35</v>
      </c>
      <c r="K14" s="343">
        <v>0.35</v>
      </c>
      <c r="L14" s="327">
        <v>5.415162454873646E-3</v>
      </c>
      <c r="M14" s="811">
        <v>0.35</v>
      </c>
      <c r="N14" s="811">
        <f>'METAS 2021'!W12</f>
        <v>0</v>
      </c>
      <c r="O14" s="811">
        <v>2.1660649819494584E-2</v>
      </c>
      <c r="P14" s="811">
        <f>'SUGESTÃO DA ÁREA TÉCNICA 2021'!AS12</f>
        <v>0</v>
      </c>
      <c r="Q14" s="811">
        <f>'METAS 2021'!AS12</f>
        <v>0</v>
      </c>
      <c r="R14" s="811">
        <f>'RESULTADO 2021'!AT12</f>
        <v>0</v>
      </c>
      <c r="S14" s="60" t="s">
        <v>74</v>
      </c>
      <c r="U14" s="411">
        <f t="shared" si="0"/>
        <v>0.21</v>
      </c>
      <c r="V14" s="271">
        <f t="shared" si="1"/>
        <v>0.34649999999999997</v>
      </c>
      <c r="W14" s="412">
        <f t="shared" si="2"/>
        <v>0.35</v>
      </c>
    </row>
    <row r="15" spans="1:24" ht="13.5" customHeight="1">
      <c r="A15" s="47" t="s">
        <v>5</v>
      </c>
      <c r="B15" s="101">
        <v>0.52589641434262946</v>
      </c>
      <c r="C15" s="101">
        <v>0.6155378486055777</v>
      </c>
      <c r="D15" s="343">
        <v>0.52589641434262946</v>
      </c>
      <c r="E15" s="61" t="s">
        <v>172</v>
      </c>
      <c r="F15" s="327">
        <v>0.01</v>
      </c>
      <c r="G15" s="1468"/>
      <c r="H15" s="343">
        <v>0.62</v>
      </c>
      <c r="I15" s="441">
        <v>0</v>
      </c>
      <c r="J15" s="261">
        <v>0.35</v>
      </c>
      <c r="K15" s="343">
        <v>0.35</v>
      </c>
      <c r="L15" s="327">
        <v>2.3904382470119525E-3</v>
      </c>
      <c r="M15" s="811">
        <v>0.35</v>
      </c>
      <c r="N15" s="811">
        <f>'METAS 2021'!W13</f>
        <v>0.35</v>
      </c>
      <c r="O15" s="811">
        <v>5.9760956175298804E-3</v>
      </c>
      <c r="P15" s="811">
        <f>'SUGESTÃO DA ÁREA TÉCNICA 2021'!AS13</f>
        <v>0</v>
      </c>
      <c r="Q15" s="811">
        <f>'METAS 2021'!AS13</f>
        <v>0</v>
      </c>
      <c r="R15" s="811">
        <f>'RESULTADO 2021'!AT13</f>
        <v>0</v>
      </c>
      <c r="S15" s="60" t="s">
        <v>74</v>
      </c>
      <c r="U15" s="411">
        <f t="shared" si="0"/>
        <v>0.21</v>
      </c>
      <c r="V15" s="271">
        <f t="shared" si="1"/>
        <v>0.34649999999999997</v>
      </c>
      <c r="W15" s="412">
        <f t="shared" si="2"/>
        <v>0.35</v>
      </c>
    </row>
    <row r="16" spans="1:24" ht="13.5" customHeight="1">
      <c r="A16" s="47" t="s">
        <v>6</v>
      </c>
      <c r="B16" s="101">
        <v>0.54769863718179479</v>
      </c>
      <c r="C16" s="101">
        <v>0.63872460786834662</v>
      </c>
      <c r="D16" s="343">
        <v>0.28999999999999998</v>
      </c>
      <c r="E16" s="61" t="s">
        <v>173</v>
      </c>
      <c r="F16" s="267">
        <v>0.28999999999999998</v>
      </c>
      <c r="G16" s="1468"/>
      <c r="H16" s="343">
        <v>0.5</v>
      </c>
      <c r="I16" s="440">
        <v>0</v>
      </c>
      <c r="J16" s="175">
        <v>0.35</v>
      </c>
      <c r="K16" s="343">
        <v>0.35</v>
      </c>
      <c r="L16" s="327">
        <v>1.5428130624839291E-3</v>
      </c>
      <c r="M16" s="811">
        <v>0.35</v>
      </c>
      <c r="N16" s="811">
        <f>'METAS 2021'!W14</f>
        <v>0.35</v>
      </c>
      <c r="O16" s="811">
        <v>7.5597840061712523E-2</v>
      </c>
      <c r="P16" s="811">
        <f>'SUGESTÃO DA ÁREA TÉCNICA 2021'!AS14</f>
        <v>0</v>
      </c>
      <c r="Q16" s="811">
        <f>'METAS 2021'!AS14</f>
        <v>0</v>
      </c>
      <c r="R16" s="811">
        <f>'RESULTADO 2021'!AT14</f>
        <v>0</v>
      </c>
      <c r="S16" s="60" t="s">
        <v>74</v>
      </c>
      <c r="U16" s="411">
        <f t="shared" si="0"/>
        <v>0.21</v>
      </c>
      <c r="V16" s="271">
        <f t="shared" si="1"/>
        <v>0.34649999999999997</v>
      </c>
      <c r="W16" s="412">
        <f t="shared" si="2"/>
        <v>0.35</v>
      </c>
    </row>
    <row r="17" spans="1:23" ht="13.5" customHeight="1">
      <c r="A17" s="47" t="s">
        <v>7</v>
      </c>
      <c r="B17" s="101">
        <v>0.6</v>
      </c>
      <c r="C17" s="101">
        <v>0.61611065907241658</v>
      </c>
      <c r="D17" s="343">
        <v>0.6</v>
      </c>
      <c r="E17" s="61" t="s">
        <v>172</v>
      </c>
      <c r="F17" s="267">
        <v>0.57999999999999996</v>
      </c>
      <c r="G17" s="1468"/>
      <c r="H17" s="343">
        <v>0.57999999999999996</v>
      </c>
      <c r="I17" s="441">
        <v>0.27</v>
      </c>
      <c r="J17" s="261">
        <v>0.35</v>
      </c>
      <c r="K17" s="343">
        <v>0.4</v>
      </c>
      <c r="L17" s="327">
        <v>3.4174125305126116E-3</v>
      </c>
      <c r="M17" s="811">
        <v>0.35</v>
      </c>
      <c r="N17" s="811">
        <f>'METAS 2021'!W15</f>
        <v>0.35</v>
      </c>
      <c r="O17" s="811">
        <v>3.4174125305126118E-2</v>
      </c>
      <c r="P17" s="811">
        <f>'SUGESTÃO DA ÁREA TÉCNICA 2021'!AS15</f>
        <v>0</v>
      </c>
      <c r="Q17" s="811">
        <f>'METAS 2021'!AS15</f>
        <v>0</v>
      </c>
      <c r="R17" s="811">
        <f>'RESULTADO 2021'!AT15</f>
        <v>0</v>
      </c>
      <c r="S17" s="60" t="s">
        <v>75</v>
      </c>
      <c r="U17" s="411">
        <f t="shared" si="0"/>
        <v>0.24</v>
      </c>
      <c r="V17" s="271">
        <f t="shared" si="1"/>
        <v>0.39600000000000002</v>
      </c>
      <c r="W17" s="412">
        <f t="shared" si="2"/>
        <v>0.4</v>
      </c>
    </row>
    <row r="18" spans="1:23" ht="13.5" customHeight="1">
      <c r="A18" s="47" t="s">
        <v>8</v>
      </c>
      <c r="B18" s="101">
        <v>0.50030720617923286</v>
      </c>
      <c r="C18" s="101">
        <v>0.45949267093829549</v>
      </c>
      <c r="D18" s="343">
        <v>0.48</v>
      </c>
      <c r="E18" s="61" t="s">
        <v>174</v>
      </c>
      <c r="F18" s="267">
        <v>0.31</v>
      </c>
      <c r="G18" s="1468"/>
      <c r="H18" s="343">
        <v>0.5</v>
      </c>
      <c r="I18" s="440">
        <v>0.01</v>
      </c>
      <c r="J18" s="175">
        <v>0.35</v>
      </c>
      <c r="K18" s="343">
        <v>0.35</v>
      </c>
      <c r="L18" s="327">
        <v>2.6331958219959626E-2</v>
      </c>
      <c r="M18" s="811">
        <v>0.35</v>
      </c>
      <c r="N18" s="811">
        <f>'METAS 2021'!W16</f>
        <v>0.35</v>
      </c>
      <c r="O18" s="811">
        <v>0.12244360572281225</v>
      </c>
      <c r="P18" s="811">
        <f>'SUGESTÃO DA ÁREA TÉCNICA 2021'!AS16</f>
        <v>0</v>
      </c>
      <c r="Q18" s="811">
        <f>'METAS 2021'!AS16</f>
        <v>0</v>
      </c>
      <c r="R18" s="811">
        <f>'RESULTADO 2021'!AT16</f>
        <v>0</v>
      </c>
      <c r="S18" s="60" t="s">
        <v>75</v>
      </c>
      <c r="U18" s="411">
        <f t="shared" si="0"/>
        <v>0.21</v>
      </c>
      <c r="V18" s="271">
        <f t="shared" si="1"/>
        <v>0.34649999999999997</v>
      </c>
      <c r="W18" s="412">
        <f t="shared" si="2"/>
        <v>0.35</v>
      </c>
    </row>
    <row r="19" spans="1:23" ht="30.75" customHeight="1">
      <c r="A19" s="47" t="s">
        <v>9</v>
      </c>
      <c r="B19" s="101">
        <v>0.60437651962486982</v>
      </c>
      <c r="C19" s="101">
        <v>0.44807224730809309</v>
      </c>
      <c r="D19" s="347" t="s">
        <v>607</v>
      </c>
      <c r="E19" s="61" t="s">
        <v>174</v>
      </c>
      <c r="F19" s="101">
        <v>0.21</v>
      </c>
      <c r="G19" s="1469"/>
      <c r="H19" s="343">
        <v>0.5</v>
      </c>
      <c r="I19" s="409">
        <v>0.01</v>
      </c>
      <c r="J19" s="116">
        <v>0.35</v>
      </c>
      <c r="K19" s="343" t="s">
        <v>600</v>
      </c>
      <c r="L19" s="108">
        <v>5.2101424105592221E-3</v>
      </c>
      <c r="M19" s="811">
        <v>0.35</v>
      </c>
      <c r="N19" s="811">
        <f>'METAS 2021'!W17</f>
        <v>0.35</v>
      </c>
      <c r="O19" s="811">
        <v>3.2302882945467175E-2</v>
      </c>
      <c r="P19" s="811">
        <f>'SUGESTÃO DA ÁREA TÉCNICA 2021'!AS17</f>
        <v>0</v>
      </c>
      <c r="Q19" s="811">
        <f>'METAS 2021'!AS17</f>
        <v>0</v>
      </c>
      <c r="R19" s="811">
        <f>'RESULTADO 2021'!AT17</f>
        <v>0</v>
      </c>
      <c r="S19" s="60" t="s">
        <v>75</v>
      </c>
      <c r="U19" s="411" t="e">
        <f t="shared" si="0"/>
        <v>#VALUE!</v>
      </c>
      <c r="V19" s="271" t="e">
        <f t="shared" si="1"/>
        <v>#VALUE!</v>
      </c>
      <c r="W19" s="412" t="e">
        <f t="shared" si="2"/>
        <v>#VALUE!</v>
      </c>
    </row>
    <row r="20" spans="1:23" ht="13.5" customHeight="1">
      <c r="A20" s="13" t="s">
        <v>10</v>
      </c>
      <c r="B20" s="113"/>
      <c r="C20" s="113"/>
      <c r="D20" s="113"/>
      <c r="E20" s="113"/>
      <c r="F20" s="113"/>
      <c r="G20" s="113"/>
      <c r="H20" s="113"/>
      <c r="I20" s="113"/>
      <c r="J20" s="113"/>
      <c r="K20" s="113"/>
      <c r="L20" s="306"/>
      <c r="M20" s="834"/>
      <c r="N20" s="917"/>
      <c r="O20" s="917"/>
      <c r="P20" s="917"/>
      <c r="Q20" s="917"/>
      <c r="R20" s="917"/>
      <c r="S20" s="71"/>
      <c r="U20" s="411">
        <f t="shared" si="0"/>
        <v>0</v>
      </c>
      <c r="V20" s="271">
        <f t="shared" si="1"/>
        <v>0</v>
      </c>
      <c r="W20" s="412">
        <f t="shared" si="2"/>
        <v>0</v>
      </c>
    </row>
    <row r="21" spans="1:23" ht="13.5" customHeight="1">
      <c r="A21" s="47" t="s">
        <v>11</v>
      </c>
      <c r="B21" s="101">
        <v>0.95826235093696766</v>
      </c>
      <c r="C21" s="101">
        <v>0.49574105621805792</v>
      </c>
      <c r="D21" s="343">
        <v>0.85</v>
      </c>
      <c r="E21" s="60" t="s">
        <v>175</v>
      </c>
      <c r="F21" s="267">
        <v>0.84</v>
      </c>
      <c r="G21" s="1467" t="s">
        <v>351</v>
      </c>
      <c r="H21" s="343">
        <v>0.9</v>
      </c>
      <c r="I21" s="442">
        <v>0.92</v>
      </c>
      <c r="J21" s="260">
        <v>0.5</v>
      </c>
      <c r="K21" s="343">
        <v>0.8</v>
      </c>
      <c r="L21" s="267">
        <v>0.6</v>
      </c>
      <c r="M21" s="811">
        <v>0.6</v>
      </c>
      <c r="N21" s="811">
        <f>'METAS 2021'!W19</f>
        <v>0.6</v>
      </c>
      <c r="O21" s="811">
        <v>0.14182282793867121</v>
      </c>
      <c r="P21" s="811">
        <f>'SUGESTÃO DA ÁREA TÉCNICA 2021'!AS19</f>
        <v>0</v>
      </c>
      <c r="Q21" s="811">
        <f>'METAS 2021'!AS19</f>
        <v>0</v>
      </c>
      <c r="R21" s="811">
        <f>'RESULTADO 2021'!AT19</f>
        <v>0</v>
      </c>
      <c r="S21" s="60" t="s">
        <v>74</v>
      </c>
      <c r="U21" s="411">
        <f t="shared" si="0"/>
        <v>0.48</v>
      </c>
      <c r="V21" s="271">
        <f t="shared" si="1"/>
        <v>0.79200000000000004</v>
      </c>
      <c r="W21" s="412">
        <f t="shared" si="2"/>
        <v>0.8</v>
      </c>
    </row>
    <row r="22" spans="1:23" ht="13.5" customHeight="1">
      <c r="A22" s="47" t="s">
        <v>12</v>
      </c>
      <c r="B22" s="101">
        <v>0.49180327868852458</v>
      </c>
      <c r="C22" s="101">
        <v>0.35655737704918034</v>
      </c>
      <c r="D22" s="343">
        <v>0.49180327868852458</v>
      </c>
      <c r="E22" s="61" t="s">
        <v>170</v>
      </c>
      <c r="F22" s="328">
        <v>0.81</v>
      </c>
      <c r="G22" s="1468"/>
      <c r="H22" s="343">
        <v>0.5</v>
      </c>
      <c r="I22" s="442">
        <v>0.66</v>
      </c>
      <c r="J22" s="190">
        <v>0.66</v>
      </c>
      <c r="K22" s="343">
        <v>0.66</v>
      </c>
      <c r="L22" s="327">
        <v>0.23360655737704919</v>
      </c>
      <c r="M22" s="811">
        <v>0.35</v>
      </c>
      <c r="N22" s="811">
        <f>'METAS 2021'!W20</f>
        <v>0.35</v>
      </c>
      <c r="O22" s="811">
        <v>8.6065573770491802E-2</v>
      </c>
      <c r="P22" s="811">
        <f>'SUGESTÃO DA ÁREA TÉCNICA 2021'!AS20</f>
        <v>0</v>
      </c>
      <c r="Q22" s="811">
        <f>'METAS 2021'!AS20</f>
        <v>0</v>
      </c>
      <c r="R22" s="811">
        <f>'RESULTADO 2021'!AT20</f>
        <v>0</v>
      </c>
      <c r="S22" s="60" t="s">
        <v>74</v>
      </c>
      <c r="U22" s="411">
        <f t="shared" si="0"/>
        <v>0.39600000000000002</v>
      </c>
      <c r="V22" s="271">
        <f t="shared" si="1"/>
        <v>0.65339999999999998</v>
      </c>
      <c r="W22" s="412">
        <f t="shared" si="2"/>
        <v>0.66</v>
      </c>
    </row>
    <row r="23" spans="1:23" ht="13.5" customHeight="1">
      <c r="A23" s="47" t="s">
        <v>13</v>
      </c>
      <c r="B23" s="101">
        <v>0.4143646408839779</v>
      </c>
      <c r="C23" s="101">
        <v>0.15469613259668508</v>
      </c>
      <c r="D23" s="343">
        <v>0.41</v>
      </c>
      <c r="E23" s="61" t="s">
        <v>170</v>
      </c>
      <c r="F23" s="327">
        <v>0.01</v>
      </c>
      <c r="G23" s="1468"/>
      <c r="H23" s="343">
        <v>0.5</v>
      </c>
      <c r="I23" s="443">
        <v>0.01</v>
      </c>
      <c r="J23" s="190">
        <v>0.35</v>
      </c>
      <c r="K23" s="343">
        <v>0.35</v>
      </c>
      <c r="L23" s="327">
        <v>0.16</v>
      </c>
      <c r="M23" s="811">
        <v>0.35</v>
      </c>
      <c r="N23" s="811">
        <f>'METAS 2021'!W21</f>
        <v>0.35</v>
      </c>
      <c r="O23" s="811">
        <v>4.834254143646409E-2</v>
      </c>
      <c r="P23" s="811">
        <f>'SUGESTÃO DA ÁREA TÉCNICA 2021'!AS21</f>
        <v>0</v>
      </c>
      <c r="Q23" s="811">
        <f>'METAS 2021'!AS21</f>
        <v>0</v>
      </c>
      <c r="R23" s="811">
        <f>'RESULTADO 2021'!AT21</f>
        <v>0</v>
      </c>
      <c r="S23" s="60" t="s">
        <v>75</v>
      </c>
      <c r="U23" s="411">
        <f t="shared" si="0"/>
        <v>0.21</v>
      </c>
      <c r="V23" s="271">
        <f t="shared" si="1"/>
        <v>0.34649999999999997</v>
      </c>
      <c r="W23" s="412">
        <f t="shared" si="2"/>
        <v>0.35</v>
      </c>
    </row>
    <row r="24" spans="1:23" ht="13.5" customHeight="1">
      <c r="A24" s="47" t="s">
        <v>14</v>
      </c>
      <c r="B24" s="101">
        <v>0.44961804292469987</v>
      </c>
      <c r="C24" s="101">
        <v>0.40269188795925792</v>
      </c>
      <c r="D24" s="343">
        <v>0.44961804292469987</v>
      </c>
      <c r="E24" s="61" t="s">
        <v>170</v>
      </c>
      <c r="F24" s="328">
        <v>0.63</v>
      </c>
      <c r="G24" s="1468"/>
      <c r="H24" s="343">
        <v>0.6</v>
      </c>
      <c r="I24" s="444">
        <v>0.39</v>
      </c>
      <c r="J24" s="190">
        <v>0.39</v>
      </c>
      <c r="K24" s="343">
        <v>0.6</v>
      </c>
      <c r="L24" s="327">
        <v>0.24336122226264095</v>
      </c>
      <c r="M24" s="811">
        <v>0.35</v>
      </c>
      <c r="N24" s="811">
        <f>'METAS 2021'!W22</f>
        <v>0.35</v>
      </c>
      <c r="O24" s="811">
        <v>8.4030556566024012E-2</v>
      </c>
      <c r="P24" s="811">
        <f>'SUGESTÃO DA ÁREA TÉCNICA 2021'!AS22</f>
        <v>0</v>
      </c>
      <c r="Q24" s="811">
        <f>'METAS 2021'!AS22</f>
        <v>0</v>
      </c>
      <c r="R24" s="811">
        <f>'RESULTADO 2021'!AT22</f>
        <v>0</v>
      </c>
      <c r="S24" s="60" t="s">
        <v>75</v>
      </c>
      <c r="U24" s="411">
        <f t="shared" si="0"/>
        <v>0.36</v>
      </c>
      <c r="V24" s="271">
        <f t="shared" si="1"/>
        <v>0.59399999999999997</v>
      </c>
      <c r="W24" s="412">
        <f t="shared" si="2"/>
        <v>0.6</v>
      </c>
    </row>
    <row r="25" spans="1:23" ht="13.5" customHeight="1">
      <c r="A25" s="47" t="s">
        <v>15</v>
      </c>
      <c r="B25" s="101">
        <v>0.91145833333333337</v>
      </c>
      <c r="C25" s="101">
        <v>0.78307291666666667</v>
      </c>
      <c r="D25" s="343">
        <v>0.91145833333333337</v>
      </c>
      <c r="E25" s="61" t="s">
        <v>170</v>
      </c>
      <c r="F25" s="328">
        <v>1.1200000000000001</v>
      </c>
      <c r="G25" s="1468"/>
      <c r="H25" s="343">
        <v>1</v>
      </c>
      <c r="I25" s="442">
        <v>1.01</v>
      </c>
      <c r="J25" s="260">
        <v>0.5</v>
      </c>
      <c r="K25" s="343">
        <v>1</v>
      </c>
      <c r="L25" s="267">
        <v>0.67</v>
      </c>
      <c r="M25" s="811">
        <v>0.67</v>
      </c>
      <c r="N25" s="811">
        <f>'METAS 2021'!W23</f>
        <v>0.67</v>
      </c>
      <c r="O25" s="811">
        <v>9.2708333333333337E-2</v>
      </c>
      <c r="P25" s="811">
        <f>'SUGESTÃO DA ÁREA TÉCNICA 2021'!AS23</f>
        <v>0</v>
      </c>
      <c r="Q25" s="811">
        <f>'METAS 2021'!AS23</f>
        <v>0</v>
      </c>
      <c r="R25" s="811">
        <f>'RESULTADO 2021'!AT23</f>
        <v>0</v>
      </c>
      <c r="S25" s="60" t="s">
        <v>75</v>
      </c>
      <c r="U25" s="411">
        <f t="shared" si="0"/>
        <v>0.6</v>
      </c>
      <c r="V25" s="271">
        <f t="shared" si="1"/>
        <v>0.99</v>
      </c>
      <c r="W25" s="412">
        <f t="shared" si="2"/>
        <v>1</v>
      </c>
    </row>
    <row r="26" spans="1:23" ht="13.5" customHeight="1">
      <c r="A26" s="47" t="s">
        <v>16</v>
      </c>
      <c r="B26" s="101">
        <v>0.59827006246996639</v>
      </c>
      <c r="C26" s="101">
        <v>0.3142719846227775</v>
      </c>
      <c r="D26" s="343">
        <v>0.31</v>
      </c>
      <c r="E26" s="61" t="s">
        <v>176</v>
      </c>
      <c r="F26" s="328">
        <v>0.33</v>
      </c>
      <c r="G26" s="1469"/>
      <c r="H26" s="343">
        <v>0.45</v>
      </c>
      <c r="I26" s="445">
        <v>1.08</v>
      </c>
      <c r="J26" s="259">
        <v>0.5</v>
      </c>
      <c r="K26" s="343">
        <v>0.5</v>
      </c>
      <c r="L26" s="327">
        <v>0.23498318116290245</v>
      </c>
      <c r="M26" s="811">
        <v>0.35</v>
      </c>
      <c r="N26" s="811">
        <f>'METAS 2021'!W24</f>
        <v>0.35</v>
      </c>
      <c r="O26" s="811">
        <v>0.14992791926958193</v>
      </c>
      <c r="P26" s="811">
        <f>'SUGESTÃO DA ÁREA TÉCNICA 2021'!AS24</f>
        <v>0</v>
      </c>
      <c r="Q26" s="811">
        <f>'METAS 2021'!AS24</f>
        <v>0</v>
      </c>
      <c r="R26" s="811">
        <f>'RESULTADO 2021'!AT24</f>
        <v>0</v>
      </c>
      <c r="S26" s="60" t="s">
        <v>75</v>
      </c>
      <c r="U26" s="411">
        <f t="shared" si="0"/>
        <v>0.3</v>
      </c>
      <c r="V26" s="271">
        <f t="shared" si="1"/>
        <v>0.495</v>
      </c>
      <c r="W26" s="412">
        <f t="shared" si="2"/>
        <v>0.5</v>
      </c>
    </row>
    <row r="27" spans="1:23" ht="13.5" customHeight="1">
      <c r="A27" s="13" t="s">
        <v>17</v>
      </c>
      <c r="B27" s="113"/>
      <c r="C27" s="113"/>
      <c r="D27" s="113"/>
      <c r="E27" s="113"/>
      <c r="F27" s="113"/>
      <c r="G27" s="113"/>
      <c r="H27" s="113"/>
      <c r="I27" s="113"/>
      <c r="J27" s="113"/>
      <c r="K27" s="113"/>
      <c r="L27" s="306"/>
      <c r="M27" s="834"/>
      <c r="N27" s="917"/>
      <c r="O27" s="917"/>
      <c r="P27" s="917"/>
      <c r="Q27" s="917"/>
      <c r="R27" s="917"/>
      <c r="S27" s="71"/>
      <c r="U27" s="411">
        <f t="shared" si="0"/>
        <v>0</v>
      </c>
      <c r="V27" s="271">
        <f t="shared" si="1"/>
        <v>0</v>
      </c>
      <c r="W27" s="412">
        <f t="shared" si="2"/>
        <v>0</v>
      </c>
    </row>
    <row r="28" spans="1:23" ht="13.5" customHeight="1">
      <c r="A28" s="47" t="s">
        <v>18</v>
      </c>
      <c r="B28" s="101">
        <v>0.6</v>
      </c>
      <c r="C28" s="126">
        <v>0.33</v>
      </c>
      <c r="D28" s="343">
        <v>0.5</v>
      </c>
      <c r="E28" s="61" t="s">
        <v>174</v>
      </c>
      <c r="F28" s="327">
        <v>0.2</v>
      </c>
      <c r="G28" s="1467" t="s">
        <v>351</v>
      </c>
      <c r="H28" s="343">
        <v>0.5</v>
      </c>
      <c r="I28" s="416">
        <v>0.18</v>
      </c>
      <c r="J28" s="153">
        <v>0.35</v>
      </c>
      <c r="K28" s="343">
        <v>0.18</v>
      </c>
      <c r="L28" s="327">
        <v>3.8910505836575876E-3</v>
      </c>
      <c r="M28" s="811">
        <v>0.35</v>
      </c>
      <c r="N28" s="811">
        <f>'METAS 2021'!W26</f>
        <v>0.18</v>
      </c>
      <c r="O28" s="811">
        <v>0.14007782101167315</v>
      </c>
      <c r="P28" s="811">
        <f>'SUGESTÃO DA ÁREA TÉCNICA 2021'!AS26</f>
        <v>0</v>
      </c>
      <c r="Q28" s="811">
        <f>'METAS 2021'!AS26</f>
        <v>0</v>
      </c>
      <c r="R28" s="811">
        <f>'RESULTADO 2021'!AT26</f>
        <v>0</v>
      </c>
      <c r="S28" s="60" t="s">
        <v>75</v>
      </c>
      <c r="U28" s="411">
        <f t="shared" si="0"/>
        <v>0.108</v>
      </c>
      <c r="V28" s="271">
        <f t="shared" si="1"/>
        <v>0.1782</v>
      </c>
      <c r="W28" s="412">
        <f t="shared" si="2"/>
        <v>0.18</v>
      </c>
    </row>
    <row r="29" spans="1:23" ht="13.5" customHeight="1">
      <c r="A29" s="47" t="s">
        <v>19</v>
      </c>
      <c r="B29" s="101">
        <v>0.6</v>
      </c>
      <c r="C29" s="126">
        <v>0.64059020044543435</v>
      </c>
      <c r="D29" s="343">
        <v>0.5</v>
      </c>
      <c r="E29" s="61" t="s">
        <v>174</v>
      </c>
      <c r="F29" s="267">
        <v>0.43</v>
      </c>
      <c r="G29" s="1468"/>
      <c r="H29" s="343">
        <v>0.5</v>
      </c>
      <c r="I29" s="416">
        <v>0.18</v>
      </c>
      <c r="J29" s="153">
        <v>0.35</v>
      </c>
      <c r="K29" s="343">
        <v>0.2</v>
      </c>
      <c r="L29" s="327">
        <v>5.8463251670378621E-3</v>
      </c>
      <c r="M29" s="811">
        <v>0.35</v>
      </c>
      <c r="N29" s="811">
        <f>'METAS 2021'!W27</f>
        <v>0</v>
      </c>
      <c r="O29" s="811">
        <v>0.30484409799554568</v>
      </c>
      <c r="P29" s="811">
        <f>'SUGESTÃO DA ÁREA TÉCNICA 2021'!AS27</f>
        <v>0</v>
      </c>
      <c r="Q29" s="811">
        <f>'METAS 2021'!AS27</f>
        <v>0</v>
      </c>
      <c r="R29" s="811">
        <f>'RESULTADO 2021'!AT27</f>
        <v>0</v>
      </c>
      <c r="S29" s="60" t="s">
        <v>74</v>
      </c>
      <c r="U29" s="411">
        <f t="shared" si="0"/>
        <v>0.12</v>
      </c>
      <c r="V29" s="271">
        <f t="shared" si="1"/>
        <v>0.19800000000000001</v>
      </c>
      <c r="W29" s="412">
        <f t="shared" si="2"/>
        <v>0.2</v>
      </c>
    </row>
    <row r="30" spans="1:23" ht="15.75">
      <c r="A30" s="47" t="s">
        <v>20</v>
      </c>
      <c r="B30" s="101">
        <v>0.46</v>
      </c>
      <c r="C30" s="126">
        <v>0.52677329624478442</v>
      </c>
      <c r="D30" s="333">
        <v>0.5</v>
      </c>
      <c r="E30" s="61" t="s">
        <v>177</v>
      </c>
      <c r="F30" s="101">
        <v>0.43</v>
      </c>
      <c r="G30" s="1468"/>
      <c r="H30" s="343">
        <v>0.5</v>
      </c>
      <c r="I30" s="446">
        <v>0.2</v>
      </c>
      <c r="J30" s="153">
        <v>0.35</v>
      </c>
      <c r="K30" s="343">
        <v>0.35</v>
      </c>
      <c r="L30" s="327">
        <v>2.086230876216968E-3</v>
      </c>
      <c r="M30" s="811">
        <v>0.35</v>
      </c>
      <c r="N30" s="811">
        <f>'METAS 2021'!W28</f>
        <v>0</v>
      </c>
      <c r="O30" s="811">
        <v>0.10952712100139082</v>
      </c>
      <c r="P30" s="811">
        <f>'SUGESTÃO DA ÁREA TÉCNICA 2021'!AS28</f>
        <v>0</v>
      </c>
      <c r="Q30" s="811">
        <f>'METAS 2021'!AS28</f>
        <v>0</v>
      </c>
      <c r="R30" s="811">
        <f>'RESULTADO 2021'!AT28</f>
        <v>0</v>
      </c>
      <c r="S30" s="60" t="s">
        <v>75</v>
      </c>
      <c r="U30" s="411">
        <f t="shared" si="0"/>
        <v>0.21</v>
      </c>
      <c r="V30" s="271">
        <f t="shared" si="1"/>
        <v>0.34649999999999997</v>
      </c>
      <c r="W30" s="412">
        <f t="shared" si="2"/>
        <v>0.35</v>
      </c>
    </row>
    <row r="31" spans="1:23" ht="13.5" customHeight="1">
      <c r="A31" s="47" t="s">
        <v>21</v>
      </c>
      <c r="B31" s="101">
        <v>0.5</v>
      </c>
      <c r="C31" s="126">
        <v>0.35286225402504473</v>
      </c>
      <c r="D31" s="343">
        <v>0.45617173524150267</v>
      </c>
      <c r="E31" s="60" t="s">
        <v>170</v>
      </c>
      <c r="F31" s="327">
        <v>0.24</v>
      </c>
      <c r="G31" s="1468"/>
      <c r="H31" s="343">
        <v>0.5</v>
      </c>
      <c r="I31" s="416">
        <v>0.12</v>
      </c>
      <c r="J31" s="153">
        <v>0.35</v>
      </c>
      <c r="K31" s="343">
        <v>0.5</v>
      </c>
      <c r="L31" s="327">
        <v>4.0250447227191408E-3</v>
      </c>
      <c r="M31" s="811">
        <v>0.35</v>
      </c>
      <c r="N31" s="811">
        <f>'METAS 2021'!W29</f>
        <v>0</v>
      </c>
      <c r="O31" s="811">
        <v>0.22137745974955275</v>
      </c>
      <c r="P31" s="811">
        <f>'SUGESTÃO DA ÁREA TÉCNICA 2021'!AS29</f>
        <v>0</v>
      </c>
      <c r="Q31" s="811">
        <f>'METAS 2021'!AS29</f>
        <v>0</v>
      </c>
      <c r="R31" s="811">
        <f>'RESULTADO 2021'!AT29</f>
        <v>0</v>
      </c>
      <c r="S31" s="60" t="s">
        <v>75</v>
      </c>
      <c r="U31" s="411">
        <f t="shared" si="0"/>
        <v>0.3</v>
      </c>
      <c r="V31" s="271">
        <f t="shared" si="1"/>
        <v>0.495</v>
      </c>
      <c r="W31" s="412">
        <f t="shared" si="2"/>
        <v>0.5</v>
      </c>
    </row>
    <row r="32" spans="1:23" ht="13.5" customHeight="1">
      <c r="A32" s="47" t="s">
        <v>22</v>
      </c>
      <c r="B32" s="101">
        <v>1.0410410410410411</v>
      </c>
      <c r="C32" s="126">
        <v>0.66306306306306306</v>
      </c>
      <c r="D32" s="343">
        <v>0.7</v>
      </c>
      <c r="E32" s="61" t="s">
        <v>178</v>
      </c>
      <c r="F32" s="328">
        <v>0.72</v>
      </c>
      <c r="G32" s="1468"/>
      <c r="H32" s="343">
        <v>0.7</v>
      </c>
      <c r="I32" s="447">
        <v>0.34</v>
      </c>
      <c r="J32" s="61">
        <v>0.35</v>
      </c>
      <c r="K32" s="343">
        <v>0.35</v>
      </c>
      <c r="L32" s="327">
        <v>2.2022022022022024E-3</v>
      </c>
      <c r="M32" s="811">
        <v>0.5</v>
      </c>
      <c r="N32" s="811">
        <f>'METAS 2021'!W30</f>
        <v>0.42</v>
      </c>
      <c r="O32" s="811">
        <v>0.31731731731731733</v>
      </c>
      <c r="P32" s="811">
        <f>'SUGESTÃO DA ÁREA TÉCNICA 2021'!AS30</f>
        <v>0</v>
      </c>
      <c r="Q32" s="811">
        <f>'METAS 2021'!AS30</f>
        <v>0</v>
      </c>
      <c r="R32" s="811">
        <f>'RESULTADO 2021'!AT30</f>
        <v>0</v>
      </c>
      <c r="S32" s="60" t="s">
        <v>75</v>
      </c>
      <c r="U32" s="411">
        <f t="shared" si="0"/>
        <v>0.21</v>
      </c>
      <c r="V32" s="271">
        <f t="shared" si="1"/>
        <v>0.34649999999999997</v>
      </c>
      <c r="W32" s="412">
        <f t="shared" si="2"/>
        <v>0.35</v>
      </c>
    </row>
    <row r="33" spans="1:23" ht="13.5" customHeight="1">
      <c r="A33" s="47" t="s">
        <v>23</v>
      </c>
      <c r="B33" s="101">
        <v>0.3</v>
      </c>
      <c r="C33" s="126">
        <v>0.48520023215322111</v>
      </c>
      <c r="D33" s="343">
        <v>0.6</v>
      </c>
      <c r="E33" s="61" t="s">
        <v>177</v>
      </c>
      <c r="F33" s="328">
        <v>0.81</v>
      </c>
      <c r="G33" s="1468"/>
      <c r="H33" s="343">
        <v>0.5</v>
      </c>
      <c r="I33" s="443">
        <v>0.27</v>
      </c>
      <c r="J33" s="190">
        <v>0.35</v>
      </c>
      <c r="K33" s="343">
        <v>0.35</v>
      </c>
      <c r="L33" s="327">
        <v>0.01</v>
      </c>
      <c r="M33" s="811">
        <v>0.4</v>
      </c>
      <c r="N33" s="811">
        <f>'METAS 2021'!W31</f>
        <v>0.4</v>
      </c>
      <c r="O33" s="811">
        <v>9.8084735925710972E-2</v>
      </c>
      <c r="P33" s="811">
        <f>'SUGESTÃO DA ÁREA TÉCNICA 2021'!AS31</f>
        <v>0</v>
      </c>
      <c r="Q33" s="811">
        <f>'METAS 2021'!AS31</f>
        <v>0</v>
      </c>
      <c r="R33" s="811">
        <f>'RESULTADO 2021'!AT31</f>
        <v>0</v>
      </c>
      <c r="S33" s="60" t="s">
        <v>75</v>
      </c>
      <c r="U33" s="411">
        <f t="shared" si="0"/>
        <v>0.21</v>
      </c>
      <c r="V33" s="271">
        <f t="shared" si="1"/>
        <v>0.34649999999999997</v>
      </c>
      <c r="W33" s="412">
        <f t="shared" si="2"/>
        <v>0.35</v>
      </c>
    </row>
    <row r="34" spans="1:23" ht="13.5" customHeight="1">
      <c r="A34" s="47" t="s">
        <v>24</v>
      </c>
      <c r="B34" s="101">
        <v>0.55688146380270487</v>
      </c>
      <c r="C34" s="126">
        <v>0.31455847255369929</v>
      </c>
      <c r="D34" s="343">
        <v>0.55688146380270487</v>
      </c>
      <c r="E34" s="61" t="s">
        <v>179</v>
      </c>
      <c r="F34" s="328">
        <v>0.56000000000000005</v>
      </c>
      <c r="G34" s="1468"/>
      <c r="H34" s="343">
        <v>0.56000000000000005</v>
      </c>
      <c r="I34" s="443">
        <v>0.25</v>
      </c>
      <c r="J34" s="190">
        <v>0.35</v>
      </c>
      <c r="K34" s="343">
        <v>0.5</v>
      </c>
      <c r="L34" s="327">
        <v>8.1145584725536984E-3</v>
      </c>
      <c r="M34" s="811">
        <v>0.35</v>
      </c>
      <c r="N34" s="811">
        <f>'METAS 2021'!W32</f>
        <v>0.35</v>
      </c>
      <c r="O34" s="811">
        <v>0.19872712808273668</v>
      </c>
      <c r="P34" s="811">
        <f>'SUGESTÃO DA ÁREA TÉCNICA 2021'!AS32</f>
        <v>0</v>
      </c>
      <c r="Q34" s="811">
        <f>'METAS 2021'!AS32</f>
        <v>0</v>
      </c>
      <c r="R34" s="811">
        <f>'RESULTADO 2021'!AT32</f>
        <v>0</v>
      </c>
      <c r="S34" s="60" t="s">
        <v>75</v>
      </c>
      <c r="U34" s="411">
        <f t="shared" si="0"/>
        <v>0.3</v>
      </c>
      <c r="V34" s="271">
        <f t="shared" si="1"/>
        <v>0.495</v>
      </c>
      <c r="W34" s="412">
        <f t="shared" si="2"/>
        <v>0.5</v>
      </c>
    </row>
    <row r="35" spans="1:23" ht="13.5" customHeight="1">
      <c r="A35" s="47" t="s">
        <v>25</v>
      </c>
      <c r="B35" s="101">
        <v>0.61928634621055745</v>
      </c>
      <c r="C35" s="126">
        <v>0.23975228546151578</v>
      </c>
      <c r="D35" s="343">
        <v>0.47</v>
      </c>
      <c r="E35" s="60" t="s">
        <v>170</v>
      </c>
      <c r="F35" s="328">
        <v>0.47</v>
      </c>
      <c r="G35" s="1469"/>
      <c r="H35" s="343">
        <v>0.47</v>
      </c>
      <c r="I35" s="443">
        <v>0.14000000000000001</v>
      </c>
      <c r="J35" s="190">
        <v>0.35</v>
      </c>
      <c r="K35" s="343">
        <v>0.35</v>
      </c>
      <c r="L35" s="108">
        <v>5.3081686818047778E-3</v>
      </c>
      <c r="M35" s="811">
        <v>0.35</v>
      </c>
      <c r="N35" s="811">
        <f>'METAS 2021'!W33</f>
        <v>0.35</v>
      </c>
      <c r="O35" s="811">
        <v>5.9274550280153354E-2</v>
      </c>
      <c r="P35" s="811">
        <f>'SUGESTÃO DA ÁREA TÉCNICA 2021'!AS33</f>
        <v>0</v>
      </c>
      <c r="Q35" s="811">
        <f>'METAS 2021'!AS33</f>
        <v>0</v>
      </c>
      <c r="R35" s="811">
        <f>'RESULTADO 2021'!AT33</f>
        <v>0</v>
      </c>
      <c r="S35" s="60" t="s">
        <v>75</v>
      </c>
      <c r="U35" s="411">
        <f t="shared" si="0"/>
        <v>0.21</v>
      </c>
      <c r="V35" s="271">
        <f t="shared" si="1"/>
        <v>0.34649999999999997</v>
      </c>
      <c r="W35" s="412">
        <f t="shared" si="2"/>
        <v>0.35</v>
      </c>
    </row>
    <row r="36" spans="1:23" ht="28.5" customHeight="1">
      <c r="A36" s="57" t="s">
        <v>79</v>
      </c>
      <c r="B36" s="113"/>
      <c r="C36" s="100"/>
      <c r="D36" s="100"/>
      <c r="E36" s="100"/>
      <c r="F36" s="100"/>
      <c r="G36" s="100"/>
      <c r="H36" s="100"/>
      <c r="I36" s="100"/>
      <c r="J36" s="100"/>
      <c r="K36" s="100"/>
      <c r="L36" s="100"/>
      <c r="M36" s="814"/>
      <c r="N36" s="917"/>
      <c r="O36" s="917"/>
      <c r="P36" s="917"/>
      <c r="Q36" s="917"/>
      <c r="R36" s="917"/>
      <c r="S36" s="13"/>
      <c r="U36" s="411">
        <f t="shared" si="0"/>
        <v>0</v>
      </c>
      <c r="V36" s="271">
        <f t="shared" si="1"/>
        <v>0</v>
      </c>
      <c r="W36" s="412">
        <f t="shared" si="2"/>
        <v>0</v>
      </c>
    </row>
    <row r="37" spans="1:23" ht="13.5" customHeight="1">
      <c r="A37" s="47" t="s">
        <v>26</v>
      </c>
      <c r="B37" s="101">
        <v>0.8</v>
      </c>
      <c r="C37" s="101">
        <v>0.69878603945371776</v>
      </c>
      <c r="D37" s="343">
        <v>0.8</v>
      </c>
      <c r="E37" s="61" t="s">
        <v>170</v>
      </c>
      <c r="F37" s="327">
        <v>0.43</v>
      </c>
      <c r="G37" s="1467" t="s">
        <v>351</v>
      </c>
      <c r="H37" s="343">
        <v>0.5</v>
      </c>
      <c r="I37" s="416">
        <v>0.01</v>
      </c>
      <c r="J37" s="153">
        <v>0.35</v>
      </c>
      <c r="K37" s="343">
        <v>0.5</v>
      </c>
      <c r="L37" s="327">
        <v>2.1851289833080427E-2</v>
      </c>
      <c r="M37" s="811">
        <v>0.4</v>
      </c>
      <c r="N37" s="811">
        <f>'METAS 2021'!W35</f>
        <v>0.2</v>
      </c>
      <c r="O37" s="811">
        <v>0.10470409711684371</v>
      </c>
      <c r="P37" s="811">
        <f>'SUGESTÃO DA ÁREA TÉCNICA 2021'!AS35</f>
        <v>0</v>
      </c>
      <c r="Q37" s="811">
        <f>'METAS 2021'!AS35</f>
        <v>0</v>
      </c>
      <c r="R37" s="811">
        <f>'RESULTADO 2021'!AT35</f>
        <v>0</v>
      </c>
      <c r="S37" s="60" t="s">
        <v>75</v>
      </c>
      <c r="U37" s="411">
        <f t="shared" si="0"/>
        <v>0.3</v>
      </c>
      <c r="V37" s="271">
        <f t="shared" si="1"/>
        <v>0.495</v>
      </c>
      <c r="W37" s="412">
        <f t="shared" si="2"/>
        <v>0.5</v>
      </c>
    </row>
    <row r="38" spans="1:23" ht="13.5" customHeight="1">
      <c r="A38" s="47" t="s">
        <v>27</v>
      </c>
      <c r="B38" s="101">
        <v>0.35</v>
      </c>
      <c r="C38" s="101">
        <v>0.38561960232978509</v>
      </c>
      <c r="D38" s="343">
        <v>0.34946776461136775</v>
      </c>
      <c r="E38" s="61" t="s">
        <v>177</v>
      </c>
      <c r="F38" s="267">
        <v>0.31</v>
      </c>
      <c r="G38" s="1468"/>
      <c r="H38" s="343">
        <v>0.5</v>
      </c>
      <c r="I38" s="416">
        <v>0.03</v>
      </c>
      <c r="J38" s="153">
        <v>0.35</v>
      </c>
      <c r="K38" s="343">
        <v>0.35</v>
      </c>
      <c r="L38" s="327">
        <v>2.5908817031532434E-2</v>
      </c>
      <c r="M38" s="811">
        <v>0.35</v>
      </c>
      <c r="N38" s="811">
        <f>'METAS 2021'!W36</f>
        <v>0.1</v>
      </c>
      <c r="O38" s="811">
        <v>6.4470777264510948E-2</v>
      </c>
      <c r="P38" s="811">
        <f>'SUGESTÃO DA ÁREA TÉCNICA 2021'!AS36</f>
        <v>0</v>
      </c>
      <c r="Q38" s="811">
        <f>'METAS 2021'!AS36</f>
        <v>0</v>
      </c>
      <c r="R38" s="811">
        <f>'RESULTADO 2021'!AT36</f>
        <v>0</v>
      </c>
      <c r="S38" s="60" t="s">
        <v>75</v>
      </c>
      <c r="U38" s="411">
        <f t="shared" si="0"/>
        <v>0.21</v>
      </c>
      <c r="V38" s="271">
        <f t="shared" si="1"/>
        <v>0.34649999999999997</v>
      </c>
      <c r="W38" s="412">
        <f t="shared" si="2"/>
        <v>0.35</v>
      </c>
    </row>
    <row r="39" spans="1:23" ht="13.5" customHeight="1">
      <c r="A39" s="47" t="s">
        <v>28</v>
      </c>
      <c r="B39" s="101">
        <v>0.3888661481784691</v>
      </c>
      <c r="C39" s="101">
        <v>0.32623823168235777</v>
      </c>
      <c r="D39" s="345">
        <v>0.4</v>
      </c>
      <c r="E39" s="61" t="s">
        <v>179</v>
      </c>
      <c r="F39" s="327">
        <v>0.2</v>
      </c>
      <c r="G39" s="1468"/>
      <c r="H39" s="343">
        <v>0.3</v>
      </c>
      <c r="I39" s="416">
        <v>0.02</v>
      </c>
      <c r="J39" s="153">
        <v>0.35</v>
      </c>
      <c r="K39" s="343">
        <v>0.3</v>
      </c>
      <c r="L39" s="327">
        <v>5.7306590257879654E-3</v>
      </c>
      <c r="M39" s="811">
        <v>0.35</v>
      </c>
      <c r="N39" s="811">
        <f>'METAS 2021'!W37</f>
        <v>0.35</v>
      </c>
      <c r="O39" s="811">
        <v>5.8125255832992224E-2</v>
      </c>
      <c r="P39" s="811">
        <f>'SUGESTÃO DA ÁREA TÉCNICA 2021'!AS37</f>
        <v>0</v>
      </c>
      <c r="Q39" s="811">
        <f>'METAS 2021'!AS37</f>
        <v>0</v>
      </c>
      <c r="R39" s="811">
        <f>'RESULTADO 2021'!AT37</f>
        <v>0</v>
      </c>
      <c r="S39" s="60" t="s">
        <v>75</v>
      </c>
      <c r="U39" s="411">
        <f t="shared" si="0"/>
        <v>0.18</v>
      </c>
      <c r="V39" s="271">
        <f t="shared" si="1"/>
        <v>0.29699999999999999</v>
      </c>
      <c r="W39" s="412">
        <f t="shared" si="2"/>
        <v>0.3</v>
      </c>
    </row>
    <row r="40" spans="1:23" ht="13.5" customHeight="1">
      <c r="A40" s="47" t="s">
        <v>29</v>
      </c>
      <c r="B40" s="101">
        <v>0.5</v>
      </c>
      <c r="C40" s="101">
        <v>0.18685121107266436</v>
      </c>
      <c r="D40" s="343" t="s">
        <v>598</v>
      </c>
      <c r="E40" s="61" t="s">
        <v>171</v>
      </c>
      <c r="F40" s="101">
        <v>0.17</v>
      </c>
      <c r="G40" s="1468"/>
      <c r="H40" s="343">
        <v>0.5</v>
      </c>
      <c r="I40" s="416">
        <v>0.01</v>
      </c>
      <c r="J40" s="153">
        <v>0.35</v>
      </c>
      <c r="K40" s="343">
        <v>0.35</v>
      </c>
      <c r="L40" s="327">
        <v>1.2975778546712802E-2</v>
      </c>
      <c r="M40" s="811">
        <v>0.35</v>
      </c>
      <c r="N40" s="811">
        <f>'METAS 2021'!W38</f>
        <v>0.35</v>
      </c>
      <c r="O40" s="811">
        <v>7.1626297577854672E-2</v>
      </c>
      <c r="P40" s="811">
        <f>'SUGESTÃO DA ÁREA TÉCNICA 2021'!AS38</f>
        <v>0</v>
      </c>
      <c r="Q40" s="811">
        <f>'METAS 2021'!AS38</f>
        <v>0</v>
      </c>
      <c r="R40" s="811">
        <f>'RESULTADO 2021'!AT38</f>
        <v>0</v>
      </c>
      <c r="S40" s="60" t="s">
        <v>75</v>
      </c>
      <c r="U40" s="411">
        <f t="shared" si="0"/>
        <v>0.21</v>
      </c>
      <c r="V40" s="271">
        <f t="shared" si="1"/>
        <v>0.34649999999999997</v>
      </c>
      <c r="W40" s="412">
        <f t="shared" si="2"/>
        <v>0.35</v>
      </c>
    </row>
    <row r="41" spans="1:23" ht="13.5" customHeight="1">
      <c r="A41" s="47" t="s">
        <v>30</v>
      </c>
      <c r="B41" s="101">
        <v>0.76403499058797475</v>
      </c>
      <c r="C41" s="101">
        <v>0.87432178053371712</v>
      </c>
      <c r="D41" s="343"/>
      <c r="E41" s="61" t="s">
        <v>170</v>
      </c>
      <c r="F41" s="101">
        <v>0.51</v>
      </c>
      <c r="G41" s="1468"/>
      <c r="H41" s="343">
        <v>0.88</v>
      </c>
      <c r="I41" s="443">
        <v>0.03</v>
      </c>
      <c r="J41" s="190">
        <v>0.35</v>
      </c>
      <c r="K41" s="343">
        <v>0.5</v>
      </c>
      <c r="L41" s="108">
        <v>9.3012955375927353E-3</v>
      </c>
      <c r="M41" s="811">
        <v>0.35</v>
      </c>
      <c r="N41" s="811">
        <f>'METAS 2021'!W39</f>
        <v>0.35</v>
      </c>
      <c r="O41" s="811">
        <v>0.10796146606134426</v>
      </c>
      <c r="P41" s="811">
        <f>'SUGESTÃO DA ÁREA TÉCNICA 2021'!AS39</f>
        <v>0</v>
      </c>
      <c r="Q41" s="811">
        <f>'METAS 2021'!AS39</f>
        <v>0</v>
      </c>
      <c r="R41" s="811">
        <f>'RESULTADO 2021'!AT39</f>
        <v>0</v>
      </c>
      <c r="S41" s="60" t="s">
        <v>75</v>
      </c>
      <c r="U41" s="411">
        <f t="shared" si="0"/>
        <v>0.3</v>
      </c>
      <c r="V41" s="271">
        <f t="shared" si="1"/>
        <v>0.495</v>
      </c>
      <c r="W41" s="412">
        <f t="shared" si="2"/>
        <v>0.5</v>
      </c>
    </row>
    <row r="42" spans="1:23" ht="13.5" customHeight="1">
      <c r="A42" s="47" t="s">
        <v>31</v>
      </c>
      <c r="B42" s="101">
        <v>0.5</v>
      </c>
      <c r="C42" s="101">
        <v>0.41697147037307974</v>
      </c>
      <c r="D42" s="343">
        <v>0.65</v>
      </c>
      <c r="E42" s="61" t="s">
        <v>180</v>
      </c>
      <c r="F42" s="327">
        <v>0.19</v>
      </c>
      <c r="G42" s="1468"/>
      <c r="H42" s="343">
        <v>0.42</v>
      </c>
      <c r="I42" s="416">
        <v>0.02</v>
      </c>
      <c r="J42" s="153">
        <v>0.35</v>
      </c>
      <c r="K42" s="343">
        <v>0.42</v>
      </c>
      <c r="L42" s="327">
        <v>6.0351133869787858E-3</v>
      </c>
      <c r="M42" s="811">
        <v>0.35</v>
      </c>
      <c r="N42" s="811">
        <f>'METAS 2021'!W40</f>
        <v>0.35</v>
      </c>
      <c r="O42" s="811">
        <v>6.0351133869787858E-3</v>
      </c>
      <c r="P42" s="811">
        <f>'SUGESTÃO DA ÁREA TÉCNICA 2021'!AS40</f>
        <v>0</v>
      </c>
      <c r="Q42" s="811">
        <f>'METAS 2021'!AS40</f>
        <v>0</v>
      </c>
      <c r="R42" s="811">
        <f>'RESULTADO 2021'!AT40</f>
        <v>0</v>
      </c>
      <c r="S42" s="60" t="s">
        <v>75</v>
      </c>
      <c r="U42" s="411">
        <f t="shared" si="0"/>
        <v>0.252</v>
      </c>
      <c r="V42" s="271">
        <f t="shared" si="1"/>
        <v>0.4158</v>
      </c>
      <c r="W42" s="412">
        <f t="shared" si="2"/>
        <v>0.42</v>
      </c>
    </row>
    <row r="43" spans="1:23" ht="13.5" customHeight="1">
      <c r="A43" s="47" t="s">
        <v>32</v>
      </c>
      <c r="B43" s="101">
        <v>0.55000000000000004</v>
      </c>
      <c r="C43" s="101">
        <v>0.51398025534695613</v>
      </c>
      <c r="D43" s="343">
        <v>0.55000000000000004</v>
      </c>
      <c r="E43" s="61" t="s">
        <v>170</v>
      </c>
      <c r="F43" s="267">
        <v>0.49</v>
      </c>
      <c r="G43" s="1468"/>
      <c r="H43" s="343">
        <v>0.5</v>
      </c>
      <c r="I43" s="444">
        <v>0.48</v>
      </c>
      <c r="J43" s="190">
        <v>0.48</v>
      </c>
      <c r="K43" s="343">
        <v>0.55000000000000004</v>
      </c>
      <c r="L43" s="327">
        <v>0.31</v>
      </c>
      <c r="M43" s="811">
        <v>0.35</v>
      </c>
      <c r="N43" s="811">
        <f>'METAS 2021'!W41</f>
        <v>0.55000000000000004</v>
      </c>
      <c r="O43" s="811">
        <v>4.2348234587905882E-2</v>
      </c>
      <c r="P43" s="811">
        <f>'SUGESTÃO DA ÁREA TÉCNICA 2021'!AS41</f>
        <v>0</v>
      </c>
      <c r="Q43" s="811">
        <f>'METAS 2021'!AS41</f>
        <v>0</v>
      </c>
      <c r="R43" s="811">
        <f>'RESULTADO 2021'!AT41</f>
        <v>0</v>
      </c>
      <c r="S43" s="60" t="s">
        <v>75</v>
      </c>
      <c r="U43" s="411">
        <f t="shared" si="0"/>
        <v>0.33</v>
      </c>
      <c r="V43" s="271">
        <f t="shared" si="1"/>
        <v>0.54449999999999998</v>
      </c>
      <c r="W43" s="412">
        <f t="shared" si="2"/>
        <v>0.55000000000000004</v>
      </c>
    </row>
    <row r="44" spans="1:23" ht="13.5" customHeight="1">
      <c r="A44" s="47" t="s">
        <v>33</v>
      </c>
      <c r="B44" s="101">
        <v>0.59442158207590301</v>
      </c>
      <c r="C44" s="101">
        <v>0.16826703246456332</v>
      </c>
      <c r="D44" s="343">
        <v>0.59442158207590301</v>
      </c>
      <c r="E44" s="61" t="s">
        <v>180</v>
      </c>
      <c r="F44" s="327">
        <v>0.23</v>
      </c>
      <c r="G44" s="1468"/>
      <c r="H44" s="343">
        <v>0.59</v>
      </c>
      <c r="I44" s="416">
        <v>0.03</v>
      </c>
      <c r="J44" s="153">
        <v>0.35</v>
      </c>
      <c r="K44" s="343">
        <v>0.35</v>
      </c>
      <c r="L44" s="327">
        <v>2.0576131687242798E-2</v>
      </c>
      <c r="M44" s="811">
        <v>0.35</v>
      </c>
      <c r="N44" s="811">
        <f>'METAS 2021'!W42</f>
        <v>0.35</v>
      </c>
      <c r="O44" s="811">
        <v>0.11888431641518062</v>
      </c>
      <c r="P44" s="811">
        <f>'SUGESTÃO DA ÁREA TÉCNICA 2021'!AS42</f>
        <v>0</v>
      </c>
      <c r="Q44" s="811">
        <f>'METAS 2021'!AS42</f>
        <v>0</v>
      </c>
      <c r="R44" s="811">
        <f>'RESULTADO 2021'!AT42</f>
        <v>0</v>
      </c>
      <c r="S44" s="60" t="s">
        <v>75</v>
      </c>
      <c r="U44" s="411">
        <f t="shared" si="0"/>
        <v>0.21</v>
      </c>
      <c r="V44" s="271">
        <f t="shared" si="1"/>
        <v>0.34649999999999997</v>
      </c>
      <c r="W44" s="412">
        <f t="shared" si="2"/>
        <v>0.35</v>
      </c>
    </row>
    <row r="45" spans="1:23" ht="13.5" customHeight="1">
      <c r="A45" s="47" t="s">
        <v>34</v>
      </c>
      <c r="B45" s="101">
        <v>0.64862479776437709</v>
      </c>
      <c r="C45" s="101">
        <v>0.50345639064568315</v>
      </c>
      <c r="D45" s="355">
        <v>0.6</v>
      </c>
      <c r="E45" s="61" t="s">
        <v>181</v>
      </c>
      <c r="F45" s="327">
        <v>0.26</v>
      </c>
      <c r="G45" s="1468"/>
      <c r="H45" s="343">
        <v>0.6</v>
      </c>
      <c r="I45" s="416">
        <v>0.02</v>
      </c>
      <c r="J45" s="153">
        <v>0.35</v>
      </c>
      <c r="K45" s="343" t="s">
        <v>600</v>
      </c>
      <c r="L45" s="108">
        <v>7.0598617443741723E-3</v>
      </c>
      <c r="M45" s="811">
        <v>0.35</v>
      </c>
      <c r="N45" s="811">
        <f>'METAS 2021'!W43</f>
        <v>0.02</v>
      </c>
      <c r="O45" s="811">
        <v>0.12222385644947785</v>
      </c>
      <c r="P45" s="811">
        <f>'SUGESTÃO DA ÁREA TÉCNICA 2021'!AS43</f>
        <v>0</v>
      </c>
      <c r="Q45" s="811">
        <f>'METAS 2021'!AS43</f>
        <v>0</v>
      </c>
      <c r="R45" s="811">
        <f>'RESULTADO 2021'!AT43</f>
        <v>0</v>
      </c>
      <c r="S45" s="60" t="s">
        <v>75</v>
      </c>
      <c r="U45" s="411" t="e">
        <f t="shared" si="0"/>
        <v>#VALUE!</v>
      </c>
      <c r="V45" s="271" t="e">
        <f t="shared" si="1"/>
        <v>#VALUE!</v>
      </c>
      <c r="W45" s="412" t="e">
        <f t="shared" si="2"/>
        <v>#VALUE!</v>
      </c>
    </row>
    <row r="46" spans="1:23" ht="13.5" customHeight="1">
      <c r="A46" s="47" t="s">
        <v>35</v>
      </c>
      <c r="B46" s="101">
        <v>0.06</v>
      </c>
      <c r="C46" s="101">
        <v>0.43858010275572162</v>
      </c>
      <c r="D46" s="343">
        <v>0.46707146193367588</v>
      </c>
      <c r="E46" s="61" t="s">
        <v>170</v>
      </c>
      <c r="F46" s="327">
        <v>0.26</v>
      </c>
      <c r="G46" s="1468"/>
      <c r="H46" s="343">
        <v>0.5</v>
      </c>
      <c r="I46" s="416">
        <v>0.02</v>
      </c>
      <c r="J46" s="153">
        <v>0.35</v>
      </c>
      <c r="K46" s="343">
        <v>0.35</v>
      </c>
      <c r="L46" s="327">
        <v>1.1209715086408221E-2</v>
      </c>
      <c r="M46" s="811">
        <v>0.3</v>
      </c>
      <c r="N46" s="811">
        <f>'METAS 2021'!W44</f>
        <v>0.35</v>
      </c>
      <c r="O46" s="811">
        <v>0.22185894441849602</v>
      </c>
      <c r="P46" s="811">
        <f>'SUGESTÃO DA ÁREA TÉCNICA 2021'!AS44</f>
        <v>0</v>
      </c>
      <c r="Q46" s="811">
        <f>'METAS 2021'!AS44</f>
        <v>0</v>
      </c>
      <c r="R46" s="811">
        <f>'RESULTADO 2021'!AT44</f>
        <v>0</v>
      </c>
      <c r="S46" s="60" t="s">
        <v>75</v>
      </c>
      <c r="U46" s="411">
        <f t="shared" si="0"/>
        <v>0.21</v>
      </c>
      <c r="V46" s="271">
        <f t="shared" si="1"/>
        <v>0.34649999999999997</v>
      </c>
      <c r="W46" s="412">
        <f t="shared" si="2"/>
        <v>0.35</v>
      </c>
    </row>
    <row r="47" spans="1:23" ht="13.5" customHeight="1">
      <c r="A47" s="47" t="s">
        <v>36</v>
      </c>
      <c r="B47" s="101">
        <v>0.6</v>
      </c>
      <c r="C47" s="101">
        <v>0.26267716535433072</v>
      </c>
      <c r="D47" s="343">
        <v>0.5</v>
      </c>
      <c r="E47" s="61" t="s">
        <v>171</v>
      </c>
      <c r="F47" s="101">
        <v>0</v>
      </c>
      <c r="G47" s="1468"/>
      <c r="H47" s="343">
        <v>0.55000000000000004</v>
      </c>
      <c r="I47" s="448">
        <v>0.1</v>
      </c>
      <c r="J47" s="190">
        <v>0.35</v>
      </c>
      <c r="K47" s="343">
        <v>0.56000000000000005</v>
      </c>
      <c r="L47" s="327">
        <v>1.5118110236220474E-2</v>
      </c>
      <c r="M47" s="811">
        <v>0.35</v>
      </c>
      <c r="N47" s="811">
        <f>'METAS 2021'!W45</f>
        <v>0.35</v>
      </c>
      <c r="O47" s="811">
        <v>9.8267716535433078E-2</v>
      </c>
      <c r="P47" s="811">
        <f>'SUGESTÃO DA ÁREA TÉCNICA 2021'!AS45</f>
        <v>0</v>
      </c>
      <c r="Q47" s="811">
        <f>'METAS 2021'!AS45</f>
        <v>0</v>
      </c>
      <c r="R47" s="811">
        <f>'RESULTADO 2021'!AT45</f>
        <v>0</v>
      </c>
      <c r="S47" s="60" t="s">
        <v>75</v>
      </c>
      <c r="U47" s="411">
        <f t="shared" si="0"/>
        <v>0.33600000000000002</v>
      </c>
      <c r="V47" s="271">
        <f t="shared" si="1"/>
        <v>0.5544</v>
      </c>
      <c r="W47" s="412">
        <f t="shared" si="2"/>
        <v>0.56000000000000005</v>
      </c>
    </row>
    <row r="48" spans="1:23" ht="13.5" customHeight="1">
      <c r="A48" s="47" t="s">
        <v>37</v>
      </c>
      <c r="B48" s="101">
        <v>0.69462820852077267</v>
      </c>
      <c r="C48" s="101">
        <v>0.85181264884890173</v>
      </c>
      <c r="D48" s="343">
        <v>0.4</v>
      </c>
      <c r="E48" s="61" t="s">
        <v>170</v>
      </c>
      <c r="F48" s="328">
        <v>0.4</v>
      </c>
      <c r="G48" s="1469"/>
      <c r="H48" s="343">
        <v>0.45</v>
      </c>
      <c r="I48" s="416">
        <v>0.01</v>
      </c>
      <c r="J48" s="153">
        <v>0.35</v>
      </c>
      <c r="K48" s="343" t="s">
        <v>600</v>
      </c>
      <c r="L48" s="108">
        <v>5.953956073035194E-3</v>
      </c>
      <c r="M48" s="811">
        <v>0.4</v>
      </c>
      <c r="N48" s="811">
        <f>'METAS 2021'!W46</f>
        <v>0</v>
      </c>
      <c r="O48" s="811">
        <v>0.1806033342154009</v>
      </c>
      <c r="P48" s="811">
        <f>'SUGESTÃO DA ÁREA TÉCNICA 2021'!AS46</f>
        <v>0</v>
      </c>
      <c r="Q48" s="811">
        <f>'METAS 2021'!AS46</f>
        <v>0</v>
      </c>
      <c r="R48" s="811">
        <f>'RESULTADO 2021'!AT46</f>
        <v>0</v>
      </c>
      <c r="S48" s="60" t="s">
        <v>75</v>
      </c>
      <c r="U48" s="411" t="e">
        <f t="shared" si="0"/>
        <v>#VALUE!</v>
      </c>
      <c r="V48" s="271" t="e">
        <f t="shared" si="1"/>
        <v>#VALUE!</v>
      </c>
      <c r="W48" s="412" t="e">
        <f t="shared" si="2"/>
        <v>#VALUE!</v>
      </c>
    </row>
    <row r="49" spans="1:23" ht="13.5" customHeight="1">
      <c r="A49" s="13" t="s">
        <v>38</v>
      </c>
      <c r="B49" s="113"/>
      <c r="C49" s="100"/>
      <c r="D49" s="100"/>
      <c r="E49" s="100"/>
      <c r="F49" s="100"/>
      <c r="G49" s="100"/>
      <c r="H49" s="100"/>
      <c r="I49" s="100"/>
      <c r="J49" s="100"/>
      <c r="K49" s="100"/>
      <c r="L49" s="100"/>
      <c r="M49" s="814"/>
      <c r="N49" s="917"/>
      <c r="O49" s="917"/>
      <c r="P49" s="917"/>
      <c r="Q49" s="917"/>
      <c r="R49" s="917"/>
      <c r="S49" s="71"/>
      <c r="U49" s="411">
        <f t="shared" si="0"/>
        <v>0</v>
      </c>
      <c r="V49" s="271">
        <f t="shared" si="1"/>
        <v>0</v>
      </c>
      <c r="W49" s="412">
        <f t="shared" si="2"/>
        <v>0</v>
      </c>
    </row>
    <row r="50" spans="1:23" ht="13.5" customHeight="1">
      <c r="A50" s="47" t="s">
        <v>39</v>
      </c>
      <c r="B50" s="101">
        <v>0.6697031883477651</v>
      </c>
      <c r="C50" s="101">
        <v>0.62540667701086139</v>
      </c>
      <c r="D50" s="343">
        <v>0.6697031883477651</v>
      </c>
      <c r="E50" s="61" t="s">
        <v>170</v>
      </c>
      <c r="F50" s="267">
        <v>0.48</v>
      </c>
      <c r="G50" s="1467" t="s">
        <v>351</v>
      </c>
      <c r="H50" s="343">
        <v>0.67</v>
      </c>
      <c r="I50" s="416">
        <v>0.01</v>
      </c>
      <c r="J50" s="153">
        <v>0.35</v>
      </c>
      <c r="K50" s="343">
        <v>0.01</v>
      </c>
      <c r="L50" s="328">
        <v>0.04</v>
      </c>
      <c r="M50" s="811">
        <v>0.4</v>
      </c>
      <c r="N50" s="811">
        <f>'METAS 2021'!W48</f>
        <v>0.4</v>
      </c>
      <c r="O50" s="811">
        <v>4.0692727363731918E-2</v>
      </c>
      <c r="P50" s="811">
        <f>'SUGESTÃO DA ÁREA TÉCNICA 2021'!AS48</f>
        <v>0</v>
      </c>
      <c r="Q50" s="811">
        <f>'METAS 2021'!AS48</f>
        <v>0</v>
      </c>
      <c r="R50" s="811">
        <f>'RESULTADO 2021'!AT48</f>
        <v>0</v>
      </c>
      <c r="S50" s="60" t="s">
        <v>75</v>
      </c>
      <c r="U50" s="411">
        <f t="shared" si="0"/>
        <v>6.0000000000000001E-3</v>
      </c>
      <c r="V50" s="271">
        <f t="shared" si="1"/>
        <v>9.9000000000000008E-3</v>
      </c>
      <c r="W50" s="412">
        <f t="shared" si="2"/>
        <v>0.01</v>
      </c>
    </row>
    <row r="51" spans="1:23" ht="13.5" customHeight="1">
      <c r="A51" s="47" t="s">
        <v>40</v>
      </c>
      <c r="B51" s="101">
        <v>0.49528301886792447</v>
      </c>
      <c r="C51" s="101">
        <v>0.51297169811320753</v>
      </c>
      <c r="D51" s="343">
        <v>0.49528301886792447</v>
      </c>
      <c r="E51" s="61" t="s">
        <v>170</v>
      </c>
      <c r="F51" s="267">
        <v>0.32</v>
      </c>
      <c r="G51" s="1468"/>
      <c r="H51" s="343">
        <v>0.5</v>
      </c>
      <c r="I51" s="416">
        <v>0.01</v>
      </c>
      <c r="J51" s="153">
        <v>0.35</v>
      </c>
      <c r="K51" s="343">
        <v>0.35</v>
      </c>
      <c r="L51" s="327">
        <v>5.3066037735849053E-3</v>
      </c>
      <c r="M51" s="811">
        <v>0.3</v>
      </c>
      <c r="N51" s="811">
        <f>'METAS 2021'!W49</f>
        <v>0.3</v>
      </c>
      <c r="O51" s="811">
        <v>7.0754716981132068E-3</v>
      </c>
      <c r="P51" s="811">
        <f>'SUGESTÃO DA ÁREA TÉCNICA 2021'!AS49</f>
        <v>0</v>
      </c>
      <c r="Q51" s="811">
        <f>'METAS 2021'!AS49</f>
        <v>0</v>
      </c>
      <c r="R51" s="811">
        <f>'RESULTADO 2021'!AT49</f>
        <v>0</v>
      </c>
      <c r="S51" s="60" t="s">
        <v>75</v>
      </c>
      <c r="U51" s="411">
        <f t="shared" si="0"/>
        <v>0.21</v>
      </c>
      <c r="V51" s="271">
        <f t="shared" si="1"/>
        <v>0.34649999999999997</v>
      </c>
      <c r="W51" s="412">
        <f t="shared" si="2"/>
        <v>0.35</v>
      </c>
    </row>
    <row r="52" spans="1:23" ht="13.5" customHeight="1">
      <c r="A52" s="47" t="s">
        <v>41</v>
      </c>
      <c r="B52" s="101">
        <v>0.38659793814432991</v>
      </c>
      <c r="C52" s="101">
        <v>0.32731958762886598</v>
      </c>
      <c r="D52" s="345">
        <v>0.31</v>
      </c>
      <c r="E52" s="61" t="s">
        <v>182</v>
      </c>
      <c r="F52" s="267">
        <v>0.21</v>
      </c>
      <c r="G52" s="1468"/>
      <c r="H52" s="343">
        <v>0.5</v>
      </c>
      <c r="I52" s="416">
        <v>0.01</v>
      </c>
      <c r="J52" s="153">
        <v>0.35</v>
      </c>
      <c r="K52" s="343">
        <v>0.35</v>
      </c>
      <c r="L52" s="327">
        <v>5.1546391752577319E-3</v>
      </c>
      <c r="M52" s="811">
        <v>0.3</v>
      </c>
      <c r="N52" s="811">
        <f>'METAS 2021'!W50</f>
        <v>0.3</v>
      </c>
      <c r="O52" s="811">
        <v>1.288659793814433E-3</v>
      </c>
      <c r="P52" s="811">
        <f>'SUGESTÃO DA ÁREA TÉCNICA 2021'!AS50</f>
        <v>0</v>
      </c>
      <c r="Q52" s="811">
        <f>'METAS 2021'!AS50</f>
        <v>0</v>
      </c>
      <c r="R52" s="811">
        <f>'RESULTADO 2021'!AT50</f>
        <v>0</v>
      </c>
      <c r="S52" s="60" t="s">
        <v>75</v>
      </c>
      <c r="U52" s="411">
        <f t="shared" si="0"/>
        <v>0.21</v>
      </c>
      <c r="V52" s="271">
        <f t="shared" si="1"/>
        <v>0.34649999999999997</v>
      </c>
      <c r="W52" s="412">
        <f t="shared" si="2"/>
        <v>0.35</v>
      </c>
    </row>
    <row r="53" spans="1:23" ht="13.5" customHeight="1">
      <c r="A53" s="47" t="s">
        <v>42</v>
      </c>
      <c r="B53" s="101">
        <v>0.6</v>
      </c>
      <c r="C53" s="101">
        <v>0.41962025316455698</v>
      </c>
      <c r="D53" s="343">
        <v>0.5</v>
      </c>
      <c r="E53" s="61" t="s">
        <v>170</v>
      </c>
      <c r="F53" s="267">
        <v>0.37</v>
      </c>
      <c r="G53" s="1468"/>
      <c r="H53" s="343">
        <v>0.5</v>
      </c>
      <c r="I53" s="416">
        <v>0.01</v>
      </c>
      <c r="J53" s="153">
        <v>0.35</v>
      </c>
      <c r="K53" s="343">
        <v>0.5</v>
      </c>
      <c r="L53" s="327">
        <v>0.05</v>
      </c>
      <c r="M53" s="811">
        <v>0.35</v>
      </c>
      <c r="N53" s="811">
        <f>'METAS 2021'!W51</f>
        <v>0.35</v>
      </c>
      <c r="O53" s="811">
        <v>4.9367088607594943E-2</v>
      </c>
      <c r="P53" s="811">
        <f>'SUGESTÃO DA ÁREA TÉCNICA 2021'!AS51</f>
        <v>0</v>
      </c>
      <c r="Q53" s="811">
        <f>'METAS 2021'!AS51</f>
        <v>0</v>
      </c>
      <c r="R53" s="811">
        <f>'RESULTADO 2021'!AT51</f>
        <v>0</v>
      </c>
      <c r="S53" s="60" t="s">
        <v>75</v>
      </c>
      <c r="U53" s="411">
        <f t="shared" si="0"/>
        <v>0.3</v>
      </c>
      <c r="V53" s="271">
        <f t="shared" si="1"/>
        <v>0.495</v>
      </c>
      <c r="W53" s="412">
        <f t="shared" si="2"/>
        <v>0.5</v>
      </c>
    </row>
    <row r="54" spans="1:23" ht="13.5" customHeight="1">
      <c r="A54" s="47" t="s">
        <v>43</v>
      </c>
      <c r="B54" s="101">
        <v>0.70235756385068759</v>
      </c>
      <c r="C54" s="101">
        <v>0.44990176817288802</v>
      </c>
      <c r="D54" s="343">
        <v>0.53</v>
      </c>
      <c r="E54" s="61" t="s">
        <v>183</v>
      </c>
      <c r="F54" s="328">
        <v>0.53</v>
      </c>
      <c r="G54" s="1468"/>
      <c r="H54" s="343">
        <v>0.5</v>
      </c>
      <c r="I54" s="443">
        <v>0.01</v>
      </c>
      <c r="J54" s="190">
        <v>0.35</v>
      </c>
      <c r="K54" s="343">
        <v>0.53</v>
      </c>
      <c r="L54" s="327">
        <v>7.0000000000000007E-2</v>
      </c>
      <c r="M54" s="811">
        <v>0.35</v>
      </c>
      <c r="N54" s="811">
        <f>'METAS 2021'!W52</f>
        <v>0.35</v>
      </c>
      <c r="O54" s="811">
        <v>9.9214145383104121E-2</v>
      </c>
      <c r="P54" s="811">
        <f>'SUGESTÃO DA ÁREA TÉCNICA 2021'!AS52</f>
        <v>0</v>
      </c>
      <c r="Q54" s="811">
        <f>'METAS 2021'!AS52</f>
        <v>0</v>
      </c>
      <c r="R54" s="811">
        <f>'RESULTADO 2021'!AT52</f>
        <v>0</v>
      </c>
      <c r="S54" s="60" t="s">
        <v>75</v>
      </c>
      <c r="U54" s="411">
        <f t="shared" si="0"/>
        <v>0.318</v>
      </c>
      <c r="V54" s="271">
        <f t="shared" si="1"/>
        <v>0.52470000000000006</v>
      </c>
      <c r="W54" s="412">
        <f t="shared" si="2"/>
        <v>0.53</v>
      </c>
    </row>
    <row r="55" spans="1:23" ht="13.5" customHeight="1">
      <c r="A55" s="47" t="s">
        <v>44</v>
      </c>
      <c r="B55" s="101">
        <v>0.48</v>
      </c>
      <c r="C55" s="101">
        <v>0.5577971646673936</v>
      </c>
      <c r="D55" s="345">
        <v>0.48255179934569198</v>
      </c>
      <c r="E55" s="61" t="s">
        <v>177</v>
      </c>
      <c r="F55" s="267">
        <v>0.28999999999999998</v>
      </c>
      <c r="G55" s="1469"/>
      <c r="H55" s="343">
        <v>0.5</v>
      </c>
      <c r="I55" s="416">
        <v>0.01</v>
      </c>
      <c r="J55" s="153">
        <v>0.35</v>
      </c>
      <c r="K55" s="343">
        <v>0.35</v>
      </c>
      <c r="L55" s="327">
        <v>0.09</v>
      </c>
      <c r="M55" s="811">
        <v>0.5</v>
      </c>
      <c r="N55" s="811">
        <f>'METAS 2021'!W53</f>
        <v>0.35</v>
      </c>
      <c r="O55" s="811">
        <v>0.14149400218102506</v>
      </c>
      <c r="P55" s="811">
        <f>'SUGESTÃO DA ÁREA TÉCNICA 2021'!AS53</f>
        <v>0</v>
      </c>
      <c r="Q55" s="811">
        <f>'METAS 2021'!AS53</f>
        <v>0</v>
      </c>
      <c r="R55" s="811">
        <f>'RESULTADO 2021'!AT53</f>
        <v>0</v>
      </c>
      <c r="S55" s="60" t="s">
        <v>74</v>
      </c>
      <c r="U55" s="411">
        <f t="shared" si="0"/>
        <v>0.21</v>
      </c>
      <c r="V55" s="271">
        <f t="shared" si="1"/>
        <v>0.34649999999999997</v>
      </c>
      <c r="W55" s="412">
        <f t="shared" si="2"/>
        <v>0.35</v>
      </c>
    </row>
    <row r="56" spans="1:23" ht="13.5" customHeight="1">
      <c r="A56" s="13" t="s">
        <v>45</v>
      </c>
      <c r="B56" s="113"/>
      <c r="C56" s="100"/>
      <c r="D56" s="100"/>
      <c r="E56" s="100"/>
      <c r="F56" s="100"/>
      <c r="G56" s="100"/>
      <c r="H56" s="100"/>
      <c r="I56" s="100"/>
      <c r="J56" s="100"/>
      <c r="K56" s="100"/>
      <c r="L56" s="100"/>
      <c r="M56" s="814"/>
      <c r="N56" s="917"/>
      <c r="O56" s="917"/>
      <c r="P56" s="917"/>
      <c r="Q56" s="917"/>
      <c r="R56" s="917"/>
      <c r="S56" s="13"/>
      <c r="U56" s="411">
        <f t="shared" si="0"/>
        <v>0</v>
      </c>
      <c r="V56" s="271">
        <f t="shared" si="1"/>
        <v>0</v>
      </c>
      <c r="W56" s="412">
        <f t="shared" si="2"/>
        <v>0</v>
      </c>
    </row>
    <row r="57" spans="1:23" ht="13.5" customHeight="1">
      <c r="A57" s="47" t="s">
        <v>47</v>
      </c>
      <c r="B57" s="101">
        <v>0.95</v>
      </c>
      <c r="C57" s="101">
        <v>0.45931813428153107</v>
      </c>
      <c r="D57" s="343">
        <v>0.46</v>
      </c>
      <c r="E57" s="61" t="s">
        <v>183</v>
      </c>
      <c r="F57" s="267">
        <v>0.42</v>
      </c>
      <c r="G57" s="1467" t="s">
        <v>351</v>
      </c>
      <c r="H57" s="343">
        <v>0.5</v>
      </c>
      <c r="I57" s="440">
        <v>0</v>
      </c>
      <c r="J57" s="153">
        <v>0.35</v>
      </c>
      <c r="K57" s="343">
        <v>0.35</v>
      </c>
      <c r="L57" s="267">
        <v>0.46</v>
      </c>
      <c r="M57" s="811">
        <v>0.6</v>
      </c>
      <c r="N57" s="811">
        <f>'METAS 2021'!W55</f>
        <v>0.35</v>
      </c>
      <c r="O57" s="811">
        <v>0.31750679774105833</v>
      </c>
      <c r="P57" s="811">
        <f>'SUGESTÃO DA ÁREA TÉCNICA 2021'!AS55</f>
        <v>0</v>
      </c>
      <c r="Q57" s="811">
        <f>'METAS 2021'!AS55</f>
        <v>0</v>
      </c>
      <c r="R57" s="811">
        <f>'RESULTADO 2021'!AT55</f>
        <v>0</v>
      </c>
      <c r="S57" s="60" t="s">
        <v>75</v>
      </c>
      <c r="U57" s="411">
        <f t="shared" si="0"/>
        <v>0.21</v>
      </c>
      <c r="V57" s="271">
        <f t="shared" si="1"/>
        <v>0.34649999999999997</v>
      </c>
      <c r="W57" s="412">
        <f t="shared" si="2"/>
        <v>0.35</v>
      </c>
    </row>
    <row r="58" spans="1:23" ht="13.5" customHeight="1">
      <c r="A58" s="47" t="s">
        <v>50</v>
      </c>
      <c r="B58" s="101">
        <v>0.32</v>
      </c>
      <c r="C58" s="101">
        <v>0.31868512110726643</v>
      </c>
      <c r="D58" s="343">
        <v>0.34</v>
      </c>
      <c r="E58" s="60" t="s">
        <v>170</v>
      </c>
      <c r="F58" s="327">
        <v>0.2</v>
      </c>
      <c r="G58" s="1468"/>
      <c r="H58" s="343">
        <v>0.2</v>
      </c>
      <c r="I58" s="440">
        <v>0.01</v>
      </c>
      <c r="J58" s="153">
        <v>0.35</v>
      </c>
      <c r="K58" s="343">
        <v>0.2</v>
      </c>
      <c r="L58" s="327">
        <v>7.266435986159169E-3</v>
      </c>
      <c r="M58" s="811">
        <v>0.3</v>
      </c>
      <c r="N58" s="811">
        <f>'METAS 2021'!W56</f>
        <v>0.2</v>
      </c>
      <c r="O58" s="811">
        <v>2.9065743944636676E-2</v>
      </c>
      <c r="P58" s="811">
        <f>'SUGESTÃO DA ÁREA TÉCNICA 2021'!AS56</f>
        <v>0</v>
      </c>
      <c r="Q58" s="811">
        <f>'METAS 2021'!AS56</f>
        <v>0</v>
      </c>
      <c r="R58" s="811">
        <f>'RESULTADO 2021'!AT56</f>
        <v>0</v>
      </c>
      <c r="S58" s="60" t="s">
        <v>74</v>
      </c>
      <c r="U58" s="411">
        <f t="shared" si="0"/>
        <v>0.12</v>
      </c>
      <c r="V58" s="271">
        <f t="shared" si="1"/>
        <v>0.19800000000000001</v>
      </c>
      <c r="W58" s="412">
        <f t="shared" si="2"/>
        <v>0.2</v>
      </c>
    </row>
    <row r="59" spans="1:23" ht="13.5" customHeight="1">
      <c r="A59" s="47" t="s">
        <v>49</v>
      </c>
      <c r="B59" s="101">
        <v>0.3</v>
      </c>
      <c r="C59" s="101">
        <v>0.21732702542874038</v>
      </c>
      <c r="D59" s="343">
        <v>0.4</v>
      </c>
      <c r="E59" s="60" t="s">
        <v>170</v>
      </c>
      <c r="F59" s="327">
        <v>0.2</v>
      </c>
      <c r="G59" s="1468"/>
      <c r="H59" s="343">
        <v>0.5</v>
      </c>
      <c r="I59" s="440">
        <v>0.01</v>
      </c>
      <c r="J59" s="153">
        <v>0.35</v>
      </c>
      <c r="K59" s="343">
        <v>0.5</v>
      </c>
      <c r="L59" s="327">
        <v>0.13</v>
      </c>
      <c r="M59" s="811">
        <v>0.3</v>
      </c>
      <c r="N59" s="811">
        <f>'METAS 2021'!W57</f>
        <v>0.3</v>
      </c>
      <c r="O59" s="811">
        <v>5.322294500295683E-2</v>
      </c>
      <c r="P59" s="811">
        <f>'SUGESTÃO DA ÁREA TÉCNICA 2021'!AS57</f>
        <v>0</v>
      </c>
      <c r="Q59" s="811">
        <f>'METAS 2021'!AS57</f>
        <v>0</v>
      </c>
      <c r="R59" s="811">
        <f>'RESULTADO 2021'!AT57</f>
        <v>0</v>
      </c>
      <c r="S59" s="60" t="s">
        <v>75</v>
      </c>
      <c r="U59" s="411">
        <f t="shared" si="0"/>
        <v>0.3</v>
      </c>
      <c r="V59" s="271">
        <f t="shared" si="1"/>
        <v>0.495</v>
      </c>
      <c r="W59" s="412">
        <f t="shared" si="2"/>
        <v>0.5</v>
      </c>
    </row>
    <row r="60" spans="1:23" ht="13.5" customHeight="1">
      <c r="A60" s="47" t="s">
        <v>48</v>
      </c>
      <c r="B60" s="101">
        <v>0.57999999999999996</v>
      </c>
      <c r="C60" s="101">
        <v>0.54720864419861071</v>
      </c>
      <c r="D60" s="343">
        <v>0.5</v>
      </c>
      <c r="E60" s="61" t="s">
        <v>170</v>
      </c>
      <c r="F60" s="267">
        <v>0.44</v>
      </c>
      <c r="G60" s="1468"/>
      <c r="H60" s="343">
        <v>0.57999999999999996</v>
      </c>
      <c r="I60" s="440">
        <v>0.01</v>
      </c>
      <c r="J60" s="153">
        <v>0.35</v>
      </c>
      <c r="K60" s="343">
        <v>0.35</v>
      </c>
      <c r="L60" s="327">
        <v>9.8019037818368918E-2</v>
      </c>
      <c r="M60" s="811">
        <v>0.45</v>
      </c>
      <c r="N60" s="811">
        <f>'METAS 2021'!W58</f>
        <v>0.45</v>
      </c>
      <c r="O60" s="811">
        <v>9.6475430923591454E-2</v>
      </c>
      <c r="P60" s="811">
        <f>'SUGESTÃO DA ÁREA TÉCNICA 2021'!AS58</f>
        <v>0</v>
      </c>
      <c r="Q60" s="811">
        <f>'METAS 2021'!AS58</f>
        <v>0</v>
      </c>
      <c r="R60" s="811">
        <f>'RESULTADO 2021'!AT58</f>
        <v>0</v>
      </c>
      <c r="S60" s="60" t="s">
        <v>75</v>
      </c>
      <c r="U60" s="411">
        <f t="shared" si="0"/>
        <v>0.21</v>
      </c>
      <c r="V60" s="271">
        <f t="shared" si="1"/>
        <v>0.34649999999999997</v>
      </c>
      <c r="W60" s="412">
        <f t="shared" si="2"/>
        <v>0.35</v>
      </c>
    </row>
    <row r="61" spans="1:23" ht="13.5" customHeight="1">
      <c r="A61" s="47" t="s">
        <v>46</v>
      </c>
      <c r="B61" s="101">
        <v>0.23</v>
      </c>
      <c r="C61" s="101">
        <v>0.21659437526234784</v>
      </c>
      <c r="D61" s="343">
        <v>0.23086609766335525</v>
      </c>
      <c r="E61" s="61" t="s">
        <v>184</v>
      </c>
      <c r="F61" s="327">
        <v>0.12</v>
      </c>
      <c r="G61" s="1469"/>
      <c r="H61" s="343">
        <v>0.23</v>
      </c>
      <c r="I61" s="440">
        <v>0.01</v>
      </c>
      <c r="J61" s="153">
        <v>0.35</v>
      </c>
      <c r="K61" s="343">
        <v>0.25</v>
      </c>
      <c r="L61" s="327">
        <v>0.06</v>
      </c>
      <c r="M61" s="811">
        <v>0.25</v>
      </c>
      <c r="N61" s="811">
        <f>'METAS 2021'!W59</f>
        <v>0.25</v>
      </c>
      <c r="O61" s="811">
        <v>7.7095284734853789E-2</v>
      </c>
      <c r="P61" s="811">
        <f>'SUGESTÃO DA ÁREA TÉCNICA 2021'!AS59</f>
        <v>0</v>
      </c>
      <c r="Q61" s="811">
        <f>'METAS 2021'!AS59</f>
        <v>0</v>
      </c>
      <c r="R61" s="811">
        <f>'RESULTADO 2021'!AT59</f>
        <v>0</v>
      </c>
      <c r="S61" s="60" t="s">
        <v>75</v>
      </c>
      <c r="U61" s="411">
        <f t="shared" si="0"/>
        <v>0.15</v>
      </c>
      <c r="V61" s="271">
        <f t="shared" si="1"/>
        <v>0.2475</v>
      </c>
      <c r="W61" s="412">
        <f t="shared" si="2"/>
        <v>0.25</v>
      </c>
    </row>
    <row r="62" spans="1:23" ht="13.5" customHeight="1">
      <c r="A62" s="13" t="s">
        <v>51</v>
      </c>
      <c r="B62" s="113"/>
      <c r="C62" s="113"/>
      <c r="D62" s="113"/>
      <c r="E62" s="113"/>
      <c r="F62" s="113"/>
      <c r="G62" s="113"/>
      <c r="H62" s="113"/>
      <c r="I62" s="113"/>
      <c r="J62" s="113"/>
      <c r="K62" s="113"/>
      <c r="L62" s="306"/>
      <c r="M62" s="834"/>
      <c r="N62" s="917"/>
      <c r="O62" s="917"/>
      <c r="P62" s="917"/>
      <c r="Q62" s="917"/>
      <c r="R62" s="917"/>
      <c r="S62" s="71"/>
      <c r="U62" s="411">
        <f t="shared" si="0"/>
        <v>0</v>
      </c>
      <c r="V62" s="271">
        <f t="shared" si="1"/>
        <v>0</v>
      </c>
      <c r="W62" s="412">
        <f t="shared" si="2"/>
        <v>0</v>
      </c>
    </row>
    <row r="63" spans="1:23" ht="13.5" customHeight="1">
      <c r="A63" s="47" t="s">
        <v>54</v>
      </c>
      <c r="B63" s="101">
        <v>0.75212292761827737</v>
      </c>
      <c r="C63" s="101">
        <v>0.57864941366761014</v>
      </c>
      <c r="D63" s="345">
        <v>0.75212292761827737</v>
      </c>
      <c r="E63" s="61" t="s">
        <v>185</v>
      </c>
      <c r="F63" s="328">
        <v>0.91</v>
      </c>
      <c r="G63" s="1467" t="s">
        <v>351</v>
      </c>
      <c r="H63" s="343">
        <v>0.91</v>
      </c>
      <c r="I63" s="444">
        <v>0.65</v>
      </c>
      <c r="J63" s="190">
        <v>0.65</v>
      </c>
      <c r="K63" s="343">
        <v>0.65</v>
      </c>
      <c r="L63" s="267">
        <v>0.6</v>
      </c>
      <c r="M63" s="811">
        <v>0.65</v>
      </c>
      <c r="N63" s="811">
        <f>'METAS 2021'!W61</f>
        <v>0.65</v>
      </c>
      <c r="O63" s="811">
        <v>0.11585119288313789</v>
      </c>
      <c r="P63" s="811">
        <f>'SUGESTÃO DA ÁREA TÉCNICA 2021'!AS61</f>
        <v>0</v>
      </c>
      <c r="Q63" s="811">
        <f>'METAS 2021'!AS61</f>
        <v>0</v>
      </c>
      <c r="R63" s="811">
        <f>'RESULTADO 2021'!AT61</f>
        <v>0</v>
      </c>
      <c r="S63" s="60" t="s">
        <v>75</v>
      </c>
      <c r="U63" s="411">
        <f t="shared" si="0"/>
        <v>0.39</v>
      </c>
      <c r="V63" s="271">
        <f t="shared" si="1"/>
        <v>0.64349999999999996</v>
      </c>
      <c r="W63" s="412">
        <f t="shared" si="2"/>
        <v>0.65</v>
      </c>
    </row>
    <row r="64" spans="1:23" ht="13.5" customHeight="1">
      <c r="A64" s="47" t="s">
        <v>52</v>
      </c>
      <c r="B64" s="101">
        <v>0.90082361015785861</v>
      </c>
      <c r="C64" s="101">
        <v>0.49673987645847628</v>
      </c>
      <c r="D64" s="343">
        <v>0.90082361015785861</v>
      </c>
      <c r="E64" s="61" t="s">
        <v>186</v>
      </c>
      <c r="F64" s="267">
        <v>0.72</v>
      </c>
      <c r="G64" s="1468"/>
      <c r="H64" s="343">
        <v>0.5</v>
      </c>
      <c r="I64" s="444">
        <v>0.47</v>
      </c>
      <c r="J64" s="190">
        <v>0.47</v>
      </c>
      <c r="K64" s="343">
        <v>0.47</v>
      </c>
      <c r="L64" s="327">
        <v>0.24193548387096772</v>
      </c>
      <c r="M64" s="811">
        <v>0.3</v>
      </c>
      <c r="N64" s="811">
        <f>'METAS 2021'!W62</f>
        <v>0.3</v>
      </c>
      <c r="O64" s="811">
        <v>0.13435140700068635</v>
      </c>
      <c r="P64" s="811">
        <f>'SUGESTÃO DA ÁREA TÉCNICA 2021'!AS62</f>
        <v>0</v>
      </c>
      <c r="Q64" s="811">
        <f>'METAS 2021'!AS62</f>
        <v>0</v>
      </c>
      <c r="R64" s="811">
        <f>'RESULTADO 2021'!AT62</f>
        <v>0</v>
      </c>
      <c r="S64" s="60" t="s">
        <v>75</v>
      </c>
      <c r="U64" s="411">
        <f t="shared" si="0"/>
        <v>0.28199999999999997</v>
      </c>
      <c r="V64" s="271">
        <f t="shared" si="1"/>
        <v>0.46529999999999999</v>
      </c>
      <c r="W64" s="412">
        <f t="shared" si="2"/>
        <v>0.47</v>
      </c>
    </row>
    <row r="65" spans="1:23" ht="13.5" customHeight="1">
      <c r="A65" s="47" t="s">
        <v>53</v>
      </c>
      <c r="B65" s="101">
        <v>0.42992125984251972</v>
      </c>
      <c r="C65" s="101">
        <v>0.35055118110236222</v>
      </c>
      <c r="D65" s="343">
        <v>0.42992125984251972</v>
      </c>
      <c r="E65" s="60" t="s">
        <v>170</v>
      </c>
      <c r="F65" s="328">
        <v>0.72</v>
      </c>
      <c r="G65" s="1468"/>
      <c r="H65" s="343">
        <v>0.5</v>
      </c>
      <c r="I65" s="442">
        <v>0.72</v>
      </c>
      <c r="J65" s="190">
        <v>0.68</v>
      </c>
      <c r="K65" s="343">
        <v>0.68</v>
      </c>
      <c r="L65" s="327">
        <v>0.16062992125984252</v>
      </c>
      <c r="M65" s="811">
        <v>0.35</v>
      </c>
      <c r="N65" s="811">
        <f>'METAS 2021'!W63</f>
        <v>0.35</v>
      </c>
      <c r="O65" s="811">
        <v>1.9842519685039372E-2</v>
      </c>
      <c r="P65" s="811">
        <f>'SUGESTÃO DA ÁREA TÉCNICA 2021'!AS63</f>
        <v>0</v>
      </c>
      <c r="Q65" s="811">
        <f>'METAS 2021'!AS63</f>
        <v>0</v>
      </c>
      <c r="R65" s="811">
        <f>'RESULTADO 2021'!AT63</f>
        <v>0</v>
      </c>
      <c r="S65" s="60" t="s">
        <v>75</v>
      </c>
      <c r="U65" s="411">
        <f t="shared" si="0"/>
        <v>0.40800000000000003</v>
      </c>
      <c r="V65" s="271">
        <f t="shared" si="1"/>
        <v>0.67320000000000002</v>
      </c>
      <c r="W65" s="412">
        <f t="shared" si="2"/>
        <v>0.68</v>
      </c>
    </row>
    <row r="66" spans="1:23" ht="13.5" customHeight="1">
      <c r="A66" s="47" t="s">
        <v>56</v>
      </c>
      <c r="B66" s="101">
        <v>0.49819494584837543</v>
      </c>
      <c r="C66" s="101">
        <v>0.24151624548736461</v>
      </c>
      <c r="D66" s="343">
        <v>0.49819494584837543</v>
      </c>
      <c r="E66" s="61" t="s">
        <v>170</v>
      </c>
      <c r="F66" s="328">
        <v>0.85</v>
      </c>
      <c r="G66" s="1468"/>
      <c r="H66" s="343">
        <v>0.5</v>
      </c>
      <c r="I66" s="442">
        <v>0.68</v>
      </c>
      <c r="J66" s="190">
        <v>0.35</v>
      </c>
      <c r="K66" s="343">
        <v>0.35</v>
      </c>
      <c r="L66" s="327">
        <v>0.12563176895306857</v>
      </c>
      <c r="M66" s="811">
        <v>0.35</v>
      </c>
      <c r="N66" s="811">
        <f>'METAS 2021'!W64</f>
        <v>0.35</v>
      </c>
      <c r="O66" s="811">
        <v>3.2490974729241875E-3</v>
      </c>
      <c r="P66" s="811">
        <f>'SUGESTÃO DA ÁREA TÉCNICA 2021'!AS64</f>
        <v>0</v>
      </c>
      <c r="Q66" s="811">
        <f>'METAS 2021'!AS64</f>
        <v>0</v>
      </c>
      <c r="R66" s="811">
        <f>'RESULTADO 2021'!AT64</f>
        <v>0</v>
      </c>
      <c r="S66" s="60" t="s">
        <v>74</v>
      </c>
      <c r="U66" s="411">
        <f t="shared" si="0"/>
        <v>0.21</v>
      </c>
      <c r="V66" s="271">
        <f t="shared" si="1"/>
        <v>0.34649999999999997</v>
      </c>
      <c r="W66" s="412">
        <f t="shared" si="2"/>
        <v>0.35</v>
      </c>
    </row>
    <row r="67" spans="1:23" ht="13.5" customHeight="1">
      <c r="A67" s="47" t="s">
        <v>57</v>
      </c>
      <c r="B67" s="101">
        <v>0.5</v>
      </c>
      <c r="C67" s="101">
        <v>0.18545929473225947</v>
      </c>
      <c r="D67" s="343">
        <v>0.22855898998693949</v>
      </c>
      <c r="E67" s="61" t="s">
        <v>187</v>
      </c>
      <c r="F67" s="267">
        <v>0.1</v>
      </c>
      <c r="G67" s="1468"/>
      <c r="H67" s="343">
        <v>0.3</v>
      </c>
      <c r="I67" s="416">
        <v>0.01</v>
      </c>
      <c r="J67" s="153">
        <v>0.35</v>
      </c>
      <c r="K67" s="343">
        <v>0.35</v>
      </c>
      <c r="L67" s="327">
        <v>2.6121027427078798E-3</v>
      </c>
      <c r="M67" s="811">
        <v>0.35</v>
      </c>
      <c r="N67" s="811">
        <f>'METAS 2021'!W65</f>
        <v>0.35</v>
      </c>
      <c r="O67" s="811">
        <v>0</v>
      </c>
      <c r="P67" s="811">
        <f>'SUGESTÃO DA ÁREA TÉCNICA 2021'!AS65</f>
        <v>0</v>
      </c>
      <c r="Q67" s="811">
        <f>'METAS 2021'!AS65</f>
        <v>0</v>
      </c>
      <c r="R67" s="811">
        <f>'RESULTADO 2021'!AT65</f>
        <v>0</v>
      </c>
      <c r="S67" s="60" t="s">
        <v>74</v>
      </c>
      <c r="U67" s="411">
        <f t="shared" si="0"/>
        <v>0.21</v>
      </c>
      <c r="V67" s="271">
        <f t="shared" si="1"/>
        <v>0.34649999999999997</v>
      </c>
      <c r="W67" s="412">
        <f t="shared" si="2"/>
        <v>0.35</v>
      </c>
    </row>
    <row r="68" spans="1:23" ht="13.5" customHeight="1">
      <c r="A68" s="47" t="s">
        <v>55</v>
      </c>
      <c r="B68" s="101">
        <v>0.5</v>
      </c>
      <c r="C68" s="101">
        <v>0.22876254180602007</v>
      </c>
      <c r="D68" s="343">
        <v>0.25</v>
      </c>
      <c r="E68" s="61" t="s">
        <v>187</v>
      </c>
      <c r="F68" s="327">
        <v>0.08</v>
      </c>
      <c r="G68" s="1469"/>
      <c r="H68" s="343">
        <v>0.4</v>
      </c>
      <c r="I68" s="449">
        <v>0.35</v>
      </c>
      <c r="J68" s="153">
        <v>0.35</v>
      </c>
      <c r="K68" s="343">
        <v>0.35</v>
      </c>
      <c r="L68" s="328">
        <v>0.34515050167224082</v>
      </c>
      <c r="M68" s="811">
        <v>0.4</v>
      </c>
      <c r="N68" s="811">
        <f>'METAS 2021'!W66</f>
        <v>0</v>
      </c>
      <c r="O68" s="811">
        <v>4.2140468227424753E-2</v>
      </c>
      <c r="P68" s="811">
        <f>'SUGESTÃO DA ÁREA TÉCNICA 2021'!AS66</f>
        <v>0</v>
      </c>
      <c r="Q68" s="811">
        <f>'METAS 2021'!AS66</f>
        <v>0</v>
      </c>
      <c r="R68" s="811">
        <f>'RESULTADO 2021'!AT66</f>
        <v>0</v>
      </c>
      <c r="S68" s="60" t="s">
        <v>74</v>
      </c>
      <c r="U68" s="411">
        <f t="shared" si="0"/>
        <v>0.21</v>
      </c>
      <c r="V68" s="271">
        <f t="shared" si="1"/>
        <v>0.34649999999999997</v>
      </c>
      <c r="W68" s="412">
        <f t="shared" si="2"/>
        <v>0.35</v>
      </c>
    </row>
    <row r="69" spans="1:23" ht="13.5" customHeight="1">
      <c r="A69" s="13" t="s">
        <v>77</v>
      </c>
      <c r="B69" s="113"/>
      <c r="C69" s="100"/>
      <c r="D69" s="100"/>
      <c r="E69" s="100"/>
      <c r="F69" s="100"/>
      <c r="G69" s="100"/>
      <c r="H69" s="100"/>
      <c r="I69" s="100"/>
      <c r="J69" s="100"/>
      <c r="K69" s="100"/>
      <c r="L69" s="100"/>
      <c r="M69" s="814"/>
      <c r="N69" s="917"/>
      <c r="O69" s="917"/>
      <c r="P69" s="917"/>
      <c r="Q69" s="917"/>
      <c r="R69" s="917"/>
      <c r="S69" s="135"/>
      <c r="U69" s="411">
        <f t="shared" ref="U69:U81" si="3">K69*60%</f>
        <v>0</v>
      </c>
      <c r="V69" s="271">
        <f t="shared" ref="V69:V81" si="4">K69*99%</f>
        <v>0</v>
      </c>
      <c r="W69" s="412">
        <f t="shared" ref="W69:W81" si="5">K69*100%</f>
        <v>0</v>
      </c>
    </row>
    <row r="70" spans="1:23" ht="13.5" customHeight="1">
      <c r="A70" s="47" t="s">
        <v>58</v>
      </c>
      <c r="B70" s="101">
        <v>0.24988641526578828</v>
      </c>
      <c r="C70" s="101">
        <v>0.10858700590640617</v>
      </c>
      <c r="D70" s="343">
        <v>0.24988641526578828</v>
      </c>
      <c r="E70" s="61" t="s">
        <v>171</v>
      </c>
      <c r="F70" s="327">
        <v>0.06</v>
      </c>
      <c r="G70" s="1467" t="s">
        <v>351</v>
      </c>
      <c r="H70" s="343">
        <v>0.25</v>
      </c>
      <c r="I70" s="416">
        <v>0.02</v>
      </c>
      <c r="J70" s="153">
        <v>0.25</v>
      </c>
      <c r="K70" s="343">
        <v>0.25</v>
      </c>
      <c r="L70" s="327">
        <v>0.01</v>
      </c>
      <c r="M70" s="811">
        <v>0.25</v>
      </c>
      <c r="N70" s="811">
        <f>'METAS 2021'!W68</f>
        <v>0.25</v>
      </c>
      <c r="O70" s="811">
        <v>4.1799182189913672E-2</v>
      </c>
      <c r="P70" s="811">
        <f>'SUGESTÃO DA ÁREA TÉCNICA 2021'!AS68</f>
        <v>0</v>
      </c>
      <c r="Q70" s="811">
        <f>'METAS 2021'!AS68</f>
        <v>0</v>
      </c>
      <c r="R70" s="811">
        <f>'RESULTADO 2021'!AT68</f>
        <v>0</v>
      </c>
      <c r="S70" s="60" t="s">
        <v>75</v>
      </c>
      <c r="U70" s="411">
        <f t="shared" si="3"/>
        <v>0.15</v>
      </c>
      <c r="V70" s="271">
        <f t="shared" si="4"/>
        <v>0.2475</v>
      </c>
      <c r="W70" s="412">
        <f t="shared" si="5"/>
        <v>0.25</v>
      </c>
    </row>
    <row r="71" spans="1:23" ht="13.5" customHeight="1">
      <c r="A71" s="47" t="s">
        <v>59</v>
      </c>
      <c r="B71" s="101">
        <v>0.25309917355371903</v>
      </c>
      <c r="C71" s="101">
        <v>0.12086776859504132</v>
      </c>
      <c r="D71" s="343">
        <v>0.25309917355371903</v>
      </c>
      <c r="E71" s="61" t="s">
        <v>171</v>
      </c>
      <c r="F71" s="327">
        <v>0.13</v>
      </c>
      <c r="G71" s="1468"/>
      <c r="H71" s="343">
        <v>0.5</v>
      </c>
      <c r="I71" s="446">
        <v>0</v>
      </c>
      <c r="J71" s="153">
        <v>0.25</v>
      </c>
      <c r="K71" s="343">
        <v>0.25</v>
      </c>
      <c r="L71" s="327">
        <v>0.01</v>
      </c>
      <c r="M71" s="811">
        <v>0.25</v>
      </c>
      <c r="N71" s="811">
        <f>'METAS 2021'!W69</f>
        <v>0.25</v>
      </c>
      <c r="O71" s="811">
        <v>1.6528925619834711E-2</v>
      </c>
      <c r="P71" s="811">
        <f>'SUGESTÃO DA ÁREA TÉCNICA 2021'!AS69</f>
        <v>0</v>
      </c>
      <c r="Q71" s="811">
        <f>'METAS 2021'!AS69</f>
        <v>0</v>
      </c>
      <c r="R71" s="811">
        <f>'RESULTADO 2021'!AT69</f>
        <v>0</v>
      </c>
      <c r="S71" s="60" t="s">
        <v>75</v>
      </c>
      <c r="U71" s="411">
        <f t="shared" si="3"/>
        <v>0.15</v>
      </c>
      <c r="V71" s="271">
        <f t="shared" si="4"/>
        <v>0.2475</v>
      </c>
      <c r="W71" s="412">
        <f t="shared" si="5"/>
        <v>0.25</v>
      </c>
    </row>
    <row r="72" spans="1:23" ht="13.5" customHeight="1">
      <c r="A72" s="47" t="s">
        <v>60</v>
      </c>
      <c r="B72" s="101">
        <v>0.55094339622641508</v>
      </c>
      <c r="C72" s="101">
        <v>0.35132075471698115</v>
      </c>
      <c r="D72" s="343">
        <v>0.55094339622641508</v>
      </c>
      <c r="E72" s="60" t="s">
        <v>170</v>
      </c>
      <c r="F72" s="327">
        <v>0.25</v>
      </c>
      <c r="G72" s="1468"/>
      <c r="H72" s="343">
        <v>0.55000000000000004</v>
      </c>
      <c r="I72" s="446">
        <v>0</v>
      </c>
      <c r="J72" s="153">
        <v>0.35</v>
      </c>
      <c r="K72" s="343">
        <v>0.55000000000000004</v>
      </c>
      <c r="L72" s="327">
        <v>0.01</v>
      </c>
      <c r="M72" s="811">
        <v>0.35</v>
      </c>
      <c r="N72" s="811">
        <f>'METAS 2021'!W70</f>
        <v>0</v>
      </c>
      <c r="O72" s="811">
        <v>0.11962264150943397</v>
      </c>
      <c r="P72" s="811">
        <f>'SUGESTÃO DA ÁREA TÉCNICA 2021'!AS70</f>
        <v>0</v>
      </c>
      <c r="Q72" s="811">
        <f>'METAS 2021'!AS70</f>
        <v>0</v>
      </c>
      <c r="R72" s="811">
        <f>'RESULTADO 2021'!AT70</f>
        <v>0</v>
      </c>
      <c r="S72" s="60" t="s">
        <v>75</v>
      </c>
      <c r="U72" s="411">
        <f t="shared" si="3"/>
        <v>0.33</v>
      </c>
      <c r="V72" s="271">
        <f t="shared" si="4"/>
        <v>0.54449999999999998</v>
      </c>
      <c r="W72" s="412">
        <f t="shared" si="5"/>
        <v>0.55000000000000004</v>
      </c>
    </row>
    <row r="73" spans="1:23" ht="13.5" customHeight="1">
      <c r="A73" s="47" t="s">
        <v>61</v>
      </c>
      <c r="B73" s="101">
        <v>0.30204460966542751</v>
      </c>
      <c r="C73" s="101">
        <v>0.42936802973977695</v>
      </c>
      <c r="D73" s="345">
        <v>0.4</v>
      </c>
      <c r="E73" s="61" t="s">
        <v>188</v>
      </c>
      <c r="F73" s="267">
        <v>0.27</v>
      </c>
      <c r="G73" s="1468"/>
      <c r="H73" s="343">
        <v>0.43</v>
      </c>
      <c r="I73" s="416">
        <v>0.01</v>
      </c>
      <c r="J73" s="153">
        <v>0.35</v>
      </c>
      <c r="K73" s="343">
        <v>0.35</v>
      </c>
      <c r="L73" s="327">
        <v>1.8587360594795538E-3</v>
      </c>
      <c r="M73" s="811">
        <v>0.35</v>
      </c>
      <c r="N73" s="811">
        <f>'METAS 2021'!W71</f>
        <v>0.25</v>
      </c>
      <c r="O73" s="811">
        <v>4.646840148698885E-3</v>
      </c>
      <c r="P73" s="811">
        <f>'SUGESTÃO DA ÁREA TÉCNICA 2021'!AS71</f>
        <v>0</v>
      </c>
      <c r="Q73" s="811">
        <f>'METAS 2021'!AS71</f>
        <v>0</v>
      </c>
      <c r="R73" s="811">
        <f>'RESULTADO 2021'!AT71</f>
        <v>0</v>
      </c>
      <c r="S73" s="60" t="s">
        <v>75</v>
      </c>
      <c r="U73" s="411">
        <f t="shared" si="3"/>
        <v>0.21</v>
      </c>
      <c r="V73" s="271">
        <f t="shared" si="4"/>
        <v>0.34649999999999997</v>
      </c>
      <c r="W73" s="412">
        <f t="shared" si="5"/>
        <v>0.35</v>
      </c>
    </row>
    <row r="74" spans="1:23" ht="13.5" customHeight="1">
      <c r="A74" s="47" t="s">
        <v>62</v>
      </c>
      <c r="B74" s="101">
        <v>0.5</v>
      </c>
      <c r="C74" s="101">
        <v>0.43775689958896069</v>
      </c>
      <c r="D74" s="343">
        <v>0.5</v>
      </c>
      <c r="E74" s="60" t="s">
        <v>170</v>
      </c>
      <c r="F74" s="327">
        <v>0.15</v>
      </c>
      <c r="G74" s="1469"/>
      <c r="H74" s="343">
        <v>0.5</v>
      </c>
      <c r="I74" s="416">
        <v>0.01</v>
      </c>
      <c r="J74" s="153">
        <v>0.35</v>
      </c>
      <c r="K74" s="343">
        <v>0.35</v>
      </c>
      <c r="L74" s="327">
        <v>4.4039929536112748E-3</v>
      </c>
      <c r="M74" s="811">
        <v>0.4</v>
      </c>
      <c r="N74" s="811">
        <f>'METAS 2021'!W72</f>
        <v>0</v>
      </c>
      <c r="O74" s="811">
        <v>0.44039929536112743</v>
      </c>
      <c r="P74" s="811">
        <f>'SUGESTÃO DA ÁREA TÉCNICA 2021'!AS72</f>
        <v>0</v>
      </c>
      <c r="Q74" s="811">
        <f>'METAS 2021'!AS72</f>
        <v>0</v>
      </c>
      <c r="R74" s="811">
        <f>'RESULTADO 2021'!AT72</f>
        <v>0</v>
      </c>
      <c r="S74" s="60" t="s">
        <v>75</v>
      </c>
      <c r="U74" s="411">
        <f t="shared" si="3"/>
        <v>0.21</v>
      </c>
      <c r="V74" s="271">
        <f t="shared" si="4"/>
        <v>0.34649999999999997</v>
      </c>
      <c r="W74" s="412">
        <f t="shared" si="5"/>
        <v>0.35</v>
      </c>
    </row>
    <row r="75" spans="1:23" ht="13.5" customHeight="1">
      <c r="A75" s="13" t="s">
        <v>63</v>
      </c>
      <c r="B75" s="113"/>
      <c r="C75" s="113"/>
      <c r="D75" s="113"/>
      <c r="E75" s="113"/>
      <c r="F75" s="113"/>
      <c r="G75" s="113"/>
      <c r="H75" s="113"/>
      <c r="I75" s="113"/>
      <c r="J75" s="113"/>
      <c r="K75" s="113"/>
      <c r="L75" s="306"/>
      <c r="M75" s="834"/>
      <c r="N75" s="917"/>
      <c r="O75" s="917"/>
      <c r="P75" s="917"/>
      <c r="Q75" s="917"/>
      <c r="R75" s="917"/>
      <c r="S75" s="71"/>
      <c r="U75" s="411">
        <f t="shared" si="3"/>
        <v>0</v>
      </c>
      <c r="V75" s="271">
        <f t="shared" si="4"/>
        <v>0</v>
      </c>
      <c r="W75" s="412">
        <f t="shared" si="5"/>
        <v>0</v>
      </c>
    </row>
    <row r="76" spans="1:23" ht="15.75">
      <c r="A76" s="47" t="s">
        <v>64</v>
      </c>
      <c r="B76" s="101">
        <v>0.3995703544575725</v>
      </c>
      <c r="C76" s="101">
        <v>0.35123523093447906</v>
      </c>
      <c r="D76" s="343">
        <v>0.3995703544575725</v>
      </c>
      <c r="E76" s="61" t="s">
        <v>170</v>
      </c>
      <c r="F76" s="267">
        <v>0.32</v>
      </c>
      <c r="G76" s="1467" t="s">
        <v>351</v>
      </c>
      <c r="H76" s="343">
        <v>0.35</v>
      </c>
      <c r="I76" s="450">
        <v>0.19</v>
      </c>
      <c r="J76" s="153">
        <v>0.35</v>
      </c>
      <c r="K76" s="343">
        <v>0.32</v>
      </c>
      <c r="L76" s="327">
        <v>0.05</v>
      </c>
      <c r="M76" s="811">
        <v>0.35</v>
      </c>
      <c r="N76" s="811">
        <f>'METAS 2021'!W74</f>
        <v>0.35</v>
      </c>
      <c r="O76" s="811">
        <v>6.4446831364124588E-2</v>
      </c>
      <c r="P76" s="811">
        <f>'SUGESTÃO DA ÁREA TÉCNICA 2021'!AS74</f>
        <v>0</v>
      </c>
      <c r="Q76" s="811">
        <f>'METAS 2021'!AS74</f>
        <v>0</v>
      </c>
      <c r="R76" s="811">
        <f>'RESULTADO 2021'!AT74</f>
        <v>0</v>
      </c>
      <c r="S76" s="60" t="s">
        <v>75</v>
      </c>
      <c r="U76" s="411">
        <f t="shared" si="3"/>
        <v>0.192</v>
      </c>
      <c r="V76" s="271">
        <f t="shared" si="4"/>
        <v>0.31680000000000003</v>
      </c>
      <c r="W76" s="412">
        <f t="shared" si="5"/>
        <v>0.32</v>
      </c>
    </row>
    <row r="77" spans="1:23" ht="13.5" customHeight="1">
      <c r="A77" s="47" t="s">
        <v>65</v>
      </c>
      <c r="B77" s="101">
        <v>0.84</v>
      </c>
      <c r="C77" s="101">
        <v>1.2349582784365394</v>
      </c>
      <c r="D77" s="343">
        <v>0.85</v>
      </c>
      <c r="E77" s="61" t="s">
        <v>170</v>
      </c>
      <c r="F77" s="267">
        <v>0.8</v>
      </c>
      <c r="G77" s="1468"/>
      <c r="H77" s="343">
        <v>0.85</v>
      </c>
      <c r="I77" s="451">
        <v>1.26</v>
      </c>
      <c r="J77" s="260">
        <v>0.5</v>
      </c>
      <c r="K77" s="343">
        <v>0.85</v>
      </c>
      <c r="L77" s="327">
        <v>0.52</v>
      </c>
      <c r="M77" s="811">
        <v>0.6</v>
      </c>
      <c r="N77" s="811">
        <f>'METAS 2021'!W75</f>
        <v>0.85</v>
      </c>
      <c r="O77" s="811">
        <v>0.1137461572244181</v>
      </c>
      <c r="P77" s="811">
        <f>'SUGESTÃO DA ÁREA TÉCNICA 2021'!AS75</f>
        <v>0</v>
      </c>
      <c r="Q77" s="811">
        <f>'METAS 2021'!AS75</f>
        <v>0</v>
      </c>
      <c r="R77" s="811">
        <f>'RESULTADO 2021'!AT75</f>
        <v>0</v>
      </c>
      <c r="S77" s="60" t="s">
        <v>75</v>
      </c>
      <c r="U77" s="411">
        <f t="shared" si="3"/>
        <v>0.51</v>
      </c>
      <c r="V77" s="271">
        <f t="shared" si="4"/>
        <v>0.84150000000000003</v>
      </c>
      <c r="W77" s="412">
        <f t="shared" si="5"/>
        <v>0.85</v>
      </c>
    </row>
    <row r="78" spans="1:23" ht="13.5" customHeight="1">
      <c r="A78" s="47" t="s">
        <v>66</v>
      </c>
      <c r="B78" s="101">
        <v>0.32188841201716739</v>
      </c>
      <c r="C78" s="101">
        <v>0.28852906749902457</v>
      </c>
      <c r="D78" s="343">
        <v>0.31</v>
      </c>
      <c r="E78" s="61" t="s">
        <v>171</v>
      </c>
      <c r="F78" s="327">
        <v>0.16</v>
      </c>
      <c r="G78" s="1468"/>
      <c r="H78" s="343">
        <v>0.32</v>
      </c>
      <c r="I78" s="450">
        <v>7.0000000000000007E-2</v>
      </c>
      <c r="J78" s="153">
        <v>0.35</v>
      </c>
      <c r="K78" s="343">
        <v>0.1</v>
      </c>
      <c r="L78" s="327">
        <v>2.019118220834959E-2</v>
      </c>
      <c r="M78" s="811">
        <v>0.2</v>
      </c>
      <c r="N78" s="811">
        <f>'METAS 2021'!W76</f>
        <v>0.1</v>
      </c>
      <c r="O78" s="811">
        <v>5.2672649239172845E-3</v>
      </c>
      <c r="P78" s="811">
        <f>'SUGESTÃO DA ÁREA TÉCNICA 2021'!AS76</f>
        <v>0</v>
      </c>
      <c r="Q78" s="811">
        <f>'METAS 2021'!AS76</f>
        <v>0</v>
      </c>
      <c r="R78" s="811">
        <f>'RESULTADO 2021'!AT76</f>
        <v>0</v>
      </c>
      <c r="S78" s="60" t="s">
        <v>75</v>
      </c>
      <c r="U78" s="411">
        <f t="shared" si="3"/>
        <v>0.06</v>
      </c>
      <c r="V78" s="271">
        <f t="shared" si="4"/>
        <v>9.9000000000000005E-2</v>
      </c>
      <c r="W78" s="412">
        <f t="shared" si="5"/>
        <v>0.1</v>
      </c>
    </row>
    <row r="79" spans="1:23" ht="13.5" customHeight="1">
      <c r="A79" s="47" t="s">
        <v>67</v>
      </c>
      <c r="B79" s="101">
        <v>0.42796005706134094</v>
      </c>
      <c r="C79" s="101">
        <v>0.69084980639902183</v>
      </c>
      <c r="D79" s="343">
        <v>0.42796005706134094</v>
      </c>
      <c r="E79" s="61" t="s">
        <v>185</v>
      </c>
      <c r="F79" s="267">
        <v>0.26</v>
      </c>
      <c r="G79" s="1468"/>
      <c r="H79" s="343">
        <v>0.25</v>
      </c>
      <c r="I79" s="452">
        <v>0.04</v>
      </c>
      <c r="J79" s="61">
        <v>0.25</v>
      </c>
      <c r="K79" s="343">
        <v>0.25</v>
      </c>
      <c r="L79" s="108">
        <v>0.03</v>
      </c>
      <c r="M79" s="811">
        <v>0.3</v>
      </c>
      <c r="N79" s="811">
        <f>'METAS 2021'!W77</f>
        <v>0.42</v>
      </c>
      <c r="O79" s="811">
        <v>6.5416751579376403E-2</v>
      </c>
      <c r="P79" s="811">
        <f>'SUGESTÃO DA ÁREA TÉCNICA 2021'!AS77</f>
        <v>0</v>
      </c>
      <c r="Q79" s="811">
        <f>'METAS 2021'!AS77</f>
        <v>0</v>
      </c>
      <c r="R79" s="811">
        <f>'RESULTADO 2021'!AT77</f>
        <v>0</v>
      </c>
      <c r="S79" s="60" t="s">
        <v>75</v>
      </c>
      <c r="U79" s="411">
        <f t="shared" si="3"/>
        <v>0.15</v>
      </c>
      <c r="V79" s="271">
        <f t="shared" si="4"/>
        <v>0.2475</v>
      </c>
      <c r="W79" s="412">
        <f t="shared" si="5"/>
        <v>0.25</v>
      </c>
    </row>
    <row r="80" spans="1:23" ht="13.5" customHeight="1">
      <c r="A80" s="47" t="s">
        <v>68</v>
      </c>
      <c r="B80" s="101">
        <v>0.30124426981008512</v>
      </c>
      <c r="C80" s="101">
        <v>0.33202357563850687</v>
      </c>
      <c r="D80" s="343">
        <v>0.30124426981008512</v>
      </c>
      <c r="E80" s="61" t="s">
        <v>189</v>
      </c>
      <c r="F80" s="328">
        <v>0.32</v>
      </c>
      <c r="G80" s="1469"/>
      <c r="H80" s="343">
        <v>0.33</v>
      </c>
      <c r="I80" s="453">
        <v>0.01</v>
      </c>
      <c r="J80" s="190">
        <v>0.35</v>
      </c>
      <c r="K80" s="343">
        <v>0.33</v>
      </c>
      <c r="L80" s="327">
        <v>0.18</v>
      </c>
      <c r="M80" s="811">
        <v>0.35</v>
      </c>
      <c r="N80" s="811">
        <f>'METAS 2021'!W78</f>
        <v>0.35</v>
      </c>
      <c r="O80" s="811">
        <v>0.10019646365422397</v>
      </c>
      <c r="P80" s="811">
        <f>'SUGESTÃO DA ÁREA TÉCNICA 2021'!AS78</f>
        <v>0</v>
      </c>
      <c r="Q80" s="811">
        <f>'METAS 2021'!AS78</f>
        <v>0</v>
      </c>
      <c r="R80" s="811">
        <f>'RESULTADO 2021'!AT78</f>
        <v>0</v>
      </c>
      <c r="S80" s="60" t="s">
        <v>75</v>
      </c>
      <c r="U80" s="411">
        <f t="shared" si="3"/>
        <v>0.19800000000000001</v>
      </c>
      <c r="V80" s="271">
        <f t="shared" si="4"/>
        <v>0.32669999999999999</v>
      </c>
      <c r="W80" s="412">
        <f t="shared" si="5"/>
        <v>0.33</v>
      </c>
    </row>
    <row r="81" spans="1:23" ht="9.75" customHeight="1">
      <c r="A81" s="10"/>
      <c r="B81" s="22"/>
      <c r="C81" s="22"/>
      <c r="D81" s="22"/>
      <c r="E81" s="641"/>
      <c r="F81" s="22"/>
      <c r="G81" s="22"/>
      <c r="H81" s="22"/>
      <c r="I81" s="22"/>
      <c r="J81" s="22"/>
      <c r="K81" s="7"/>
      <c r="L81" s="7"/>
      <c r="M81" s="7"/>
      <c r="N81" s="7"/>
      <c r="O81" s="7"/>
      <c r="P81" s="7"/>
      <c r="Q81" s="7"/>
      <c r="R81" s="7"/>
      <c r="S81" s="640"/>
      <c r="T81" s="43"/>
      <c r="U81" s="411">
        <f t="shared" si="3"/>
        <v>0</v>
      </c>
      <c r="V81" s="271">
        <f t="shared" si="4"/>
        <v>0</v>
      </c>
      <c r="W81" s="412">
        <f t="shared" si="5"/>
        <v>0</v>
      </c>
    </row>
    <row r="82" spans="1:23" s="21" customFormat="1" ht="9.75" customHeight="1">
      <c r="A82" s="1292" t="s">
        <v>632</v>
      </c>
      <c r="B82" s="1293"/>
      <c r="C82" s="1293"/>
      <c r="D82" s="1293"/>
      <c r="E82" s="1293"/>
      <c r="F82" s="1293"/>
      <c r="G82" s="1293"/>
      <c r="H82" s="1293"/>
      <c r="I82" s="1293"/>
      <c r="J82" s="1293"/>
      <c r="K82" s="1293"/>
      <c r="L82" s="1293"/>
      <c r="M82" s="1293"/>
      <c r="N82" s="1293"/>
      <c r="O82" s="1293"/>
      <c r="P82" s="1293"/>
      <c r="Q82" s="1293"/>
      <c r="R82" s="1293"/>
      <c r="S82" s="1382"/>
      <c r="T82" s="540"/>
      <c r="U82" s="411"/>
      <c r="V82" s="271"/>
      <c r="W82" s="412"/>
    </row>
    <row r="83" spans="1:23" ht="15.75">
      <c r="A83" s="1286" t="s">
        <v>487</v>
      </c>
      <c r="B83" s="1287"/>
      <c r="C83" s="1287"/>
      <c r="D83" s="1287"/>
      <c r="E83" s="1287"/>
      <c r="F83" s="1287"/>
      <c r="G83" s="1287"/>
      <c r="H83" s="1287"/>
      <c r="I83" s="1287"/>
      <c r="J83" s="1287"/>
      <c r="K83" s="1287"/>
      <c r="L83" s="1287"/>
      <c r="M83" s="1287"/>
      <c r="N83" s="1287"/>
      <c r="O83" s="1287"/>
      <c r="P83" s="1287"/>
      <c r="Q83" s="1287"/>
      <c r="R83" s="1287"/>
      <c r="S83" s="1379"/>
      <c r="T83" s="310"/>
    </row>
    <row r="84" spans="1:23" ht="15" customHeight="1">
      <c r="A84" s="1390" t="s">
        <v>627</v>
      </c>
      <c r="B84" s="1390"/>
      <c r="C84" s="1390"/>
      <c r="D84" s="1390"/>
      <c r="E84" s="1390"/>
      <c r="F84" s="1390"/>
      <c r="G84" s="1390"/>
      <c r="H84" s="1390"/>
      <c r="I84" s="1390"/>
      <c r="J84" s="1390"/>
      <c r="K84" s="1390"/>
      <c r="L84" s="1390"/>
      <c r="M84" s="1390"/>
      <c r="N84" s="1390"/>
      <c r="O84" s="1390"/>
      <c r="P84" s="1390"/>
      <c r="Q84" s="1390"/>
      <c r="R84" s="1390"/>
      <c r="S84" s="1390"/>
      <c r="T84" s="310"/>
    </row>
    <row r="85" spans="1:23" ht="15" customHeight="1">
      <c r="A85" s="1390"/>
      <c r="B85" s="1390"/>
      <c r="C85" s="1390"/>
      <c r="D85" s="1390"/>
      <c r="E85" s="1390"/>
      <c r="F85" s="1390"/>
      <c r="G85" s="1390"/>
      <c r="H85" s="1390"/>
      <c r="I85" s="1390"/>
      <c r="J85" s="1390"/>
      <c r="K85" s="1390"/>
      <c r="L85" s="1390"/>
      <c r="M85" s="1390"/>
      <c r="N85" s="1390"/>
      <c r="O85" s="1390"/>
      <c r="P85" s="1390"/>
      <c r="Q85" s="1390"/>
      <c r="R85" s="1390"/>
      <c r="S85" s="1390"/>
      <c r="T85" s="310"/>
    </row>
    <row r="86" spans="1:23">
      <c r="K86" s="15"/>
      <c r="L86" s="15"/>
      <c r="M86" s="15"/>
      <c r="N86" s="15"/>
      <c r="O86" s="15"/>
      <c r="P86" s="15"/>
      <c r="Q86" s="15"/>
      <c r="R86" s="15"/>
      <c r="S86" s="15"/>
    </row>
    <row r="87" spans="1:23">
      <c r="A87" s="1399" t="s">
        <v>677</v>
      </c>
      <c r="B87" s="1400"/>
      <c r="C87" s="1400"/>
      <c r="D87" s="1401"/>
      <c r="K87" s="15"/>
      <c r="L87" s="15"/>
      <c r="M87" s="15"/>
      <c r="N87" s="15"/>
      <c r="O87" s="15"/>
      <c r="P87" s="15"/>
      <c r="Q87" s="15"/>
      <c r="R87" s="15"/>
      <c r="S87" s="15"/>
    </row>
    <row r="88" spans="1:23" ht="15.75">
      <c r="A88" s="59" t="s">
        <v>629</v>
      </c>
      <c r="B88" s="59"/>
      <c r="C88" s="102"/>
      <c r="D88" s="341">
        <v>1</v>
      </c>
      <c r="K88" s="15"/>
      <c r="L88" s="15"/>
      <c r="M88" s="15"/>
      <c r="N88" s="15"/>
      <c r="O88" s="15"/>
      <c r="P88" s="15"/>
      <c r="Q88" s="15"/>
      <c r="R88" s="15"/>
      <c r="S88" s="15"/>
    </row>
    <row r="89" spans="1:23" ht="15.75">
      <c r="A89" s="336" t="s">
        <v>630</v>
      </c>
      <c r="B89" s="59"/>
      <c r="C89" s="102"/>
      <c r="D89" s="266" t="s">
        <v>635</v>
      </c>
      <c r="K89" s="15"/>
      <c r="L89" s="15"/>
      <c r="M89" s="15"/>
      <c r="N89" s="15"/>
      <c r="O89" s="15"/>
      <c r="P89" s="15"/>
      <c r="Q89" s="15"/>
      <c r="R89" s="15"/>
      <c r="S89" s="15"/>
    </row>
    <row r="90" spans="1:23" ht="15.75">
      <c r="A90" s="59" t="s">
        <v>631</v>
      </c>
      <c r="B90" s="59"/>
      <c r="C90" s="102"/>
      <c r="D90" s="329" t="s">
        <v>634</v>
      </c>
      <c r="K90" s="15"/>
      <c r="L90" s="15"/>
      <c r="M90" s="15"/>
      <c r="N90" s="15"/>
      <c r="O90" s="15"/>
      <c r="P90" s="15"/>
      <c r="Q90" s="15"/>
      <c r="R90" s="15"/>
      <c r="S90" s="15"/>
    </row>
    <row r="91" spans="1:23">
      <c r="A91" s="1396" t="s">
        <v>649</v>
      </c>
      <c r="B91" s="1396"/>
      <c r="C91" s="1396"/>
      <c r="D91" s="1396"/>
      <c r="K91" s="15"/>
      <c r="L91" s="15"/>
      <c r="M91" s="15"/>
      <c r="N91" s="15"/>
      <c r="O91" s="15"/>
      <c r="P91" s="15"/>
      <c r="Q91" s="15"/>
      <c r="R91" s="15"/>
      <c r="S91" s="15"/>
    </row>
    <row r="92" spans="1:23">
      <c r="K92" s="15"/>
      <c r="L92" s="15"/>
      <c r="M92" s="15"/>
      <c r="N92" s="15"/>
      <c r="O92" s="15"/>
      <c r="P92" s="15"/>
      <c r="Q92" s="15"/>
      <c r="R92" s="15"/>
      <c r="S92" s="15"/>
    </row>
  </sheetData>
  <mergeCells count="28">
    <mergeCell ref="A82:S82"/>
    <mergeCell ref="A83:S83"/>
    <mergeCell ref="G50:G55"/>
    <mergeCell ref="J7:L7"/>
    <mergeCell ref="A1:S1"/>
    <mergeCell ref="A4:T4"/>
    <mergeCell ref="A6:T6"/>
    <mergeCell ref="A3:T3"/>
    <mergeCell ref="A5:T5"/>
    <mergeCell ref="A2:V2"/>
    <mergeCell ref="M7:O7"/>
    <mergeCell ref="P7:R7"/>
    <mergeCell ref="A91:D91"/>
    <mergeCell ref="A87:D87"/>
    <mergeCell ref="A84:S85"/>
    <mergeCell ref="A7:A8"/>
    <mergeCell ref="S7:S8"/>
    <mergeCell ref="B7:C7"/>
    <mergeCell ref="D7:F7"/>
    <mergeCell ref="G7:I7"/>
    <mergeCell ref="G57:G61"/>
    <mergeCell ref="G63:G68"/>
    <mergeCell ref="G70:G74"/>
    <mergeCell ref="G76:G80"/>
    <mergeCell ref="G11:G19"/>
    <mergeCell ref="G21:G26"/>
    <mergeCell ref="G28:G35"/>
    <mergeCell ref="G37:G48"/>
  </mergeCells>
  <pageMargins left="0.51181102362204722" right="0.23622047244094491" top="0.19685039370078741" bottom="0.19685039370078741" header="0.15748031496062992" footer="0.15748031496062992"/>
  <pageSetup paperSize="9" scale="5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90"/>
  <sheetViews>
    <sheetView view="pageBreakPreview" topLeftCell="F4" zoomScale="82" zoomScaleNormal="160" zoomScaleSheetLayoutView="82" workbookViewId="0">
      <pane ySplit="6" topLeftCell="A10" activePane="bottomLeft" state="frozen"/>
      <selection activeCell="A4" sqref="A4"/>
      <selection pane="bottomLeft" activeCell="O8" sqref="O8"/>
    </sheetView>
  </sheetViews>
  <sheetFormatPr defaultColWidth="30.85546875" defaultRowHeight="15"/>
  <cols>
    <col min="1" max="1" width="30.7109375" customWidth="1"/>
    <col min="2" max="2" width="12.28515625" hidden="1" customWidth="1"/>
    <col min="3" max="3" width="12.85546875" hidden="1" customWidth="1"/>
    <col min="4" max="4" width="12.85546875" style="17" customWidth="1"/>
    <col min="5" max="5" width="22.42578125" style="21" customWidth="1"/>
    <col min="6" max="6" width="12.42578125" style="21" customWidth="1"/>
    <col min="7" max="7" width="21.28515625" style="21" customWidth="1"/>
    <col min="8" max="8" width="13.85546875" style="21" customWidth="1"/>
    <col min="9" max="9" width="12.85546875" style="21" customWidth="1"/>
    <col min="10" max="10" width="23.42578125" style="21" customWidth="1"/>
    <col min="11" max="11" width="14.5703125" style="271" customWidth="1"/>
    <col min="12" max="12" width="13.42578125" style="271" customWidth="1"/>
    <col min="13" max="13" width="22.5703125" style="271" customWidth="1"/>
    <col min="14" max="14" width="13.42578125" style="271" customWidth="1"/>
    <col min="15" max="15" width="16.5703125" style="271" customWidth="1"/>
    <col min="16" max="16" width="20" style="271" customWidth="1"/>
    <col min="17" max="18" width="13.42578125" style="271" customWidth="1"/>
    <col min="19" max="19" width="13" customWidth="1"/>
    <col min="20" max="20" width="9.140625" customWidth="1"/>
    <col min="21" max="21" width="15.5703125" customWidth="1"/>
    <col min="22" max="22" width="13.5703125" customWidth="1"/>
    <col min="23" max="23" width="14.28515625" customWidth="1"/>
    <col min="24" max="24" width="16.85546875" customWidth="1"/>
  </cols>
  <sheetData>
    <row r="1" spans="1:23" s="21" customFormat="1" ht="91.5" customHeight="1">
      <c r="A1" s="1294"/>
      <c r="B1" s="1294"/>
      <c r="C1" s="1294"/>
      <c r="D1" s="1294"/>
      <c r="E1" s="1294"/>
      <c r="F1" s="1294"/>
      <c r="G1" s="1294"/>
      <c r="H1" s="1294"/>
      <c r="I1" s="1294"/>
      <c r="J1" s="1294"/>
      <c r="K1" s="1294"/>
      <c r="L1" s="1294"/>
      <c r="M1" s="1294"/>
      <c r="N1" s="1294"/>
      <c r="O1" s="1294"/>
      <c r="P1" s="1294"/>
      <c r="Q1" s="1294"/>
      <c r="R1" s="1294"/>
      <c r="S1" s="1294"/>
    </row>
    <row r="2" spans="1:23" ht="21">
      <c r="A2" s="1389" t="s">
        <v>636</v>
      </c>
      <c r="B2" s="1389"/>
      <c r="C2" s="1389"/>
      <c r="D2" s="1389"/>
      <c r="E2" s="1389"/>
      <c r="F2" s="1389"/>
      <c r="G2" s="1389"/>
      <c r="H2" s="1389"/>
      <c r="I2" s="1389"/>
      <c r="J2" s="1389"/>
      <c r="K2" s="1389"/>
      <c r="L2" s="1389"/>
      <c r="M2" s="1389"/>
      <c r="N2" s="1389"/>
      <c r="O2" s="1389"/>
      <c r="P2" s="1389"/>
      <c r="Q2" s="1389"/>
      <c r="R2" s="1389"/>
      <c r="S2" s="1389"/>
      <c r="T2" s="1389"/>
      <c r="U2" s="1389"/>
      <c r="V2" s="1389"/>
    </row>
    <row r="3" spans="1:23" ht="6.75" customHeight="1">
      <c r="A3" s="1437"/>
      <c r="B3" s="1437"/>
      <c r="C3" s="1437"/>
      <c r="D3" s="1437"/>
      <c r="E3" s="1437"/>
      <c r="F3" s="1437"/>
      <c r="G3" s="1437"/>
      <c r="H3" s="1437"/>
      <c r="I3" s="1437"/>
      <c r="J3" s="1437"/>
      <c r="K3" s="1437"/>
      <c r="L3" s="1437"/>
      <c r="M3" s="1437"/>
      <c r="N3" s="1437"/>
      <c r="O3" s="1437"/>
      <c r="P3" s="1437"/>
      <c r="Q3" s="1437"/>
      <c r="R3" s="1437"/>
      <c r="S3" s="1437"/>
      <c r="T3" s="4"/>
      <c r="U3" s="4"/>
      <c r="V3" s="4"/>
      <c r="W3" s="4"/>
    </row>
    <row r="4" spans="1:23" ht="17.25" customHeight="1">
      <c r="A4" s="1394" t="s">
        <v>229</v>
      </c>
      <c r="B4" s="1394"/>
      <c r="C4" s="1394"/>
      <c r="D4" s="1394"/>
      <c r="E4" s="1394"/>
      <c r="F4" s="1394"/>
      <c r="G4" s="1394"/>
      <c r="H4" s="1394"/>
      <c r="I4" s="1394"/>
      <c r="J4" s="1394"/>
      <c r="K4" s="1394"/>
      <c r="L4" s="1394"/>
      <c r="M4" s="1394"/>
      <c r="N4" s="1394"/>
      <c r="O4" s="1394"/>
      <c r="P4" s="1394"/>
      <c r="Q4" s="1394"/>
      <c r="R4" s="1394"/>
      <c r="S4" s="1394"/>
      <c r="T4" s="4"/>
      <c r="U4" s="4"/>
      <c r="V4" s="4"/>
      <c r="W4" s="4"/>
    </row>
    <row r="5" spans="1:23" ht="17.25" customHeight="1">
      <c r="A5" s="1394" t="s">
        <v>96</v>
      </c>
      <c r="B5" s="1394"/>
      <c r="C5" s="1394"/>
      <c r="D5" s="1394"/>
      <c r="E5" s="1394"/>
      <c r="F5" s="1394"/>
      <c r="G5" s="1394"/>
      <c r="H5" s="1394"/>
      <c r="I5" s="1394"/>
      <c r="J5" s="1394"/>
      <c r="K5" s="1394"/>
      <c r="L5" s="1394"/>
      <c r="M5" s="1394"/>
      <c r="N5" s="1394"/>
      <c r="O5" s="1394"/>
      <c r="P5" s="1394"/>
      <c r="Q5" s="1394"/>
      <c r="R5" s="1394"/>
      <c r="S5" s="1394"/>
      <c r="T5" s="4"/>
      <c r="U5" s="4"/>
      <c r="V5" s="4"/>
      <c r="W5" s="4"/>
    </row>
    <row r="6" spans="1:23" ht="18.75">
      <c r="A6" s="1471" t="s">
        <v>723</v>
      </c>
      <c r="B6" s="1471"/>
      <c r="C6" s="1471"/>
      <c r="D6" s="1471"/>
      <c r="E6" s="1471"/>
      <c r="F6" s="1471"/>
      <c r="G6" s="1471"/>
      <c r="H6" s="1471"/>
      <c r="I6" s="1471"/>
      <c r="J6" s="1471"/>
      <c r="K6" s="1471"/>
      <c r="L6" s="1471"/>
      <c r="M6" s="1471"/>
      <c r="N6" s="1471"/>
      <c r="O6" s="1471"/>
      <c r="P6" s="1471"/>
      <c r="Q6" s="1471"/>
      <c r="R6" s="1471"/>
      <c r="S6" s="1471"/>
      <c r="T6" s="4"/>
      <c r="U6" s="4"/>
      <c r="V6" s="4"/>
      <c r="W6" s="4"/>
    </row>
    <row r="7" spans="1:23" s="21" customFormat="1" ht="18.75">
      <c r="A7" s="1391" t="s">
        <v>70</v>
      </c>
      <c r="B7" s="1402">
        <v>2017</v>
      </c>
      <c r="C7" s="1404"/>
      <c r="D7" s="1402">
        <v>2018</v>
      </c>
      <c r="E7" s="1403"/>
      <c r="F7" s="1404"/>
      <c r="G7" s="1403">
        <v>2019</v>
      </c>
      <c r="H7" s="1403"/>
      <c r="I7" s="1404"/>
      <c r="J7" s="1473">
        <v>2020</v>
      </c>
      <c r="K7" s="1473"/>
      <c r="L7" s="1473"/>
      <c r="M7" s="1386">
        <v>2021</v>
      </c>
      <c r="N7" s="1387"/>
      <c r="O7" s="1388"/>
      <c r="P7" s="1386">
        <v>2022</v>
      </c>
      <c r="Q7" s="1387"/>
      <c r="R7" s="1388"/>
      <c r="S7" s="1472" t="s">
        <v>71</v>
      </c>
      <c r="T7" s="4"/>
      <c r="U7" s="4"/>
      <c r="V7" s="4"/>
      <c r="W7" s="4"/>
    </row>
    <row r="8" spans="1:23" ht="81.75" customHeight="1">
      <c r="A8" s="1392"/>
      <c r="B8" s="298" t="s">
        <v>480</v>
      </c>
      <c r="C8" s="298" t="s">
        <v>97</v>
      </c>
      <c r="D8" s="331" t="s">
        <v>481</v>
      </c>
      <c r="E8" s="298" t="s">
        <v>428</v>
      </c>
      <c r="F8" s="396" t="s">
        <v>222</v>
      </c>
      <c r="G8" s="298" t="s">
        <v>430</v>
      </c>
      <c r="H8" s="1148" t="s">
        <v>482</v>
      </c>
      <c r="I8" s="396" t="s">
        <v>484</v>
      </c>
      <c r="J8" s="298" t="s">
        <v>498</v>
      </c>
      <c r="K8" s="1148" t="s">
        <v>486</v>
      </c>
      <c r="L8" s="396" t="s">
        <v>599</v>
      </c>
      <c r="M8" s="517" t="s">
        <v>643</v>
      </c>
      <c r="N8" s="1148" t="s">
        <v>640</v>
      </c>
      <c r="O8" s="1270" t="s">
        <v>774</v>
      </c>
      <c r="P8" s="1142" t="s">
        <v>765</v>
      </c>
      <c r="Q8" s="1148" t="s">
        <v>754</v>
      </c>
      <c r="R8" s="1142" t="s">
        <v>760</v>
      </c>
      <c r="S8" s="1385"/>
    </row>
    <row r="9" spans="1:23" ht="15.75">
      <c r="A9" s="13" t="s">
        <v>0</v>
      </c>
      <c r="B9" s="100"/>
      <c r="C9" s="100"/>
      <c r="D9" s="100"/>
      <c r="E9" s="100"/>
      <c r="F9" s="100"/>
      <c r="G9" s="100"/>
      <c r="H9" s="100"/>
      <c r="I9" s="100"/>
      <c r="J9" s="100"/>
      <c r="K9" s="100"/>
      <c r="L9" s="100"/>
      <c r="M9" s="100"/>
      <c r="N9" s="100"/>
      <c r="O9" s="100"/>
      <c r="P9" s="100"/>
      <c r="Q9" s="100"/>
      <c r="R9" s="100"/>
      <c r="S9" s="13"/>
    </row>
    <row r="10" spans="1:23" ht="13.5" customHeight="1">
      <c r="A10" s="47" t="s">
        <v>1</v>
      </c>
      <c r="B10" s="101">
        <v>0.27</v>
      </c>
      <c r="C10" s="101">
        <v>2.6246719160104987E-2</v>
      </c>
      <c r="D10" s="343">
        <v>0.04</v>
      </c>
      <c r="E10" s="61" t="s">
        <v>170</v>
      </c>
      <c r="F10" s="327">
        <v>0.02</v>
      </c>
      <c r="G10" s="101">
        <v>0.04</v>
      </c>
      <c r="H10" s="343">
        <v>0.04</v>
      </c>
      <c r="I10" s="455">
        <v>0.02</v>
      </c>
      <c r="J10" s="19">
        <v>0.02</v>
      </c>
      <c r="K10" s="343" t="s">
        <v>600</v>
      </c>
      <c r="L10" s="108">
        <v>5.2493438320209973E-3</v>
      </c>
      <c r="M10" s="811">
        <v>0.1</v>
      </c>
      <c r="N10" s="811">
        <f>'METAS 2021'!X9</f>
        <v>0.01</v>
      </c>
      <c r="O10" s="811">
        <v>0</v>
      </c>
      <c r="P10" s="811">
        <f>'SUGESTÃO DA ÁREA TÉCNICA 2021'!AT9</f>
        <v>0</v>
      </c>
      <c r="Q10" s="811">
        <f>'METAS 2021'!AT9</f>
        <v>0</v>
      </c>
      <c r="R10" s="811">
        <f>'RESULTADO 2021'!AU9</f>
        <v>0</v>
      </c>
      <c r="S10" s="60" t="s">
        <v>75</v>
      </c>
      <c r="U10" s="411">
        <f>D10*60%</f>
        <v>2.4E-2</v>
      </c>
      <c r="V10" s="271">
        <f>D10*99%</f>
        <v>3.9600000000000003E-2</v>
      </c>
      <c r="W10" s="412">
        <f>D10*100%</f>
        <v>0.04</v>
      </c>
    </row>
    <row r="11" spans="1:23" ht="13.5" customHeight="1">
      <c r="A11" s="47" t="s">
        <v>2</v>
      </c>
      <c r="B11" s="101">
        <v>0.27</v>
      </c>
      <c r="C11" s="101">
        <v>0</v>
      </c>
      <c r="D11" s="343">
        <v>0.03</v>
      </c>
      <c r="E11" s="61" t="s">
        <v>194</v>
      </c>
      <c r="F11" s="327">
        <v>0.01</v>
      </c>
      <c r="G11" s="101">
        <v>0.02</v>
      </c>
      <c r="H11" s="345">
        <v>0.4</v>
      </c>
      <c r="I11" s="455">
        <v>0.01</v>
      </c>
      <c r="J11" s="19">
        <v>0.01</v>
      </c>
      <c r="K11" s="343">
        <v>0.01</v>
      </c>
      <c r="L11" s="328">
        <v>8.2135523613963042E-3</v>
      </c>
      <c r="M11" s="811">
        <v>0.1</v>
      </c>
      <c r="N11" s="811">
        <f>'METAS 2021'!X10</f>
        <v>0.1</v>
      </c>
      <c r="O11" s="811">
        <v>0</v>
      </c>
      <c r="P11" s="811">
        <f>'SUGESTÃO DA ÁREA TÉCNICA 2021'!AT10</f>
        <v>0</v>
      </c>
      <c r="Q11" s="811">
        <f>'METAS 2021'!AT10</f>
        <v>0</v>
      </c>
      <c r="R11" s="811">
        <f>'RESULTADO 2021'!AU10</f>
        <v>0</v>
      </c>
      <c r="S11" s="60" t="s">
        <v>74</v>
      </c>
      <c r="U11" s="411">
        <f t="shared" ref="U11:U67" si="0">D11*60%</f>
        <v>1.7999999999999999E-2</v>
      </c>
      <c r="V11" s="271">
        <f t="shared" ref="V11:V67" si="1">D11*99%</f>
        <v>2.9699999999999997E-2</v>
      </c>
      <c r="W11" s="412">
        <f t="shared" ref="W11:W67" si="2">D11*100%</f>
        <v>0.03</v>
      </c>
    </row>
    <row r="12" spans="1:23" ht="13.5" customHeight="1">
      <c r="A12" s="47" t="s">
        <v>3</v>
      </c>
      <c r="B12" s="101">
        <v>0.02</v>
      </c>
      <c r="C12" s="101">
        <v>4.1551246537396124E-3</v>
      </c>
      <c r="D12" s="343">
        <v>0.02</v>
      </c>
      <c r="E12" s="61" t="s">
        <v>170</v>
      </c>
      <c r="F12" s="327">
        <v>0.01</v>
      </c>
      <c r="G12" s="101">
        <v>0.02</v>
      </c>
      <c r="H12" s="343">
        <v>0.02</v>
      </c>
      <c r="I12" s="455">
        <v>0.01</v>
      </c>
      <c r="J12" s="19">
        <v>0.01</v>
      </c>
      <c r="K12" s="343">
        <v>0.01</v>
      </c>
      <c r="L12" s="328">
        <v>5.5401662049861496E-3</v>
      </c>
      <c r="M12" s="811">
        <v>0.1</v>
      </c>
      <c r="N12" s="811">
        <f>'METAS 2021'!X11</f>
        <v>0.1</v>
      </c>
      <c r="O12" s="811">
        <v>1.3850415512465374E-3</v>
      </c>
      <c r="P12" s="811">
        <f>'SUGESTÃO DA ÁREA TÉCNICA 2021'!AT11</f>
        <v>0</v>
      </c>
      <c r="Q12" s="811">
        <f>'METAS 2021'!AT11</f>
        <v>0</v>
      </c>
      <c r="R12" s="811">
        <f>'RESULTADO 2021'!AU11</f>
        <v>0</v>
      </c>
      <c r="S12" s="60" t="s">
        <v>74</v>
      </c>
      <c r="U12" s="411">
        <f t="shared" si="0"/>
        <v>1.2E-2</v>
      </c>
      <c r="V12" s="271">
        <f t="shared" si="1"/>
        <v>1.9800000000000002E-2</v>
      </c>
      <c r="W12" s="412">
        <f t="shared" si="2"/>
        <v>0.02</v>
      </c>
    </row>
    <row r="13" spans="1:23" ht="13.5" customHeight="1">
      <c r="A13" s="47" t="s">
        <v>4</v>
      </c>
      <c r="B13" s="101">
        <v>0.23</v>
      </c>
      <c r="C13" s="101">
        <v>0</v>
      </c>
      <c r="D13" s="343">
        <v>0.05</v>
      </c>
      <c r="E13" s="61" t="s">
        <v>191</v>
      </c>
      <c r="F13" s="327">
        <v>0.02</v>
      </c>
      <c r="G13" s="101">
        <v>0.05</v>
      </c>
      <c r="H13" s="343">
        <v>0.05</v>
      </c>
      <c r="I13" s="455">
        <v>0.02</v>
      </c>
      <c r="J13" s="19">
        <v>0.02</v>
      </c>
      <c r="K13" s="343">
        <v>0.02</v>
      </c>
      <c r="L13" s="327">
        <v>0.01</v>
      </c>
      <c r="M13" s="811">
        <v>0.1</v>
      </c>
      <c r="N13" s="811">
        <f>'METAS 2021'!X12</f>
        <v>0</v>
      </c>
      <c r="O13" s="811">
        <v>4.9261083743842365E-3</v>
      </c>
      <c r="P13" s="811">
        <f>'SUGESTÃO DA ÁREA TÉCNICA 2021'!AT12</f>
        <v>0</v>
      </c>
      <c r="Q13" s="811">
        <f>'METAS 2021'!AT12</f>
        <v>0</v>
      </c>
      <c r="R13" s="811">
        <f>'RESULTADO 2021'!AU12</f>
        <v>0</v>
      </c>
      <c r="S13" s="60" t="s">
        <v>74</v>
      </c>
      <c r="U13" s="411">
        <f t="shared" si="0"/>
        <v>0.03</v>
      </c>
      <c r="V13" s="271">
        <f t="shared" si="1"/>
        <v>4.9500000000000002E-2</v>
      </c>
      <c r="W13" s="412">
        <f t="shared" si="2"/>
        <v>0.05</v>
      </c>
    </row>
    <row r="14" spans="1:23" ht="13.5" customHeight="1">
      <c r="A14" s="47" t="s">
        <v>5</v>
      </c>
      <c r="B14" s="101">
        <v>0.15</v>
      </c>
      <c r="C14" s="101">
        <v>3.6764705882352941E-3</v>
      </c>
      <c r="D14" s="343">
        <v>0.15</v>
      </c>
      <c r="E14" s="61" t="s">
        <v>192</v>
      </c>
      <c r="F14" s="327">
        <v>0.01</v>
      </c>
      <c r="G14" s="101">
        <v>0.15</v>
      </c>
      <c r="H14" s="343">
        <v>0.15</v>
      </c>
      <c r="I14" s="455">
        <v>0.03</v>
      </c>
      <c r="J14" s="19">
        <v>0.03</v>
      </c>
      <c r="K14" s="343">
        <v>0.03</v>
      </c>
      <c r="L14" s="327">
        <v>3.6764705882352941E-3</v>
      </c>
      <c r="M14" s="811">
        <v>0.1</v>
      </c>
      <c r="N14" s="811">
        <f>'METAS 2021'!X13</f>
        <v>0.1</v>
      </c>
      <c r="O14" s="811">
        <v>3.6764705882352941E-3</v>
      </c>
      <c r="P14" s="811">
        <f>'SUGESTÃO DA ÁREA TÉCNICA 2021'!AT13</f>
        <v>0</v>
      </c>
      <c r="Q14" s="811">
        <f>'METAS 2021'!AT13</f>
        <v>0</v>
      </c>
      <c r="R14" s="811">
        <f>'RESULTADO 2021'!AU13</f>
        <v>0</v>
      </c>
      <c r="S14" s="60" t="s">
        <v>75</v>
      </c>
      <c r="U14" s="411">
        <f t="shared" si="0"/>
        <v>0.09</v>
      </c>
      <c r="V14" s="271">
        <f t="shared" si="1"/>
        <v>0.14849999999999999</v>
      </c>
      <c r="W14" s="412">
        <f t="shared" si="2"/>
        <v>0.15</v>
      </c>
    </row>
    <row r="15" spans="1:23" ht="13.5" customHeight="1">
      <c r="A15" s="47" t="s">
        <v>6</v>
      </c>
      <c r="B15" s="101">
        <v>0.2</v>
      </c>
      <c r="C15" s="101">
        <v>2.635046113306983E-3</v>
      </c>
      <c r="D15" s="343">
        <v>0.01</v>
      </c>
      <c r="E15" s="61" t="s">
        <v>194</v>
      </c>
      <c r="F15" s="327">
        <v>0</v>
      </c>
      <c r="G15" s="101">
        <v>0</v>
      </c>
      <c r="H15" s="343">
        <v>0</v>
      </c>
      <c r="I15" s="459">
        <v>0.01</v>
      </c>
      <c r="J15" s="19">
        <v>0.01</v>
      </c>
      <c r="K15" s="343">
        <v>0.01</v>
      </c>
      <c r="L15" s="327">
        <v>2.635046113306983E-3</v>
      </c>
      <c r="M15" s="811">
        <v>0.1</v>
      </c>
      <c r="N15" s="811">
        <f>'METAS 2021'!X14</f>
        <v>0.01</v>
      </c>
      <c r="O15" s="811">
        <v>5.270092226613966E-3</v>
      </c>
      <c r="P15" s="811">
        <f>'SUGESTÃO DA ÁREA TÉCNICA 2021'!AT14</f>
        <v>0</v>
      </c>
      <c r="Q15" s="811">
        <f>'METAS 2021'!AT14</f>
        <v>0</v>
      </c>
      <c r="R15" s="811">
        <f>'RESULTADO 2021'!AU14</f>
        <v>0</v>
      </c>
      <c r="S15" s="60" t="s">
        <v>75</v>
      </c>
      <c r="U15" s="411">
        <f t="shared" si="0"/>
        <v>6.0000000000000001E-3</v>
      </c>
      <c r="V15" s="271">
        <f t="shared" si="1"/>
        <v>9.9000000000000008E-3</v>
      </c>
      <c r="W15" s="412">
        <f t="shared" si="2"/>
        <v>0.01</v>
      </c>
    </row>
    <row r="16" spans="1:23" ht="13.5" customHeight="1">
      <c r="A16" s="47" t="s">
        <v>7</v>
      </c>
      <c r="B16" s="101">
        <v>0.02</v>
      </c>
      <c r="C16" s="101">
        <v>2.9962546816479402E-3</v>
      </c>
      <c r="D16" s="343">
        <v>0.02</v>
      </c>
      <c r="E16" s="61" t="s">
        <v>170</v>
      </c>
      <c r="F16" s="327">
        <v>0</v>
      </c>
      <c r="G16" s="101">
        <v>0.02</v>
      </c>
      <c r="H16" s="343">
        <v>0.02</v>
      </c>
      <c r="I16" s="456">
        <v>0</v>
      </c>
      <c r="J16" s="19">
        <v>0.01</v>
      </c>
      <c r="K16" s="343">
        <v>0.01</v>
      </c>
      <c r="L16" s="327">
        <v>1.4981273408239701E-3</v>
      </c>
      <c r="M16" s="811">
        <v>0.1</v>
      </c>
      <c r="N16" s="811">
        <f>'METAS 2021'!X15</f>
        <v>0.1</v>
      </c>
      <c r="O16" s="811">
        <v>2.9962546816479402E-3</v>
      </c>
      <c r="P16" s="811">
        <f>'SUGESTÃO DA ÁREA TÉCNICA 2021'!AT15</f>
        <v>0</v>
      </c>
      <c r="Q16" s="811">
        <f>'METAS 2021'!AT15</f>
        <v>0</v>
      </c>
      <c r="R16" s="811">
        <f>'RESULTADO 2021'!AU15</f>
        <v>0</v>
      </c>
      <c r="S16" s="60" t="s">
        <v>74</v>
      </c>
      <c r="U16" s="411">
        <f t="shared" si="0"/>
        <v>1.2E-2</v>
      </c>
      <c r="V16" s="271">
        <f t="shared" si="1"/>
        <v>1.9800000000000002E-2</v>
      </c>
      <c r="W16" s="412">
        <f t="shared" si="2"/>
        <v>0.02</v>
      </c>
    </row>
    <row r="17" spans="1:23" ht="13.5" customHeight="1">
      <c r="A17" s="47" t="s">
        <v>8</v>
      </c>
      <c r="B17" s="101">
        <v>0.1</v>
      </c>
      <c r="C17" s="101">
        <v>3.8910505836575876E-3</v>
      </c>
      <c r="D17" s="343">
        <v>0</v>
      </c>
      <c r="E17" s="61" t="s">
        <v>194</v>
      </c>
      <c r="F17" s="328">
        <v>0.01</v>
      </c>
      <c r="G17" s="101">
        <v>0.02</v>
      </c>
      <c r="H17" s="343">
        <v>0.02</v>
      </c>
      <c r="I17" s="455">
        <v>0.01</v>
      </c>
      <c r="J17" s="19">
        <v>0.01</v>
      </c>
      <c r="K17" s="343">
        <v>0.01</v>
      </c>
      <c r="L17" s="327">
        <v>3.1128404669260703E-3</v>
      </c>
      <c r="M17" s="811">
        <v>0.1</v>
      </c>
      <c r="N17" s="811">
        <f>'METAS 2021'!X16</f>
        <v>0.01</v>
      </c>
      <c r="O17" s="811">
        <v>3.1128404669260703E-3</v>
      </c>
      <c r="P17" s="811">
        <f>'SUGESTÃO DA ÁREA TÉCNICA 2021'!AT16</f>
        <v>0</v>
      </c>
      <c r="Q17" s="811">
        <f>'METAS 2021'!AT16</f>
        <v>0</v>
      </c>
      <c r="R17" s="811">
        <f>'RESULTADO 2021'!AU16</f>
        <v>0</v>
      </c>
      <c r="S17" s="60" t="s">
        <v>74</v>
      </c>
      <c r="U17" s="411">
        <f t="shared" si="0"/>
        <v>0</v>
      </c>
      <c r="V17" s="271">
        <f t="shared" si="1"/>
        <v>0</v>
      </c>
      <c r="W17" s="412">
        <f t="shared" si="2"/>
        <v>0</v>
      </c>
    </row>
    <row r="18" spans="1:23" ht="30" customHeight="1">
      <c r="A18" s="47" t="s">
        <v>9</v>
      </c>
      <c r="B18" s="101">
        <v>8.4104289318755257E-3</v>
      </c>
      <c r="C18" s="101">
        <v>3.7174721189591076E-3</v>
      </c>
      <c r="D18" s="347" t="s">
        <v>608</v>
      </c>
      <c r="E18" s="61" t="s">
        <v>193</v>
      </c>
      <c r="F18" s="108"/>
      <c r="G18" s="101">
        <v>0.03</v>
      </c>
      <c r="H18" s="343">
        <v>0.03</v>
      </c>
      <c r="I18" s="455">
        <v>0.01</v>
      </c>
      <c r="J18" s="19">
        <v>0.01</v>
      </c>
      <c r="K18" s="343" t="s">
        <v>600</v>
      </c>
      <c r="L18" s="108">
        <v>1.1152416356877323E-2</v>
      </c>
      <c r="M18" s="811">
        <v>0.1</v>
      </c>
      <c r="N18" s="811">
        <f>'METAS 2021'!X17</f>
        <v>0.1</v>
      </c>
      <c r="O18" s="811">
        <v>3.7174721189591076E-3</v>
      </c>
      <c r="P18" s="811">
        <f>'SUGESTÃO DA ÁREA TÉCNICA 2021'!AT17</f>
        <v>0</v>
      </c>
      <c r="Q18" s="811">
        <f>'METAS 2021'!AT17</f>
        <v>0</v>
      </c>
      <c r="R18" s="811">
        <f>'RESULTADO 2021'!AU17</f>
        <v>0</v>
      </c>
      <c r="S18" s="60" t="s">
        <v>74</v>
      </c>
      <c r="U18" s="411" t="e">
        <f t="shared" si="0"/>
        <v>#VALUE!</v>
      </c>
      <c r="V18" s="271" t="e">
        <f t="shared" si="1"/>
        <v>#VALUE!</v>
      </c>
      <c r="W18" s="412" t="e">
        <f t="shared" si="2"/>
        <v>#VALUE!</v>
      </c>
    </row>
    <row r="19" spans="1:23" ht="13.5" customHeight="1">
      <c r="A19" s="13" t="s">
        <v>10</v>
      </c>
      <c r="B19" s="100"/>
      <c r="C19" s="100"/>
      <c r="D19" s="100"/>
      <c r="E19" s="100"/>
      <c r="F19" s="294"/>
      <c r="G19" s="100"/>
      <c r="H19" s="100"/>
      <c r="I19" s="294"/>
      <c r="J19" s="100"/>
      <c r="K19" s="100"/>
      <c r="L19" s="100"/>
      <c r="M19" s="814"/>
      <c r="N19" s="917"/>
      <c r="O19" s="917"/>
      <c r="P19" s="796"/>
      <c r="Q19" s="796"/>
      <c r="R19" s="796"/>
      <c r="S19" s="71"/>
      <c r="U19" s="411">
        <f t="shared" si="0"/>
        <v>0</v>
      </c>
      <c r="V19" s="271">
        <f t="shared" si="1"/>
        <v>0</v>
      </c>
      <c r="W19" s="412">
        <f t="shared" si="2"/>
        <v>0</v>
      </c>
    </row>
    <row r="20" spans="1:23" ht="13.5" customHeight="1">
      <c r="A20" s="47" t="s">
        <v>11</v>
      </c>
      <c r="B20" s="101">
        <v>3.4602076124567477E-2</v>
      </c>
      <c r="C20" s="101">
        <v>3.8461538461538464E-3</v>
      </c>
      <c r="D20" s="343">
        <v>0.04</v>
      </c>
      <c r="E20" s="61" t="s">
        <v>194</v>
      </c>
      <c r="F20" s="327">
        <v>0.02</v>
      </c>
      <c r="G20" s="101">
        <v>0.04</v>
      </c>
      <c r="H20" s="343">
        <v>0.04</v>
      </c>
      <c r="I20" s="455">
        <v>0.02</v>
      </c>
      <c r="J20" s="19">
        <v>0.02</v>
      </c>
      <c r="K20" s="343">
        <v>0.02</v>
      </c>
      <c r="L20" s="327">
        <v>0.01</v>
      </c>
      <c r="M20" s="811">
        <v>0.1</v>
      </c>
      <c r="N20" s="811">
        <f>'METAS 2021'!X19</f>
        <v>0.1</v>
      </c>
      <c r="O20" s="811">
        <v>1.1538461538461539E-2</v>
      </c>
      <c r="P20" s="811">
        <f>'SUGESTÃO DA ÁREA TÉCNICA 2021'!AT19</f>
        <v>0</v>
      </c>
      <c r="Q20" s="811">
        <f>'METAS 2021'!AT19</f>
        <v>0</v>
      </c>
      <c r="R20" s="811">
        <f>'RESULTADO 2021'!AU19</f>
        <v>0</v>
      </c>
      <c r="S20" s="60" t="s">
        <v>75</v>
      </c>
      <c r="U20" s="411">
        <f t="shared" si="0"/>
        <v>2.4E-2</v>
      </c>
      <c r="V20" s="271">
        <f t="shared" si="1"/>
        <v>3.9600000000000003E-2</v>
      </c>
      <c r="W20" s="412">
        <f t="shared" si="2"/>
        <v>0.04</v>
      </c>
    </row>
    <row r="21" spans="1:23" ht="13.5" customHeight="1">
      <c r="A21" s="47" t="s">
        <v>12</v>
      </c>
      <c r="B21" s="101">
        <v>2.7855153203342618E-2</v>
      </c>
      <c r="C21" s="101">
        <v>0</v>
      </c>
      <c r="D21" s="343">
        <v>0</v>
      </c>
      <c r="E21" s="61" t="s">
        <v>193</v>
      </c>
      <c r="F21" s="328">
        <v>0.03</v>
      </c>
      <c r="G21" s="101">
        <v>0.02</v>
      </c>
      <c r="H21" s="343">
        <v>0.03</v>
      </c>
      <c r="I21" s="456">
        <v>0</v>
      </c>
      <c r="J21" s="19">
        <v>0.02</v>
      </c>
      <c r="K21" s="343">
        <v>0.02</v>
      </c>
      <c r="L21" s="327">
        <v>0</v>
      </c>
      <c r="M21" s="811">
        <v>0.1</v>
      </c>
      <c r="N21" s="811">
        <f>'METAS 2021'!X20</f>
        <v>0.1</v>
      </c>
      <c r="O21" s="811">
        <v>1.5748031496062992E-2</v>
      </c>
      <c r="P21" s="811">
        <f>'SUGESTÃO DA ÁREA TÉCNICA 2021'!AT20</f>
        <v>0</v>
      </c>
      <c r="Q21" s="811">
        <f>'METAS 2021'!AT20</f>
        <v>0</v>
      </c>
      <c r="R21" s="811">
        <f>'RESULTADO 2021'!AU20</f>
        <v>0</v>
      </c>
      <c r="S21" s="60" t="s">
        <v>75</v>
      </c>
      <c r="U21" s="411">
        <f t="shared" si="0"/>
        <v>0</v>
      </c>
      <c r="V21" s="271">
        <f t="shared" si="1"/>
        <v>0</v>
      </c>
      <c r="W21" s="412">
        <f t="shared" si="2"/>
        <v>0</v>
      </c>
    </row>
    <row r="22" spans="1:23" ht="13.5" customHeight="1">
      <c r="A22" s="47" t="s">
        <v>13</v>
      </c>
      <c r="B22" s="101">
        <v>1.0917030567685589E-2</v>
      </c>
      <c r="C22" s="101">
        <v>9.9009900990099011E-3</v>
      </c>
      <c r="D22" s="343">
        <v>0.01</v>
      </c>
      <c r="E22" s="61" t="s">
        <v>170</v>
      </c>
      <c r="F22" s="328">
        <v>0.01</v>
      </c>
      <c r="G22" s="101">
        <v>0.01</v>
      </c>
      <c r="H22" s="343">
        <v>0.01</v>
      </c>
      <c r="I22" s="459">
        <v>0.03</v>
      </c>
      <c r="J22" s="19">
        <v>0.03</v>
      </c>
      <c r="K22" s="343">
        <v>0.03</v>
      </c>
      <c r="L22" s="327">
        <v>9.9009900990099011E-3</v>
      </c>
      <c r="M22" s="811">
        <v>0.1</v>
      </c>
      <c r="N22" s="811">
        <f>'METAS 2021'!X21</f>
        <v>0.1</v>
      </c>
      <c r="O22" s="811">
        <v>4.9504950495049506E-3</v>
      </c>
      <c r="P22" s="811">
        <f>'SUGESTÃO DA ÁREA TÉCNICA 2021'!AT21</f>
        <v>0</v>
      </c>
      <c r="Q22" s="811">
        <f>'METAS 2021'!AT21</f>
        <v>0</v>
      </c>
      <c r="R22" s="811">
        <f>'RESULTADO 2021'!AU21</f>
        <v>0</v>
      </c>
      <c r="S22" s="60" t="s">
        <v>75</v>
      </c>
      <c r="U22" s="411">
        <f t="shared" si="0"/>
        <v>6.0000000000000001E-3</v>
      </c>
      <c r="V22" s="271">
        <f t="shared" si="1"/>
        <v>9.9000000000000008E-3</v>
      </c>
      <c r="W22" s="412">
        <f t="shared" si="2"/>
        <v>0.01</v>
      </c>
    </row>
    <row r="23" spans="1:23" ht="13.5" customHeight="1">
      <c r="A23" s="47" t="s">
        <v>14</v>
      </c>
      <c r="B23" s="101">
        <v>0.2</v>
      </c>
      <c r="C23" s="101">
        <v>8.2474226804123713E-3</v>
      </c>
      <c r="D23" s="343">
        <v>0.02</v>
      </c>
      <c r="E23" s="61" t="s">
        <v>170</v>
      </c>
      <c r="F23" s="327">
        <v>0.01</v>
      </c>
      <c r="G23" s="101">
        <v>0.01</v>
      </c>
      <c r="H23" s="343">
        <v>0.01</v>
      </c>
      <c r="I23" s="459">
        <v>0.02</v>
      </c>
      <c r="J23" s="19">
        <v>0.02</v>
      </c>
      <c r="K23" s="343">
        <v>0.02</v>
      </c>
      <c r="L23" s="327">
        <v>4.1237113402061857E-3</v>
      </c>
      <c r="M23" s="811">
        <v>0.1</v>
      </c>
      <c r="N23" s="811">
        <f>'METAS 2021'!X22</f>
        <v>0.1</v>
      </c>
      <c r="O23" s="811">
        <v>4.1237113402061857E-3</v>
      </c>
      <c r="P23" s="811">
        <f>'SUGESTÃO DA ÁREA TÉCNICA 2021'!AT22</f>
        <v>0</v>
      </c>
      <c r="Q23" s="811">
        <f>'METAS 2021'!AT22</f>
        <v>0</v>
      </c>
      <c r="R23" s="811">
        <f>'RESULTADO 2021'!AU22</f>
        <v>0</v>
      </c>
      <c r="S23" s="60" t="s">
        <v>75</v>
      </c>
      <c r="U23" s="411">
        <f t="shared" si="0"/>
        <v>1.2E-2</v>
      </c>
      <c r="V23" s="271">
        <f t="shared" si="1"/>
        <v>1.9800000000000002E-2</v>
      </c>
      <c r="W23" s="412">
        <f t="shared" si="2"/>
        <v>0.02</v>
      </c>
    </row>
    <row r="24" spans="1:23" ht="13.5" customHeight="1">
      <c r="A24" s="47" t="s">
        <v>15</v>
      </c>
      <c r="B24" s="101">
        <v>9.1207588471360818E-2</v>
      </c>
      <c r="C24" s="101">
        <v>5.3050397877984082E-3</v>
      </c>
      <c r="D24" s="343">
        <v>0.04</v>
      </c>
      <c r="E24" s="61" t="s">
        <v>170</v>
      </c>
      <c r="F24" s="327">
        <v>0.01</v>
      </c>
      <c r="G24" s="101">
        <v>0.04</v>
      </c>
      <c r="H24" s="343">
        <v>0.04</v>
      </c>
      <c r="I24" s="455">
        <v>0.02</v>
      </c>
      <c r="J24" s="19">
        <v>0.02</v>
      </c>
      <c r="K24" s="343">
        <v>0.02</v>
      </c>
      <c r="L24" s="327">
        <v>1.0610079575596816E-2</v>
      </c>
      <c r="M24" s="811">
        <v>0.1</v>
      </c>
      <c r="N24" s="811">
        <f>'METAS 2021'!X23</f>
        <v>0.1</v>
      </c>
      <c r="O24" s="811">
        <v>8.3364910951117845E-3</v>
      </c>
      <c r="P24" s="811">
        <f>'SUGESTÃO DA ÁREA TÉCNICA 2021'!AT23</f>
        <v>0</v>
      </c>
      <c r="Q24" s="811">
        <f>'METAS 2021'!AT23</f>
        <v>0</v>
      </c>
      <c r="R24" s="811">
        <f>'RESULTADO 2021'!AU23</f>
        <v>0</v>
      </c>
      <c r="S24" s="60" t="s">
        <v>75</v>
      </c>
      <c r="U24" s="411">
        <f t="shared" si="0"/>
        <v>2.4E-2</v>
      </c>
      <c r="V24" s="271">
        <f t="shared" si="1"/>
        <v>3.9600000000000003E-2</v>
      </c>
      <c r="W24" s="412">
        <f t="shared" si="2"/>
        <v>0.04</v>
      </c>
    </row>
    <row r="25" spans="1:23" ht="13.5" customHeight="1">
      <c r="A25" s="47" t="s">
        <v>16</v>
      </c>
      <c r="B25" s="101">
        <v>2.0161290322580645E-2</v>
      </c>
      <c r="C25" s="101">
        <v>0</v>
      </c>
      <c r="D25" s="343">
        <v>0</v>
      </c>
      <c r="E25" s="61" t="s">
        <v>194</v>
      </c>
      <c r="F25" s="327">
        <v>0</v>
      </c>
      <c r="G25" s="101">
        <v>0.02</v>
      </c>
      <c r="H25" s="343">
        <v>0</v>
      </c>
      <c r="I25" s="459">
        <v>0.01</v>
      </c>
      <c r="J25" s="19">
        <v>0.01</v>
      </c>
      <c r="K25" s="343">
        <v>0.01</v>
      </c>
      <c r="L25" s="327">
        <v>4.6948356807511738E-3</v>
      </c>
      <c r="M25" s="811">
        <v>0.1</v>
      </c>
      <c r="N25" s="811">
        <f>'METAS 2021'!X24</f>
        <v>0.1</v>
      </c>
      <c r="O25" s="811">
        <v>0</v>
      </c>
      <c r="P25" s="811">
        <f>'SUGESTÃO DA ÁREA TÉCNICA 2021'!AT24</f>
        <v>0</v>
      </c>
      <c r="Q25" s="811">
        <f>'METAS 2021'!AT24</f>
        <v>0</v>
      </c>
      <c r="R25" s="811">
        <f>'RESULTADO 2021'!AU24</f>
        <v>0</v>
      </c>
      <c r="S25" s="60" t="s">
        <v>75</v>
      </c>
      <c r="U25" s="411">
        <f t="shared" si="0"/>
        <v>0</v>
      </c>
      <c r="V25" s="271">
        <f t="shared" si="1"/>
        <v>0</v>
      </c>
      <c r="W25" s="412">
        <f t="shared" si="2"/>
        <v>0</v>
      </c>
    </row>
    <row r="26" spans="1:23" ht="13.5" customHeight="1">
      <c r="A26" s="13" t="s">
        <v>17</v>
      </c>
      <c r="B26" s="113"/>
      <c r="C26" s="100"/>
      <c r="D26" s="100"/>
      <c r="E26" s="100"/>
      <c r="F26" s="294"/>
      <c r="G26" s="100"/>
      <c r="H26" s="100"/>
      <c r="I26" s="294"/>
      <c r="J26" s="100"/>
      <c r="K26" s="100"/>
      <c r="L26" s="100"/>
      <c r="M26" s="814"/>
      <c r="N26" s="917"/>
      <c r="O26" s="917"/>
      <c r="P26" s="796"/>
      <c r="Q26" s="796"/>
      <c r="R26" s="796"/>
      <c r="S26" s="71"/>
      <c r="U26" s="411">
        <f t="shared" si="0"/>
        <v>0</v>
      </c>
      <c r="V26" s="271">
        <f t="shared" si="1"/>
        <v>0</v>
      </c>
      <c r="W26" s="412">
        <f t="shared" si="2"/>
        <v>0</v>
      </c>
    </row>
    <row r="27" spans="1:23" ht="13.5" customHeight="1">
      <c r="A27" s="47" t="s">
        <v>18</v>
      </c>
      <c r="B27" s="101">
        <v>2.8873917228103944E-2</v>
      </c>
      <c r="C27" s="101">
        <v>4.1666666666666666E-3</v>
      </c>
      <c r="D27" s="343">
        <v>0.02</v>
      </c>
      <c r="E27" s="61" t="s">
        <v>194</v>
      </c>
      <c r="F27" s="328">
        <v>0.02</v>
      </c>
      <c r="G27" s="101">
        <v>0.02</v>
      </c>
      <c r="H27" s="343">
        <v>0.02</v>
      </c>
      <c r="I27" s="459">
        <v>0.06</v>
      </c>
      <c r="J27" s="19">
        <v>0.06</v>
      </c>
      <c r="K27" s="343">
        <v>0.06</v>
      </c>
      <c r="L27" s="327">
        <v>0.02</v>
      </c>
      <c r="M27" s="811">
        <v>0.1</v>
      </c>
      <c r="N27" s="811">
        <f>'METAS 2021'!X26</f>
        <v>0.06</v>
      </c>
      <c r="O27" s="811">
        <v>0</v>
      </c>
      <c r="P27" s="811">
        <f>'SUGESTÃO DA ÁREA TÉCNICA 2021'!AT26</f>
        <v>0</v>
      </c>
      <c r="Q27" s="811">
        <f>'METAS 2021'!AT26</f>
        <v>0</v>
      </c>
      <c r="R27" s="811">
        <f>'RESULTADO 2021'!AU26</f>
        <v>0</v>
      </c>
      <c r="S27" s="60" t="s">
        <v>75</v>
      </c>
      <c r="U27" s="411">
        <f t="shared" si="0"/>
        <v>1.2E-2</v>
      </c>
      <c r="V27" s="271">
        <f t="shared" si="1"/>
        <v>1.9800000000000002E-2</v>
      </c>
      <c r="W27" s="412">
        <f t="shared" si="2"/>
        <v>0.02</v>
      </c>
    </row>
    <row r="28" spans="1:23" ht="13.5" customHeight="1">
      <c r="A28" s="47" t="s">
        <v>19</v>
      </c>
      <c r="B28" s="101">
        <v>2.0297699594046009E-2</v>
      </c>
      <c r="C28" s="101">
        <v>5.8055152394775036E-3</v>
      </c>
      <c r="D28" s="343">
        <v>0.03</v>
      </c>
      <c r="E28" s="61" t="s">
        <v>193</v>
      </c>
      <c r="F28" s="327">
        <v>0.02</v>
      </c>
      <c r="G28" s="101">
        <v>0.03</v>
      </c>
      <c r="H28" s="343">
        <v>0.03</v>
      </c>
      <c r="I28" s="455">
        <v>0.02</v>
      </c>
      <c r="J28" s="19">
        <v>0.02</v>
      </c>
      <c r="K28" s="343">
        <v>0.02</v>
      </c>
      <c r="L28" s="327">
        <v>0.02</v>
      </c>
      <c r="M28" s="811">
        <v>0.1</v>
      </c>
      <c r="N28" s="811">
        <f>'METAS 2021'!X27</f>
        <v>0</v>
      </c>
      <c r="O28" s="811">
        <v>2.9027576197387518E-3</v>
      </c>
      <c r="P28" s="811">
        <f>'SUGESTÃO DA ÁREA TÉCNICA 2021'!AT27</f>
        <v>0</v>
      </c>
      <c r="Q28" s="811">
        <f>'METAS 2021'!AT27</f>
        <v>0</v>
      </c>
      <c r="R28" s="811">
        <f>'RESULTADO 2021'!AU27</f>
        <v>0</v>
      </c>
      <c r="S28" s="60" t="s">
        <v>74</v>
      </c>
      <c r="U28" s="411">
        <f t="shared" si="0"/>
        <v>1.7999999999999999E-2</v>
      </c>
      <c r="V28" s="271">
        <f t="shared" si="1"/>
        <v>2.9699999999999997E-2</v>
      </c>
      <c r="W28" s="412">
        <f t="shared" si="2"/>
        <v>0.03</v>
      </c>
    </row>
    <row r="29" spans="1:23" ht="15.75">
      <c r="A29" s="47" t="s">
        <v>20</v>
      </c>
      <c r="B29" s="101">
        <v>6.2539086929330832E-3</v>
      </c>
      <c r="C29" s="101">
        <v>6.0514372163388806E-3</v>
      </c>
      <c r="D29" s="333">
        <v>0.02</v>
      </c>
      <c r="E29" s="61" t="s">
        <v>194</v>
      </c>
      <c r="F29" s="328">
        <v>0.02</v>
      </c>
      <c r="G29" s="101">
        <v>0.02</v>
      </c>
      <c r="H29" s="333">
        <v>0.02</v>
      </c>
      <c r="I29" s="410">
        <v>0.02</v>
      </c>
      <c r="J29" s="19">
        <v>0.02</v>
      </c>
      <c r="K29" s="333">
        <v>0.02</v>
      </c>
      <c r="L29" s="327">
        <v>9.0771558245083209E-3</v>
      </c>
      <c r="M29" s="811">
        <v>0.1</v>
      </c>
      <c r="N29" s="811">
        <f>'METAS 2021'!X28</f>
        <v>0</v>
      </c>
      <c r="O29" s="811">
        <v>1.2102874432677761E-2</v>
      </c>
      <c r="P29" s="811">
        <f>'SUGESTÃO DA ÁREA TÉCNICA 2021'!AT28</f>
        <v>0</v>
      </c>
      <c r="Q29" s="811">
        <f>'METAS 2021'!AT28</f>
        <v>0</v>
      </c>
      <c r="R29" s="811">
        <f>'RESULTADO 2021'!AU28</f>
        <v>0</v>
      </c>
      <c r="S29" s="60" t="s">
        <v>75</v>
      </c>
      <c r="U29" s="411">
        <f t="shared" si="0"/>
        <v>1.2E-2</v>
      </c>
      <c r="V29" s="271">
        <f t="shared" si="1"/>
        <v>1.9800000000000002E-2</v>
      </c>
      <c r="W29" s="412">
        <f t="shared" si="2"/>
        <v>0.02</v>
      </c>
    </row>
    <row r="30" spans="1:23" ht="13.5" customHeight="1">
      <c r="A30" s="47" t="s">
        <v>21</v>
      </c>
      <c r="B30" s="101">
        <v>8.8417329796640146E-3</v>
      </c>
      <c r="C30" s="101">
        <v>4.0983606557377051E-3</v>
      </c>
      <c r="D30" s="343">
        <v>0.02</v>
      </c>
      <c r="E30" s="61" t="s">
        <v>194</v>
      </c>
      <c r="F30" s="328">
        <v>0.02</v>
      </c>
      <c r="G30" s="101">
        <v>0.02</v>
      </c>
      <c r="H30" s="343">
        <v>0.02</v>
      </c>
      <c r="I30" s="459">
        <v>0.02</v>
      </c>
      <c r="J30" s="19">
        <v>0.02</v>
      </c>
      <c r="K30" s="356">
        <v>0.2</v>
      </c>
      <c r="L30" s="436">
        <v>8.1967213114754103E-3</v>
      </c>
      <c r="M30" s="818">
        <v>0.1</v>
      </c>
      <c r="N30" s="811">
        <f>'METAS 2021'!X29</f>
        <v>0</v>
      </c>
      <c r="O30" s="811">
        <v>4.0983606557377051E-3</v>
      </c>
      <c r="P30" s="811">
        <f>'SUGESTÃO DA ÁREA TÉCNICA 2021'!AT29</f>
        <v>0</v>
      </c>
      <c r="Q30" s="811">
        <f>'METAS 2021'!AT29</f>
        <v>0</v>
      </c>
      <c r="R30" s="811">
        <f>'RESULTADO 2021'!AU29</f>
        <v>0</v>
      </c>
      <c r="S30" s="60" t="s">
        <v>75</v>
      </c>
      <c r="U30" s="411">
        <f t="shared" si="0"/>
        <v>1.2E-2</v>
      </c>
      <c r="V30" s="271">
        <f t="shared" si="1"/>
        <v>1.9800000000000002E-2</v>
      </c>
      <c r="W30" s="412">
        <f t="shared" si="2"/>
        <v>0.02</v>
      </c>
    </row>
    <row r="31" spans="1:23" ht="13.5" customHeight="1">
      <c r="A31" s="47" t="s">
        <v>22</v>
      </c>
      <c r="B31" s="101">
        <v>0.02</v>
      </c>
      <c r="C31" s="101">
        <v>1.2836970474967908E-2</v>
      </c>
      <c r="D31" s="343">
        <v>0.31</v>
      </c>
      <c r="E31" s="61" t="s">
        <v>195</v>
      </c>
      <c r="F31" s="327">
        <v>0.01</v>
      </c>
      <c r="G31" s="101">
        <v>0.1</v>
      </c>
      <c r="H31" s="343">
        <v>0.1</v>
      </c>
      <c r="I31" s="455">
        <v>0.01</v>
      </c>
      <c r="J31" s="19">
        <v>0.01</v>
      </c>
      <c r="K31" s="343">
        <v>0.01</v>
      </c>
      <c r="L31" s="328">
        <v>5.1347881899871627E-3</v>
      </c>
      <c r="M31" s="811">
        <v>0.1</v>
      </c>
      <c r="N31" s="811">
        <f>'METAS 2021'!X30</f>
        <v>0.05</v>
      </c>
      <c r="O31" s="811">
        <v>3.8510911424903724E-3</v>
      </c>
      <c r="P31" s="811">
        <f>'SUGESTÃO DA ÁREA TÉCNICA 2021'!AT30</f>
        <v>0</v>
      </c>
      <c r="Q31" s="811">
        <f>'METAS 2021'!AT30</f>
        <v>0</v>
      </c>
      <c r="R31" s="811">
        <f>'RESULTADO 2021'!AU30</f>
        <v>0</v>
      </c>
      <c r="S31" s="60" t="s">
        <v>75</v>
      </c>
      <c r="U31" s="411">
        <f t="shared" si="0"/>
        <v>0.186</v>
      </c>
      <c r="V31" s="271">
        <f t="shared" si="1"/>
        <v>0.30690000000000001</v>
      </c>
      <c r="W31" s="412">
        <f t="shared" si="2"/>
        <v>0.31</v>
      </c>
    </row>
    <row r="32" spans="1:23" ht="13.5" customHeight="1">
      <c r="A32" s="47" t="s">
        <v>23</v>
      </c>
      <c r="B32" s="101">
        <v>0.3</v>
      </c>
      <c r="C32" s="101">
        <v>1.9569471624266144E-3</v>
      </c>
      <c r="D32" s="343">
        <v>0.3</v>
      </c>
      <c r="E32" s="61" t="s">
        <v>195</v>
      </c>
      <c r="F32" s="327">
        <v>0.02</v>
      </c>
      <c r="G32" s="101">
        <v>0.02</v>
      </c>
      <c r="H32" s="343">
        <v>0.02</v>
      </c>
      <c r="I32" s="455">
        <v>0.01</v>
      </c>
      <c r="J32" s="19">
        <v>0.01</v>
      </c>
      <c r="K32" s="343">
        <v>0.01</v>
      </c>
      <c r="L32" s="328">
        <v>5.8708414872798431E-3</v>
      </c>
      <c r="M32" s="811">
        <v>0.1</v>
      </c>
      <c r="N32" s="811">
        <f>'METAS 2021'!X31</f>
        <v>0.05</v>
      </c>
      <c r="O32" s="811">
        <v>1.9569471624266144E-3</v>
      </c>
      <c r="P32" s="811">
        <f>'SUGESTÃO DA ÁREA TÉCNICA 2021'!AT31</f>
        <v>0</v>
      </c>
      <c r="Q32" s="811">
        <f>'METAS 2021'!AT31</f>
        <v>0</v>
      </c>
      <c r="R32" s="811">
        <f>'RESULTADO 2021'!AU31</f>
        <v>0</v>
      </c>
      <c r="S32" s="60" t="s">
        <v>75</v>
      </c>
      <c r="U32" s="411">
        <f t="shared" si="0"/>
        <v>0.18</v>
      </c>
      <c r="V32" s="271">
        <f t="shared" si="1"/>
        <v>0.29699999999999999</v>
      </c>
      <c r="W32" s="412">
        <f t="shared" si="2"/>
        <v>0.3</v>
      </c>
    </row>
    <row r="33" spans="1:23" ht="13.5" customHeight="1">
      <c r="A33" s="47" t="s">
        <v>24</v>
      </c>
      <c r="B33" s="101">
        <v>6.346519991537973E-2</v>
      </c>
      <c r="C33" s="101">
        <v>0.06</v>
      </c>
      <c r="D33" s="343">
        <v>0.06</v>
      </c>
      <c r="E33" s="61" t="s">
        <v>195</v>
      </c>
      <c r="F33" s="328">
        <v>7.0000000000000007E-2</v>
      </c>
      <c r="G33" s="101">
        <v>7.0000000000000007E-2</v>
      </c>
      <c r="H33" s="343">
        <v>7.0000000000000007E-2</v>
      </c>
      <c r="I33" s="459">
        <v>0.09</v>
      </c>
      <c r="J33" s="19">
        <v>0.09</v>
      </c>
      <c r="K33" s="343">
        <v>0.09</v>
      </c>
      <c r="L33" s="327">
        <v>0.03</v>
      </c>
      <c r="M33" s="811">
        <v>0.1</v>
      </c>
      <c r="N33" s="811">
        <f>'METAS 2021'!X32</f>
        <v>0.09</v>
      </c>
      <c r="O33" s="811">
        <v>2.014451499890519E-2</v>
      </c>
      <c r="P33" s="811">
        <f>'SUGESTÃO DA ÁREA TÉCNICA 2021'!AT32</f>
        <v>0</v>
      </c>
      <c r="Q33" s="811">
        <f>'METAS 2021'!AT32</f>
        <v>0</v>
      </c>
      <c r="R33" s="811">
        <f>'RESULTADO 2021'!AU32</f>
        <v>0</v>
      </c>
      <c r="S33" s="60" t="s">
        <v>75</v>
      </c>
      <c r="U33" s="411">
        <f t="shared" si="0"/>
        <v>3.5999999999999997E-2</v>
      </c>
      <c r="V33" s="271">
        <f t="shared" si="1"/>
        <v>5.9399999999999994E-2</v>
      </c>
      <c r="W33" s="412">
        <f t="shared" si="2"/>
        <v>0.06</v>
      </c>
    </row>
    <row r="34" spans="1:23" ht="13.5" customHeight="1">
      <c r="A34" s="47" t="s">
        <v>25</v>
      </c>
      <c r="B34" s="101">
        <v>2.097535395909806E-2</v>
      </c>
      <c r="C34" s="101">
        <v>2.3337222870478411E-3</v>
      </c>
      <c r="D34" s="343">
        <v>0.01</v>
      </c>
      <c r="E34" s="61" t="s">
        <v>170</v>
      </c>
      <c r="F34" s="328">
        <v>0.01</v>
      </c>
      <c r="G34" s="101">
        <v>0.01</v>
      </c>
      <c r="H34" s="343">
        <v>0.01</v>
      </c>
      <c r="I34" s="459">
        <v>0.03</v>
      </c>
      <c r="J34" s="19">
        <v>0.03</v>
      </c>
      <c r="K34" s="343">
        <v>0.03</v>
      </c>
      <c r="L34" s="108">
        <v>0.02</v>
      </c>
      <c r="M34" s="811">
        <v>0.1</v>
      </c>
      <c r="N34" s="811">
        <f>'METAS 2021'!X33</f>
        <v>0.03</v>
      </c>
      <c r="O34" s="811">
        <v>9.3348891481913644E-3</v>
      </c>
      <c r="P34" s="811">
        <f>'SUGESTÃO DA ÁREA TÉCNICA 2021'!AT33</f>
        <v>0</v>
      </c>
      <c r="Q34" s="811">
        <f>'METAS 2021'!AT33</f>
        <v>0</v>
      </c>
      <c r="R34" s="811">
        <f>'RESULTADO 2021'!AU33</f>
        <v>0</v>
      </c>
      <c r="S34" s="60" t="s">
        <v>75</v>
      </c>
      <c r="U34" s="411">
        <f t="shared" si="0"/>
        <v>6.0000000000000001E-3</v>
      </c>
      <c r="V34" s="271">
        <f t="shared" si="1"/>
        <v>9.9000000000000008E-3</v>
      </c>
      <c r="W34" s="412">
        <f t="shared" si="2"/>
        <v>0.01</v>
      </c>
    </row>
    <row r="35" spans="1:23" ht="30" customHeight="1">
      <c r="A35" s="57" t="s">
        <v>79</v>
      </c>
      <c r="B35" s="113"/>
      <c r="C35" s="100"/>
      <c r="D35" s="100"/>
      <c r="E35" s="100"/>
      <c r="F35" s="294"/>
      <c r="G35" s="100"/>
      <c r="H35" s="100"/>
      <c r="I35" s="294"/>
      <c r="J35" s="100"/>
      <c r="K35" s="100"/>
      <c r="L35" s="100"/>
      <c r="M35" s="814"/>
      <c r="N35" s="917"/>
      <c r="O35" s="917"/>
      <c r="P35" s="796"/>
      <c r="Q35" s="796"/>
      <c r="R35" s="796"/>
      <c r="S35" s="13"/>
      <c r="U35" s="411">
        <f t="shared" si="0"/>
        <v>0</v>
      </c>
      <c r="V35" s="271">
        <f t="shared" si="1"/>
        <v>0</v>
      </c>
      <c r="W35" s="412">
        <f t="shared" si="2"/>
        <v>0</v>
      </c>
    </row>
    <row r="36" spans="1:23" ht="13.5" customHeight="1">
      <c r="A36" s="47" t="s">
        <v>26</v>
      </c>
      <c r="B36" s="101">
        <v>0.1</v>
      </c>
      <c r="C36" s="101">
        <v>8.1967213114754103E-3</v>
      </c>
      <c r="D36" s="343">
        <v>0.01</v>
      </c>
      <c r="E36" s="61" t="s">
        <v>170</v>
      </c>
      <c r="F36" s="328">
        <v>0.02</v>
      </c>
      <c r="G36" s="101">
        <v>0.02</v>
      </c>
      <c r="H36" s="343">
        <v>0.02</v>
      </c>
      <c r="I36" s="459">
        <v>0.03</v>
      </c>
      <c r="J36" s="19">
        <v>0.05</v>
      </c>
      <c r="K36" s="343">
        <v>0.03</v>
      </c>
      <c r="L36" s="327">
        <v>1.288056206088993E-2</v>
      </c>
      <c r="M36" s="811">
        <v>0.1</v>
      </c>
      <c r="N36" s="811">
        <f>'METAS 2021'!X35</f>
        <v>0.1</v>
      </c>
      <c r="O36" s="811">
        <v>1.0538641686182669E-2</v>
      </c>
      <c r="P36" s="811">
        <f>'SUGESTÃO DA ÁREA TÉCNICA 2021'!AT35</f>
        <v>0</v>
      </c>
      <c r="Q36" s="811">
        <f>'METAS 2021'!AT35</f>
        <v>0</v>
      </c>
      <c r="R36" s="811">
        <f>'RESULTADO 2021'!AU35</f>
        <v>0</v>
      </c>
      <c r="S36" s="60" t="s">
        <v>75</v>
      </c>
      <c r="U36" s="411">
        <f t="shared" si="0"/>
        <v>6.0000000000000001E-3</v>
      </c>
      <c r="V36" s="271">
        <f t="shared" si="1"/>
        <v>9.9000000000000008E-3</v>
      </c>
      <c r="W36" s="412">
        <f t="shared" si="2"/>
        <v>0.01</v>
      </c>
    </row>
    <row r="37" spans="1:23" ht="13.5" customHeight="1">
      <c r="A37" s="47" t="s">
        <v>27</v>
      </c>
      <c r="B37" s="101">
        <v>6.8352699931647299E-3</v>
      </c>
      <c r="C37" s="101">
        <v>3.0698388334612432E-3</v>
      </c>
      <c r="D37" s="343">
        <v>0</v>
      </c>
      <c r="E37" s="61" t="s">
        <v>194</v>
      </c>
      <c r="F37" s="328">
        <v>0.01</v>
      </c>
      <c r="G37" s="19" t="s">
        <v>383</v>
      </c>
      <c r="H37" s="343">
        <v>0.3</v>
      </c>
      <c r="I37" s="456">
        <v>0</v>
      </c>
      <c r="J37" s="19">
        <v>0.03</v>
      </c>
      <c r="K37" s="343">
        <v>0.03</v>
      </c>
      <c r="L37" s="327">
        <v>0.01</v>
      </c>
      <c r="M37" s="811">
        <v>0.1</v>
      </c>
      <c r="N37" s="811">
        <f>'METAS 2021'!X36</f>
        <v>0.05</v>
      </c>
      <c r="O37" s="811">
        <v>0</v>
      </c>
      <c r="P37" s="811">
        <f>'SUGESTÃO DA ÁREA TÉCNICA 2021'!AT36</f>
        <v>0</v>
      </c>
      <c r="Q37" s="811">
        <f>'METAS 2021'!AT36</f>
        <v>0</v>
      </c>
      <c r="R37" s="811">
        <f>'RESULTADO 2021'!AU36</f>
        <v>0</v>
      </c>
      <c r="S37" s="60" t="s">
        <v>75</v>
      </c>
      <c r="U37" s="411">
        <f t="shared" si="0"/>
        <v>0</v>
      </c>
      <c r="V37" s="271">
        <f t="shared" si="1"/>
        <v>0</v>
      </c>
      <c r="W37" s="412">
        <f t="shared" si="2"/>
        <v>0</v>
      </c>
    </row>
    <row r="38" spans="1:23" ht="13.5" customHeight="1">
      <c r="A38" s="47" t="s">
        <v>28</v>
      </c>
      <c r="B38" s="101">
        <v>2.5799793601651185E-2</v>
      </c>
      <c r="C38" s="101">
        <v>1.9047619047619049E-2</v>
      </c>
      <c r="D38" s="343">
        <v>0.03</v>
      </c>
      <c r="E38" s="61" t="s">
        <v>170</v>
      </c>
      <c r="F38" s="327">
        <v>0.02</v>
      </c>
      <c r="G38" s="101">
        <v>0.02</v>
      </c>
      <c r="H38" s="343">
        <v>0.02</v>
      </c>
      <c r="I38" s="459">
        <v>0.02</v>
      </c>
      <c r="J38" s="19">
        <v>0.02</v>
      </c>
      <c r="K38" s="343">
        <v>0.02</v>
      </c>
      <c r="L38" s="327">
        <v>1.1904761904761904E-2</v>
      </c>
      <c r="M38" s="811">
        <v>0.1</v>
      </c>
      <c r="N38" s="811">
        <f>'METAS 2021'!X37</f>
        <v>0.1</v>
      </c>
      <c r="O38" s="811">
        <v>1.3095238095238096E-2</v>
      </c>
      <c r="P38" s="811">
        <f>'SUGESTÃO DA ÁREA TÉCNICA 2021'!AT37</f>
        <v>0</v>
      </c>
      <c r="Q38" s="811">
        <f>'METAS 2021'!AT37</f>
        <v>0</v>
      </c>
      <c r="R38" s="811">
        <f>'RESULTADO 2021'!AU37</f>
        <v>0</v>
      </c>
      <c r="S38" s="60" t="s">
        <v>75</v>
      </c>
      <c r="U38" s="411">
        <f t="shared" si="0"/>
        <v>1.7999999999999999E-2</v>
      </c>
      <c r="V38" s="271">
        <f t="shared" si="1"/>
        <v>2.9699999999999997E-2</v>
      </c>
      <c r="W38" s="412">
        <f t="shared" si="2"/>
        <v>0.03</v>
      </c>
    </row>
    <row r="39" spans="1:23" ht="13.5" customHeight="1">
      <c r="A39" s="47" t="s">
        <v>29</v>
      </c>
      <c r="B39" s="101">
        <v>0</v>
      </c>
      <c r="C39" s="101">
        <v>2.5265957446808509E-2</v>
      </c>
      <c r="D39" s="343">
        <v>0</v>
      </c>
      <c r="E39" s="61" t="s">
        <v>193</v>
      </c>
      <c r="F39" s="328">
        <v>0.03</v>
      </c>
      <c r="G39" s="101">
        <v>7.0000000000000007E-2</v>
      </c>
      <c r="H39" s="343">
        <v>7.0000000000000007E-2</v>
      </c>
      <c r="I39" s="455">
        <v>0.05</v>
      </c>
      <c r="J39" s="19">
        <v>0.02</v>
      </c>
      <c r="K39" s="343">
        <v>0.03</v>
      </c>
      <c r="L39" s="327">
        <v>1.7287234042553192E-2</v>
      </c>
      <c r="M39" s="811">
        <v>0.12</v>
      </c>
      <c r="N39" s="811">
        <f>'METAS 2021'!X38</f>
        <v>0.12</v>
      </c>
      <c r="O39" s="811">
        <v>7.9787234042553185E-3</v>
      </c>
      <c r="P39" s="811">
        <f>'SUGESTÃO DA ÁREA TÉCNICA 2021'!AT38</f>
        <v>0</v>
      </c>
      <c r="Q39" s="811">
        <f>'METAS 2021'!AT38</f>
        <v>0</v>
      </c>
      <c r="R39" s="811">
        <f>'RESULTADO 2021'!AU38</f>
        <v>0</v>
      </c>
      <c r="S39" s="60" t="s">
        <v>75</v>
      </c>
      <c r="U39" s="411">
        <f t="shared" si="0"/>
        <v>0</v>
      </c>
      <c r="V39" s="271">
        <f t="shared" si="1"/>
        <v>0</v>
      </c>
      <c r="W39" s="412">
        <f t="shared" si="2"/>
        <v>0</v>
      </c>
    </row>
    <row r="40" spans="1:23" ht="13.5" customHeight="1">
      <c r="A40" s="47" t="s">
        <v>30</v>
      </c>
      <c r="B40" s="101">
        <v>3.0651340996168581E-2</v>
      </c>
      <c r="C40" s="101">
        <v>1.685630004214075E-2</v>
      </c>
      <c r="D40" s="343">
        <v>0.06</v>
      </c>
      <c r="E40" s="61" t="s">
        <v>170</v>
      </c>
      <c r="F40" s="327">
        <v>0.04</v>
      </c>
      <c r="G40" s="101">
        <v>0.06</v>
      </c>
      <c r="H40" s="343">
        <v>0.06</v>
      </c>
      <c r="I40" s="459">
        <v>0.06</v>
      </c>
      <c r="J40" s="19">
        <v>0.06</v>
      </c>
      <c r="K40" s="343">
        <v>0.06</v>
      </c>
      <c r="L40" s="108">
        <v>0.08</v>
      </c>
      <c r="M40" s="811">
        <v>0.1</v>
      </c>
      <c r="N40" s="811">
        <f>'METAS 2021'!X39</f>
        <v>0.1</v>
      </c>
      <c r="O40" s="811">
        <v>5.8997050147492625E-2</v>
      </c>
      <c r="P40" s="811">
        <f>'SUGESTÃO DA ÁREA TÉCNICA 2021'!AT39</f>
        <v>0</v>
      </c>
      <c r="Q40" s="811">
        <f>'METAS 2021'!AT39</f>
        <v>0</v>
      </c>
      <c r="R40" s="811">
        <f>'RESULTADO 2021'!AU39</f>
        <v>0</v>
      </c>
      <c r="S40" s="60" t="s">
        <v>75</v>
      </c>
      <c r="U40" s="411">
        <f t="shared" si="0"/>
        <v>3.5999999999999997E-2</v>
      </c>
      <c r="V40" s="271">
        <f t="shared" si="1"/>
        <v>5.9399999999999994E-2</v>
      </c>
      <c r="W40" s="412">
        <f t="shared" si="2"/>
        <v>0.06</v>
      </c>
    </row>
    <row r="41" spans="1:23" ht="13.5" customHeight="1">
      <c r="A41" s="47" t="s">
        <v>31</v>
      </c>
      <c r="B41" s="101">
        <v>0.4</v>
      </c>
      <c r="C41" s="101">
        <v>3.0375699440447643E-2</v>
      </c>
      <c r="D41" s="343">
        <v>0.05</v>
      </c>
      <c r="E41" s="61" t="s">
        <v>193</v>
      </c>
      <c r="F41" s="327">
        <v>0.02</v>
      </c>
      <c r="G41" s="101">
        <v>0.03</v>
      </c>
      <c r="H41" s="345">
        <v>0.03</v>
      </c>
      <c r="I41" s="459">
        <v>0.05</v>
      </c>
      <c r="J41" s="19">
        <v>0.05</v>
      </c>
      <c r="K41" s="343">
        <v>0.03</v>
      </c>
      <c r="L41" s="327">
        <v>9.5923261390887284E-3</v>
      </c>
      <c r="M41" s="811">
        <v>0.1</v>
      </c>
      <c r="N41" s="811">
        <f>'METAS 2021'!X40</f>
        <v>0.1</v>
      </c>
      <c r="O41" s="811">
        <v>6.3948840927258192E-3</v>
      </c>
      <c r="P41" s="811">
        <f>'SUGESTÃO DA ÁREA TÉCNICA 2021'!AT40</f>
        <v>0</v>
      </c>
      <c r="Q41" s="811">
        <f>'METAS 2021'!AT40</f>
        <v>0</v>
      </c>
      <c r="R41" s="811">
        <f>'RESULTADO 2021'!AU40</f>
        <v>0</v>
      </c>
      <c r="S41" s="60" t="s">
        <v>75</v>
      </c>
      <c r="U41" s="411">
        <f t="shared" si="0"/>
        <v>0.03</v>
      </c>
      <c r="V41" s="271">
        <f t="shared" si="1"/>
        <v>4.9500000000000002E-2</v>
      </c>
      <c r="W41" s="412">
        <f t="shared" si="2"/>
        <v>0.05</v>
      </c>
    </row>
    <row r="42" spans="1:23" ht="13.5" customHeight="1">
      <c r="A42" s="47" t="s">
        <v>32</v>
      </c>
      <c r="B42" s="101">
        <v>0.45</v>
      </c>
      <c r="C42" s="101">
        <v>0.33896076092607885</v>
      </c>
      <c r="D42" s="343">
        <v>0.45</v>
      </c>
      <c r="E42" s="61" t="s">
        <v>170</v>
      </c>
      <c r="F42" s="327">
        <v>0.27</v>
      </c>
      <c r="G42" s="101">
        <v>0.42</v>
      </c>
      <c r="H42" s="343">
        <v>0.42</v>
      </c>
      <c r="I42" s="455">
        <v>0.28000000000000003</v>
      </c>
      <c r="J42" s="19">
        <v>0.28000000000000003</v>
      </c>
      <c r="K42" s="343">
        <v>0.42</v>
      </c>
      <c r="L42" s="327">
        <v>0.15</v>
      </c>
      <c r="M42" s="811">
        <v>0.19</v>
      </c>
      <c r="N42" s="811">
        <f>'METAS 2021'!X41</f>
        <v>0.42</v>
      </c>
      <c r="O42" s="811">
        <v>0.13037893384714194</v>
      </c>
      <c r="P42" s="811">
        <f>'SUGESTÃO DA ÁREA TÉCNICA 2021'!AT41</f>
        <v>0</v>
      </c>
      <c r="Q42" s="811">
        <f>'METAS 2021'!AT41</f>
        <v>0</v>
      </c>
      <c r="R42" s="811">
        <f>'RESULTADO 2021'!AU41</f>
        <v>0</v>
      </c>
      <c r="S42" s="60" t="s">
        <v>75</v>
      </c>
      <c r="U42" s="411">
        <f t="shared" si="0"/>
        <v>0.27</v>
      </c>
      <c r="V42" s="271">
        <f t="shared" si="1"/>
        <v>0.44550000000000001</v>
      </c>
      <c r="W42" s="412">
        <f t="shared" si="2"/>
        <v>0.45</v>
      </c>
    </row>
    <row r="43" spans="1:23" ht="13.5" customHeight="1">
      <c r="A43" s="47" t="s">
        <v>33</v>
      </c>
      <c r="B43" s="101">
        <v>0.03</v>
      </c>
      <c r="C43" s="101">
        <v>2.6899798251513113E-3</v>
      </c>
      <c r="D43" s="343">
        <v>0.03</v>
      </c>
      <c r="E43" s="61" t="s">
        <v>170</v>
      </c>
      <c r="F43" s="327">
        <v>0.01</v>
      </c>
      <c r="G43" s="101">
        <v>0.03</v>
      </c>
      <c r="H43" s="343">
        <v>0.03</v>
      </c>
      <c r="I43" s="455">
        <v>0.02</v>
      </c>
      <c r="J43" s="19">
        <v>0.03</v>
      </c>
      <c r="K43" s="343">
        <v>0.03</v>
      </c>
      <c r="L43" s="327">
        <v>5.3799596503026226E-3</v>
      </c>
      <c r="M43" s="811">
        <v>0.1</v>
      </c>
      <c r="N43" s="811">
        <f>'METAS 2021'!X42</f>
        <v>0.1</v>
      </c>
      <c r="O43" s="811">
        <v>5.3799596503026226E-3</v>
      </c>
      <c r="P43" s="811">
        <f>'SUGESTÃO DA ÁREA TÉCNICA 2021'!AT42</f>
        <v>0</v>
      </c>
      <c r="Q43" s="811">
        <f>'METAS 2021'!AT42</f>
        <v>0</v>
      </c>
      <c r="R43" s="811">
        <f>'RESULTADO 2021'!AU42</f>
        <v>0</v>
      </c>
      <c r="S43" s="60" t="s">
        <v>75</v>
      </c>
      <c r="U43" s="411">
        <f t="shared" si="0"/>
        <v>1.7999999999999999E-2</v>
      </c>
      <c r="V43" s="271">
        <f t="shared" si="1"/>
        <v>2.9699999999999997E-2</v>
      </c>
      <c r="W43" s="412">
        <f t="shared" si="2"/>
        <v>0.03</v>
      </c>
    </row>
    <row r="44" spans="1:23" ht="13.5" customHeight="1">
      <c r="A44" s="47" t="s">
        <v>34</v>
      </c>
      <c r="B44" s="101">
        <v>4.9431537320810674E-2</v>
      </c>
      <c r="C44" s="101">
        <v>6.3473744950952107E-2</v>
      </c>
      <c r="D44" s="343">
        <v>0.06</v>
      </c>
      <c r="E44" s="61" t="s">
        <v>170</v>
      </c>
      <c r="F44" s="327">
        <v>0.06</v>
      </c>
      <c r="G44" s="101">
        <v>0.06</v>
      </c>
      <c r="H44" s="343">
        <v>0.06</v>
      </c>
      <c r="I44" s="459">
        <v>0.13</v>
      </c>
      <c r="J44" s="19">
        <v>0.13</v>
      </c>
      <c r="K44" s="343" t="s">
        <v>600</v>
      </c>
      <c r="L44" s="108">
        <v>4.9624927870744372E-2</v>
      </c>
      <c r="M44" s="811">
        <v>0.15</v>
      </c>
      <c r="N44" s="811">
        <f>'METAS 2021'!X43</f>
        <v>0.13</v>
      </c>
      <c r="O44" s="811">
        <v>4.2700519330640507E-2</v>
      </c>
      <c r="P44" s="811">
        <f>'SUGESTÃO DA ÁREA TÉCNICA 2021'!AT43</f>
        <v>0</v>
      </c>
      <c r="Q44" s="811">
        <f>'METAS 2021'!AT43</f>
        <v>0</v>
      </c>
      <c r="R44" s="811">
        <f>'RESULTADO 2021'!AU43</f>
        <v>0</v>
      </c>
      <c r="S44" s="60" t="s">
        <v>75</v>
      </c>
      <c r="U44" s="411">
        <f t="shared" si="0"/>
        <v>3.5999999999999997E-2</v>
      </c>
      <c r="V44" s="271">
        <f t="shared" si="1"/>
        <v>5.9399999999999994E-2</v>
      </c>
      <c r="W44" s="412">
        <f t="shared" si="2"/>
        <v>0.06</v>
      </c>
    </row>
    <row r="45" spans="1:23" ht="13.5" customHeight="1">
      <c r="A45" s="47" t="s">
        <v>35</v>
      </c>
      <c r="B45" s="101">
        <v>0.15</v>
      </c>
      <c r="C45" s="101">
        <v>6.9293478260869568E-2</v>
      </c>
      <c r="D45" s="343">
        <v>0.14000000000000001</v>
      </c>
      <c r="E45" s="61" t="s">
        <v>197</v>
      </c>
      <c r="F45" s="327">
        <v>0.12</v>
      </c>
      <c r="G45" s="101">
        <v>0.14000000000000001</v>
      </c>
      <c r="H45" s="343">
        <v>0.14000000000000001</v>
      </c>
      <c r="I45" s="342">
        <v>0.14000000000000001</v>
      </c>
      <c r="J45" s="189">
        <v>0.14000000000000001</v>
      </c>
      <c r="K45" s="343">
        <v>0.14000000000000001</v>
      </c>
      <c r="L45" s="327">
        <v>6.9293478260869568E-2</v>
      </c>
      <c r="M45" s="811">
        <v>0.15</v>
      </c>
      <c r="N45" s="811">
        <f>'METAS 2021'!X44</f>
        <v>0.14000000000000001</v>
      </c>
      <c r="O45" s="811">
        <v>2.4456521739130436E-2</v>
      </c>
      <c r="P45" s="811">
        <f>'SUGESTÃO DA ÁREA TÉCNICA 2021'!AT44</f>
        <v>0</v>
      </c>
      <c r="Q45" s="811">
        <f>'METAS 2021'!AT44</f>
        <v>0</v>
      </c>
      <c r="R45" s="811">
        <f>'RESULTADO 2021'!AU44</f>
        <v>0</v>
      </c>
      <c r="S45" s="60" t="s">
        <v>75</v>
      </c>
      <c r="U45" s="411">
        <f t="shared" si="0"/>
        <v>8.4000000000000005E-2</v>
      </c>
      <c r="V45" s="271">
        <f t="shared" si="1"/>
        <v>0.1386</v>
      </c>
      <c r="W45" s="412">
        <f t="shared" si="2"/>
        <v>0.14000000000000001</v>
      </c>
    </row>
    <row r="46" spans="1:23" ht="13.5" customHeight="1">
      <c r="A46" s="47" t="s">
        <v>36</v>
      </c>
      <c r="B46" s="101">
        <v>0.1</v>
      </c>
      <c r="C46" s="101">
        <v>5.9880239520958087E-3</v>
      </c>
      <c r="D46" s="343">
        <v>0.02</v>
      </c>
      <c r="E46" s="61" t="s">
        <v>194</v>
      </c>
      <c r="F46" s="327">
        <v>0</v>
      </c>
      <c r="G46" s="19"/>
      <c r="H46" s="343">
        <v>0.02</v>
      </c>
      <c r="I46" s="455">
        <v>0.01</v>
      </c>
      <c r="J46" s="19">
        <v>0.02</v>
      </c>
      <c r="K46" s="343">
        <v>0.03</v>
      </c>
      <c r="L46" s="327">
        <v>2.9940119760479044E-3</v>
      </c>
      <c r="M46" s="811">
        <v>0.1</v>
      </c>
      <c r="N46" s="811">
        <f>'METAS 2021'!X45</f>
        <v>0.1</v>
      </c>
      <c r="O46" s="811">
        <v>2.9940119760479044E-3</v>
      </c>
      <c r="P46" s="811">
        <f>'SUGESTÃO DA ÁREA TÉCNICA 2021'!AT45</f>
        <v>0</v>
      </c>
      <c r="Q46" s="811">
        <f>'METAS 2021'!AT45</f>
        <v>0</v>
      </c>
      <c r="R46" s="811">
        <f>'RESULTADO 2021'!AU45</f>
        <v>0</v>
      </c>
      <c r="S46" s="60" t="s">
        <v>75</v>
      </c>
      <c r="U46" s="411">
        <f t="shared" si="0"/>
        <v>1.2E-2</v>
      </c>
      <c r="V46" s="271">
        <f t="shared" si="1"/>
        <v>1.9800000000000002E-2</v>
      </c>
      <c r="W46" s="412">
        <f t="shared" si="2"/>
        <v>0.02</v>
      </c>
    </row>
    <row r="47" spans="1:23" ht="13.5" customHeight="1">
      <c r="A47" s="47" t="s">
        <v>37</v>
      </c>
      <c r="B47" s="101">
        <v>0.01</v>
      </c>
      <c r="C47" s="101">
        <v>0</v>
      </c>
      <c r="D47" s="343">
        <v>0</v>
      </c>
      <c r="E47" s="61" t="s">
        <v>170</v>
      </c>
      <c r="F47" s="108">
        <v>0</v>
      </c>
      <c r="G47" s="101">
        <v>0.01</v>
      </c>
      <c r="H47" s="343">
        <v>0.01</v>
      </c>
      <c r="I47" s="459">
        <v>0.01</v>
      </c>
      <c r="J47" s="19">
        <v>0.01</v>
      </c>
      <c r="K47" s="343" t="s">
        <v>600</v>
      </c>
      <c r="L47" s="108">
        <v>8.8669950738916262E-3</v>
      </c>
      <c r="M47" s="811">
        <v>0.1</v>
      </c>
      <c r="N47" s="811">
        <f>'METAS 2021'!X46</f>
        <v>0</v>
      </c>
      <c r="O47" s="811">
        <v>3.9408866995073889E-3</v>
      </c>
      <c r="P47" s="811">
        <f>'SUGESTÃO DA ÁREA TÉCNICA 2021'!AT46</f>
        <v>0</v>
      </c>
      <c r="Q47" s="811">
        <f>'METAS 2021'!AT46</f>
        <v>0</v>
      </c>
      <c r="R47" s="811">
        <f>'RESULTADO 2021'!AU46</f>
        <v>0</v>
      </c>
      <c r="S47" s="60" t="s">
        <v>75</v>
      </c>
      <c r="U47" s="411">
        <f t="shared" si="0"/>
        <v>0</v>
      </c>
      <c r="V47" s="271">
        <f t="shared" si="1"/>
        <v>0</v>
      </c>
      <c r="W47" s="412">
        <f t="shared" si="2"/>
        <v>0</v>
      </c>
    </row>
    <row r="48" spans="1:23" ht="13.5" customHeight="1">
      <c r="A48" s="13" t="s">
        <v>38</v>
      </c>
      <c r="B48" s="113"/>
      <c r="C48" s="100"/>
      <c r="D48" s="100"/>
      <c r="E48" s="100"/>
      <c r="F48" s="294"/>
      <c r="G48" s="100"/>
      <c r="H48" s="100"/>
      <c r="I48" s="294"/>
      <c r="J48" s="100"/>
      <c r="K48" s="100"/>
      <c r="L48" s="100"/>
      <c r="M48" s="814"/>
      <c r="N48" s="917"/>
      <c r="O48" s="917"/>
      <c r="P48" s="796"/>
      <c r="Q48" s="796"/>
      <c r="R48" s="796"/>
      <c r="S48" s="71"/>
      <c r="U48" s="411">
        <f t="shared" si="0"/>
        <v>0</v>
      </c>
      <c r="V48" s="271">
        <f t="shared" si="1"/>
        <v>0</v>
      </c>
      <c r="W48" s="412">
        <f t="shared" si="2"/>
        <v>0</v>
      </c>
    </row>
    <row r="49" spans="1:23" ht="13.5" customHeight="1">
      <c r="A49" s="47" t="s">
        <v>39</v>
      </c>
      <c r="B49" s="101">
        <v>0.11853743047323789</v>
      </c>
      <c r="C49" s="101">
        <v>1.5136813506695129E-2</v>
      </c>
      <c r="D49" s="343">
        <v>0.03</v>
      </c>
      <c r="E49" s="61" t="s">
        <v>193</v>
      </c>
      <c r="F49" s="328">
        <v>0.03</v>
      </c>
      <c r="G49" s="101">
        <v>0.03</v>
      </c>
      <c r="H49" s="343">
        <v>0.03</v>
      </c>
      <c r="I49" s="457">
        <v>3.5319231515621968E-2</v>
      </c>
      <c r="J49" s="19">
        <v>0.04</v>
      </c>
      <c r="K49" s="343">
        <v>0.01</v>
      </c>
      <c r="L49" s="328">
        <v>2.7556763050650107E-2</v>
      </c>
      <c r="M49" s="811">
        <v>0.1</v>
      </c>
      <c r="N49" s="811">
        <f>'METAS 2021'!X48</f>
        <v>0.1</v>
      </c>
      <c r="O49" s="811">
        <v>1.4360566660197943E-2</v>
      </c>
      <c r="P49" s="811">
        <f>'SUGESTÃO DA ÁREA TÉCNICA 2021'!AT48</f>
        <v>0</v>
      </c>
      <c r="Q49" s="811">
        <f>'METAS 2021'!AT48</f>
        <v>0</v>
      </c>
      <c r="R49" s="811">
        <f>'RESULTADO 2021'!AU48</f>
        <v>0</v>
      </c>
      <c r="S49" s="60" t="s">
        <v>75</v>
      </c>
      <c r="U49" s="411">
        <f t="shared" si="0"/>
        <v>1.7999999999999999E-2</v>
      </c>
      <c r="V49" s="271">
        <f t="shared" si="1"/>
        <v>2.9699999999999997E-2</v>
      </c>
      <c r="W49" s="412">
        <f t="shared" si="2"/>
        <v>0.03</v>
      </c>
    </row>
    <row r="50" spans="1:23" ht="13.5" customHeight="1">
      <c r="A50" s="47" t="s">
        <v>40</v>
      </c>
      <c r="B50" s="101">
        <v>3.8314176245210725E-2</v>
      </c>
      <c r="C50" s="101">
        <v>2.2075055187637999E-2</v>
      </c>
      <c r="D50" s="343">
        <v>7.0000000000000007E-2</v>
      </c>
      <c r="E50" s="61" t="s">
        <v>196</v>
      </c>
      <c r="F50" s="327">
        <v>0.04</v>
      </c>
      <c r="G50" s="101">
        <v>7.0000000000000007E-2</v>
      </c>
      <c r="H50" s="343">
        <v>7.0000000000000007E-2</v>
      </c>
      <c r="I50" s="456">
        <v>2.2075055187637971E-2</v>
      </c>
      <c r="J50" s="19">
        <v>0.02</v>
      </c>
      <c r="K50" s="343">
        <v>0.02</v>
      </c>
      <c r="L50" s="327">
        <v>4.4150110375275938E-3</v>
      </c>
      <c r="M50" s="811">
        <v>0.1</v>
      </c>
      <c r="N50" s="811">
        <f>'METAS 2021'!X49</f>
        <v>0.1</v>
      </c>
      <c r="O50" s="811">
        <v>4.4150110375275938E-3</v>
      </c>
      <c r="P50" s="811">
        <f>'SUGESTÃO DA ÁREA TÉCNICA 2021'!AT49</f>
        <v>0</v>
      </c>
      <c r="Q50" s="811">
        <f>'METAS 2021'!AT49</f>
        <v>0</v>
      </c>
      <c r="R50" s="811">
        <f>'RESULTADO 2021'!AU49</f>
        <v>0</v>
      </c>
      <c r="S50" s="60" t="s">
        <v>75</v>
      </c>
      <c r="U50" s="411">
        <f t="shared" si="0"/>
        <v>4.2000000000000003E-2</v>
      </c>
      <c r="V50" s="271">
        <f t="shared" si="1"/>
        <v>6.93E-2</v>
      </c>
      <c r="W50" s="412">
        <f t="shared" si="2"/>
        <v>7.0000000000000007E-2</v>
      </c>
    </row>
    <row r="51" spans="1:23" ht="13.5" customHeight="1">
      <c r="A51" s="47" t="s">
        <v>41</v>
      </c>
      <c r="B51" s="101">
        <v>1.7050298380221655E-2</v>
      </c>
      <c r="C51" s="101">
        <v>1.5444015444015444E-2</v>
      </c>
      <c r="D51" s="343">
        <v>0.02</v>
      </c>
      <c r="E51" s="61" t="s">
        <v>170</v>
      </c>
      <c r="F51" s="327">
        <v>0.01</v>
      </c>
      <c r="G51" s="101">
        <v>0.02</v>
      </c>
      <c r="H51" s="343">
        <v>0.02</v>
      </c>
      <c r="I51" s="456">
        <v>1.1583011583011582E-2</v>
      </c>
      <c r="J51" s="19">
        <v>0.02</v>
      </c>
      <c r="K51" s="343">
        <v>0.02</v>
      </c>
      <c r="L51" s="327">
        <v>7.7220077220077222E-3</v>
      </c>
      <c r="M51" s="811">
        <v>0.1</v>
      </c>
      <c r="N51" s="811">
        <f>'METAS 2021'!X50</f>
        <v>0.1</v>
      </c>
      <c r="O51" s="811">
        <v>3.8610038610038611E-3</v>
      </c>
      <c r="P51" s="811">
        <f>'SUGESTÃO DA ÁREA TÉCNICA 2021'!AT50</f>
        <v>0</v>
      </c>
      <c r="Q51" s="811">
        <f>'METAS 2021'!AT50</f>
        <v>0</v>
      </c>
      <c r="R51" s="811">
        <f>'RESULTADO 2021'!AU50</f>
        <v>0</v>
      </c>
      <c r="S51" s="60" t="s">
        <v>75</v>
      </c>
      <c r="U51" s="411">
        <f t="shared" si="0"/>
        <v>1.2E-2</v>
      </c>
      <c r="V51" s="271">
        <f t="shared" si="1"/>
        <v>1.9800000000000002E-2</v>
      </c>
      <c r="W51" s="412">
        <f t="shared" si="2"/>
        <v>0.02</v>
      </c>
    </row>
    <row r="52" spans="1:23" ht="13.5" customHeight="1">
      <c r="A52" s="47" t="s">
        <v>42</v>
      </c>
      <c r="B52" s="101">
        <v>9.4161958568738224E-3</v>
      </c>
      <c r="C52" s="101">
        <v>1.6736401673640166E-2</v>
      </c>
      <c r="D52" s="343">
        <v>0.04</v>
      </c>
      <c r="E52" s="61" t="s">
        <v>170</v>
      </c>
      <c r="F52" s="327">
        <v>0.02</v>
      </c>
      <c r="G52" s="101">
        <v>0.04</v>
      </c>
      <c r="H52" s="343">
        <v>0.04</v>
      </c>
      <c r="I52" s="456">
        <v>4.1841004184100415E-3</v>
      </c>
      <c r="J52" s="19">
        <v>0.02</v>
      </c>
      <c r="K52" s="343">
        <v>0.04</v>
      </c>
      <c r="L52" s="327">
        <v>4.1841004184100415E-3</v>
      </c>
      <c r="M52" s="811">
        <v>0.1</v>
      </c>
      <c r="N52" s="811">
        <f>'METAS 2021'!X51</f>
        <v>0.2</v>
      </c>
      <c r="O52" s="811">
        <v>0</v>
      </c>
      <c r="P52" s="811">
        <f>'SUGESTÃO DA ÁREA TÉCNICA 2021'!AT51</f>
        <v>0</v>
      </c>
      <c r="Q52" s="811">
        <f>'METAS 2021'!AT51</f>
        <v>0</v>
      </c>
      <c r="R52" s="811">
        <f>'RESULTADO 2021'!AU51</f>
        <v>0</v>
      </c>
      <c r="S52" s="60" t="s">
        <v>75</v>
      </c>
      <c r="U52" s="411">
        <f t="shared" si="0"/>
        <v>2.4E-2</v>
      </c>
      <c r="V52" s="271">
        <f t="shared" si="1"/>
        <v>3.9600000000000003E-2</v>
      </c>
      <c r="W52" s="412">
        <f t="shared" si="2"/>
        <v>0.04</v>
      </c>
    </row>
    <row r="53" spans="1:23" ht="13.5" customHeight="1">
      <c r="A53" s="47" t="s">
        <v>43</v>
      </c>
      <c r="B53" s="101">
        <v>0.03</v>
      </c>
      <c r="C53" s="101">
        <v>0.35</v>
      </c>
      <c r="D53" s="343">
        <v>0.01</v>
      </c>
      <c r="E53" s="61" t="s">
        <v>194</v>
      </c>
      <c r="F53" s="328">
        <v>0.01</v>
      </c>
      <c r="G53" s="101">
        <v>0.02</v>
      </c>
      <c r="H53" s="343">
        <v>0.02</v>
      </c>
      <c r="I53" s="456">
        <v>6.9044879171461446E-3</v>
      </c>
      <c r="J53" s="19">
        <v>0.02</v>
      </c>
      <c r="K53" s="345">
        <v>0.2</v>
      </c>
      <c r="L53" s="327">
        <v>0.02</v>
      </c>
      <c r="M53" s="811">
        <v>0.1</v>
      </c>
      <c r="N53" s="811">
        <f>'METAS 2021'!X52</f>
        <v>0.1</v>
      </c>
      <c r="O53" s="811">
        <v>9.2059838895281933E-3</v>
      </c>
      <c r="P53" s="811">
        <f>'SUGESTÃO DA ÁREA TÉCNICA 2021'!AT52</f>
        <v>0</v>
      </c>
      <c r="Q53" s="811">
        <f>'METAS 2021'!AT52</f>
        <v>0</v>
      </c>
      <c r="R53" s="811">
        <f>'RESULTADO 2021'!AU52</f>
        <v>0</v>
      </c>
      <c r="S53" s="60" t="s">
        <v>75</v>
      </c>
      <c r="U53" s="411">
        <f t="shared" si="0"/>
        <v>6.0000000000000001E-3</v>
      </c>
      <c r="V53" s="271">
        <f t="shared" si="1"/>
        <v>9.9000000000000008E-3</v>
      </c>
      <c r="W53" s="412">
        <f t="shared" si="2"/>
        <v>0.01</v>
      </c>
    </row>
    <row r="54" spans="1:23" ht="13.5" customHeight="1">
      <c r="A54" s="47" t="s">
        <v>44</v>
      </c>
      <c r="B54" s="101">
        <v>2.8169014084507043E-2</v>
      </c>
      <c r="C54" s="101">
        <v>2.2075055187637969E-3</v>
      </c>
      <c r="D54" s="343">
        <v>0.03</v>
      </c>
      <c r="E54" s="61" t="s">
        <v>170</v>
      </c>
      <c r="F54" s="327">
        <v>0.01</v>
      </c>
      <c r="G54" s="101">
        <v>0.03</v>
      </c>
      <c r="H54" s="343">
        <v>0.03</v>
      </c>
      <c r="I54" s="456">
        <v>1.7660044150110375E-2</v>
      </c>
      <c r="J54" s="19">
        <v>0.03</v>
      </c>
      <c r="K54" s="343">
        <v>0.03</v>
      </c>
      <c r="L54" s="327">
        <v>8.8300220750551876E-3</v>
      </c>
      <c r="M54" s="811">
        <v>0.1</v>
      </c>
      <c r="N54" s="811">
        <f>'METAS 2021'!X53</f>
        <v>0.03</v>
      </c>
      <c r="O54" s="811">
        <v>8.8300220750551876E-3</v>
      </c>
      <c r="P54" s="811">
        <f>'SUGESTÃO DA ÁREA TÉCNICA 2021'!AT53</f>
        <v>0</v>
      </c>
      <c r="Q54" s="811">
        <f>'METAS 2021'!AT53</f>
        <v>0</v>
      </c>
      <c r="R54" s="811">
        <f>'RESULTADO 2021'!AU53</f>
        <v>0</v>
      </c>
      <c r="S54" s="60" t="s">
        <v>74</v>
      </c>
      <c r="U54" s="411">
        <f t="shared" si="0"/>
        <v>1.7999999999999999E-2</v>
      </c>
      <c r="V54" s="271">
        <f t="shared" si="1"/>
        <v>2.9699999999999997E-2</v>
      </c>
      <c r="W54" s="412">
        <f t="shared" si="2"/>
        <v>0.03</v>
      </c>
    </row>
    <row r="55" spans="1:23" ht="13.5" customHeight="1">
      <c r="A55" s="13" t="s">
        <v>45</v>
      </c>
      <c r="B55" s="113"/>
      <c r="C55" s="100"/>
      <c r="D55" s="100"/>
      <c r="E55" s="100"/>
      <c r="F55" s="294"/>
      <c r="G55" s="100"/>
      <c r="H55" s="100"/>
      <c r="I55" s="294"/>
      <c r="J55" s="100"/>
      <c r="K55" s="100"/>
      <c r="L55" s="100"/>
      <c r="M55" s="814"/>
      <c r="N55" s="917"/>
      <c r="O55" s="917"/>
      <c r="P55" s="796"/>
      <c r="Q55" s="796"/>
      <c r="R55" s="796"/>
      <c r="S55" s="13"/>
      <c r="U55" s="411">
        <f t="shared" si="0"/>
        <v>0</v>
      </c>
      <c r="V55" s="271">
        <f t="shared" si="1"/>
        <v>0</v>
      </c>
      <c r="W55" s="412">
        <f t="shared" si="2"/>
        <v>0</v>
      </c>
    </row>
    <row r="56" spans="1:23" ht="13.5" customHeight="1">
      <c r="A56" s="47" t="s">
        <v>47</v>
      </c>
      <c r="B56" s="101">
        <v>0.1</v>
      </c>
      <c r="C56" s="101">
        <v>0</v>
      </c>
      <c r="D56" s="343">
        <v>0.1</v>
      </c>
      <c r="E56" s="61" t="s">
        <v>194</v>
      </c>
      <c r="F56" s="327">
        <v>0.01</v>
      </c>
      <c r="G56" s="101">
        <v>0.1</v>
      </c>
      <c r="H56" s="343">
        <v>0.1</v>
      </c>
      <c r="I56" s="456">
        <v>6.7567567567567571E-3</v>
      </c>
      <c r="J56" s="19">
        <v>0.01</v>
      </c>
      <c r="K56" s="343">
        <v>0.04</v>
      </c>
      <c r="L56" s="327">
        <v>8.4459459459459464E-3</v>
      </c>
      <c r="M56" s="811">
        <v>0.1</v>
      </c>
      <c r="N56" s="811">
        <f>'METAS 2021'!X55</f>
        <v>0.04</v>
      </c>
      <c r="O56" s="811">
        <v>0</v>
      </c>
      <c r="P56" s="811">
        <f>'SUGESTÃO DA ÁREA TÉCNICA 2021'!AT55</f>
        <v>0</v>
      </c>
      <c r="Q56" s="811">
        <f>'METAS 2021'!AT55</f>
        <v>0</v>
      </c>
      <c r="R56" s="811">
        <f>'RESULTADO 2021'!AU55</f>
        <v>0</v>
      </c>
      <c r="S56" s="60" t="s">
        <v>75</v>
      </c>
      <c r="U56" s="411">
        <f t="shared" si="0"/>
        <v>0.06</v>
      </c>
      <c r="V56" s="271">
        <f t="shared" si="1"/>
        <v>9.9000000000000005E-2</v>
      </c>
      <c r="W56" s="412">
        <f t="shared" si="2"/>
        <v>0.1</v>
      </c>
    </row>
    <row r="57" spans="1:23" ht="13.5" customHeight="1">
      <c r="A57" s="47" t="s">
        <v>50</v>
      </c>
      <c r="B57" s="101">
        <v>0.02</v>
      </c>
      <c r="C57" s="101">
        <v>2.9850746268656717E-3</v>
      </c>
      <c r="D57" s="343">
        <v>0.01</v>
      </c>
      <c r="E57" s="61" t="s">
        <v>194</v>
      </c>
      <c r="F57" s="328">
        <v>0.01</v>
      </c>
      <c r="G57" s="101">
        <v>0.01</v>
      </c>
      <c r="H57" s="343">
        <v>0.01</v>
      </c>
      <c r="I57" s="457">
        <v>1.1940298507462687E-2</v>
      </c>
      <c r="J57" s="19">
        <v>0.01</v>
      </c>
      <c r="K57" s="343">
        <v>0.01</v>
      </c>
      <c r="L57" s="327">
        <v>0</v>
      </c>
      <c r="M57" s="811">
        <v>0.1</v>
      </c>
      <c r="N57" s="811">
        <f>'METAS 2021'!X56</f>
        <v>0.1</v>
      </c>
      <c r="O57" s="811">
        <v>0</v>
      </c>
      <c r="P57" s="811">
        <f>'SUGESTÃO DA ÁREA TÉCNICA 2021'!AT56</f>
        <v>0</v>
      </c>
      <c r="Q57" s="811">
        <f>'METAS 2021'!AT56</f>
        <v>0</v>
      </c>
      <c r="R57" s="811">
        <f>'RESULTADO 2021'!AU56</f>
        <v>0</v>
      </c>
      <c r="S57" s="60" t="s">
        <v>74</v>
      </c>
      <c r="U57" s="411">
        <f t="shared" si="0"/>
        <v>6.0000000000000001E-3</v>
      </c>
      <c r="V57" s="271">
        <f t="shared" si="1"/>
        <v>9.9000000000000008E-3</v>
      </c>
      <c r="W57" s="412">
        <f t="shared" si="2"/>
        <v>0.01</v>
      </c>
    </row>
    <row r="58" spans="1:23" ht="13.5" customHeight="1">
      <c r="A58" s="47" t="s">
        <v>49</v>
      </c>
      <c r="B58" s="101">
        <v>0.1</v>
      </c>
      <c r="C58" s="101">
        <v>5.4453520031116295E-3</v>
      </c>
      <c r="D58" s="343">
        <v>0.12</v>
      </c>
      <c r="E58" s="61" t="s">
        <v>170</v>
      </c>
      <c r="F58" s="327">
        <v>0.01</v>
      </c>
      <c r="G58" s="101">
        <v>0.01</v>
      </c>
      <c r="H58" s="343">
        <v>0.01</v>
      </c>
      <c r="I58" s="457">
        <v>1.0890704006223259E-2</v>
      </c>
      <c r="J58" s="19">
        <v>0.01</v>
      </c>
      <c r="K58" s="343">
        <v>0.01</v>
      </c>
      <c r="L58" s="328">
        <v>8.5569817191754188E-3</v>
      </c>
      <c r="M58" s="811">
        <v>0.1</v>
      </c>
      <c r="N58" s="811">
        <f>'METAS 2021'!X57</f>
        <v>0.05</v>
      </c>
      <c r="O58" s="811">
        <v>3.8895371450797353E-3</v>
      </c>
      <c r="P58" s="811">
        <f>'SUGESTÃO DA ÁREA TÉCNICA 2021'!AT57</f>
        <v>0</v>
      </c>
      <c r="Q58" s="811">
        <f>'METAS 2021'!AT57</f>
        <v>0</v>
      </c>
      <c r="R58" s="811">
        <f>'RESULTADO 2021'!AU57</f>
        <v>0</v>
      </c>
      <c r="S58" s="60" t="s">
        <v>75</v>
      </c>
      <c r="U58" s="411">
        <f t="shared" si="0"/>
        <v>7.1999999999999995E-2</v>
      </c>
      <c r="V58" s="271">
        <f t="shared" si="1"/>
        <v>0.11879999999999999</v>
      </c>
      <c r="W58" s="412">
        <f t="shared" si="2"/>
        <v>0.12</v>
      </c>
    </row>
    <row r="59" spans="1:23" ht="13.5" customHeight="1">
      <c r="A59" s="47" t="s">
        <v>48</v>
      </c>
      <c r="B59" s="101">
        <v>4.4702726866338843E-3</v>
      </c>
      <c r="C59" s="101">
        <v>0</v>
      </c>
      <c r="D59" s="343">
        <v>0</v>
      </c>
      <c r="E59" s="61" t="s">
        <v>194</v>
      </c>
      <c r="F59" s="328">
        <v>0.01</v>
      </c>
      <c r="G59" s="19" t="s">
        <v>383</v>
      </c>
      <c r="H59" s="345">
        <v>0</v>
      </c>
      <c r="I59" s="457">
        <v>2.1421616358325218E-2</v>
      </c>
      <c r="J59" s="19">
        <v>0.02</v>
      </c>
      <c r="K59" s="343">
        <v>0.02</v>
      </c>
      <c r="L59" s="327">
        <v>1.9474196689386564E-3</v>
      </c>
      <c r="M59" s="811">
        <v>0.1</v>
      </c>
      <c r="N59" s="811">
        <f>'METAS 2021'!X58</f>
        <v>0.1</v>
      </c>
      <c r="O59" s="811">
        <v>0</v>
      </c>
      <c r="P59" s="811">
        <f>'SUGESTÃO DA ÁREA TÉCNICA 2021'!AT58</f>
        <v>0</v>
      </c>
      <c r="Q59" s="811">
        <f>'METAS 2021'!AT58</f>
        <v>0</v>
      </c>
      <c r="R59" s="811">
        <f>'RESULTADO 2021'!AU58</f>
        <v>0</v>
      </c>
      <c r="S59" s="60" t="s">
        <v>75</v>
      </c>
      <c r="U59" s="411">
        <f t="shared" si="0"/>
        <v>0</v>
      </c>
      <c r="V59" s="271">
        <f t="shared" si="1"/>
        <v>0</v>
      </c>
      <c r="W59" s="412">
        <f t="shared" si="2"/>
        <v>0</v>
      </c>
    </row>
    <row r="60" spans="1:23" ht="13.5" customHeight="1">
      <c r="A60" s="47" t="s">
        <v>46</v>
      </c>
      <c r="B60" s="101">
        <v>0.1</v>
      </c>
      <c r="C60" s="101">
        <v>2.8303555634176542E-3</v>
      </c>
      <c r="D60" s="343">
        <v>0.09</v>
      </c>
      <c r="E60" s="61" t="s">
        <v>170</v>
      </c>
      <c r="F60" s="327">
        <v>0.01</v>
      </c>
      <c r="G60" s="101">
        <v>0.09</v>
      </c>
      <c r="H60" s="343">
        <v>0.09</v>
      </c>
      <c r="I60" s="456">
        <v>9.5524500265345841E-3</v>
      </c>
      <c r="J60" s="19">
        <v>0.01</v>
      </c>
      <c r="K60" s="343">
        <v>0.01</v>
      </c>
      <c r="L60" s="327">
        <v>3.5379444542720678E-3</v>
      </c>
      <c r="M60" s="811">
        <v>0.1</v>
      </c>
      <c r="N60" s="811">
        <f>'METAS 2021'!X59</f>
        <v>0.1</v>
      </c>
      <c r="O60" s="811">
        <v>2.8303555634176542E-3</v>
      </c>
      <c r="P60" s="811">
        <f>'SUGESTÃO DA ÁREA TÉCNICA 2021'!AT59</f>
        <v>0</v>
      </c>
      <c r="Q60" s="811">
        <f>'METAS 2021'!AT59</f>
        <v>0</v>
      </c>
      <c r="R60" s="811">
        <f>'RESULTADO 2021'!AU59</f>
        <v>0</v>
      </c>
      <c r="S60" s="60" t="s">
        <v>75</v>
      </c>
      <c r="U60" s="411">
        <f t="shared" si="0"/>
        <v>5.3999999999999999E-2</v>
      </c>
      <c r="V60" s="271">
        <f t="shared" si="1"/>
        <v>8.9099999999999999E-2</v>
      </c>
      <c r="W60" s="412">
        <f t="shared" si="2"/>
        <v>0.09</v>
      </c>
    </row>
    <row r="61" spans="1:23" ht="13.5" customHeight="1">
      <c r="A61" s="13" t="s">
        <v>51</v>
      </c>
      <c r="B61" s="100"/>
      <c r="C61" s="100"/>
      <c r="D61" s="100"/>
      <c r="E61" s="100"/>
      <c r="F61" s="294"/>
      <c r="G61" s="100"/>
      <c r="H61" s="100"/>
      <c r="I61" s="294"/>
      <c r="J61" s="100"/>
      <c r="K61" s="100"/>
      <c r="L61" s="100"/>
      <c r="M61" s="814"/>
      <c r="N61" s="917"/>
      <c r="O61" s="917"/>
      <c r="P61" s="796"/>
      <c r="Q61" s="796"/>
      <c r="R61" s="796"/>
      <c r="S61" s="71"/>
      <c r="U61" s="411">
        <f t="shared" si="0"/>
        <v>0</v>
      </c>
      <c r="V61" s="271">
        <f t="shared" si="1"/>
        <v>0</v>
      </c>
      <c r="W61" s="412">
        <f t="shared" si="2"/>
        <v>0</v>
      </c>
    </row>
    <row r="62" spans="1:23" ht="13.5" customHeight="1">
      <c r="A62" s="47" t="s">
        <v>54</v>
      </c>
      <c r="B62" s="101">
        <v>8.2406262875978579E-3</v>
      </c>
      <c r="C62" s="101">
        <v>5.4794520547945206E-3</v>
      </c>
      <c r="D62" s="343">
        <v>0.05</v>
      </c>
      <c r="E62" s="61" t="s">
        <v>170</v>
      </c>
      <c r="F62" s="327">
        <v>0.01</v>
      </c>
      <c r="G62" s="101">
        <v>0.01</v>
      </c>
      <c r="H62" s="343">
        <v>0.01</v>
      </c>
      <c r="I62" s="460">
        <v>1.643835616438356E-2</v>
      </c>
      <c r="J62" s="19">
        <v>0.02</v>
      </c>
      <c r="K62" s="343">
        <v>0.02</v>
      </c>
      <c r="L62" s="327">
        <v>5.4794520547945206E-3</v>
      </c>
      <c r="M62" s="811">
        <v>0.1</v>
      </c>
      <c r="N62" s="811">
        <f>'METAS 2021'!X61</f>
        <v>0.1</v>
      </c>
      <c r="O62" s="811">
        <v>1.2785388127853882E-2</v>
      </c>
      <c r="P62" s="811">
        <f>'SUGESTÃO DA ÁREA TÉCNICA 2021'!AT61</f>
        <v>0</v>
      </c>
      <c r="Q62" s="811">
        <f>'METAS 2021'!AT61</f>
        <v>0</v>
      </c>
      <c r="R62" s="811">
        <f>'RESULTADO 2021'!AU61</f>
        <v>0</v>
      </c>
      <c r="S62" s="60" t="s">
        <v>75</v>
      </c>
      <c r="U62" s="411">
        <f t="shared" si="0"/>
        <v>0.03</v>
      </c>
      <c r="V62" s="271">
        <f t="shared" si="1"/>
        <v>4.9500000000000002E-2</v>
      </c>
      <c r="W62" s="412">
        <f t="shared" si="2"/>
        <v>0.05</v>
      </c>
    </row>
    <row r="63" spans="1:23" ht="13.5" customHeight="1">
      <c r="A63" s="47" t="s">
        <v>52</v>
      </c>
      <c r="B63" s="101">
        <v>0</v>
      </c>
      <c r="C63" s="101">
        <v>4.1436464088397788E-3</v>
      </c>
      <c r="D63" s="343">
        <v>0</v>
      </c>
      <c r="E63" s="61" t="s">
        <v>194</v>
      </c>
      <c r="F63" s="328">
        <v>0.01</v>
      </c>
      <c r="G63" s="19" t="s">
        <v>383</v>
      </c>
      <c r="H63" s="345">
        <v>0</v>
      </c>
      <c r="I63" s="460">
        <v>1.3812154696132596E-2</v>
      </c>
      <c r="J63" s="19">
        <v>0.02</v>
      </c>
      <c r="K63" s="343">
        <v>0.02</v>
      </c>
      <c r="L63" s="327">
        <v>6.9060773480662981E-3</v>
      </c>
      <c r="M63" s="811">
        <v>0.1</v>
      </c>
      <c r="N63" s="811">
        <f>'METAS 2021'!X62</f>
        <v>0.1</v>
      </c>
      <c r="O63" s="811">
        <v>4.1436464088397788E-3</v>
      </c>
      <c r="P63" s="811">
        <f>'SUGESTÃO DA ÁREA TÉCNICA 2021'!AT62</f>
        <v>0</v>
      </c>
      <c r="Q63" s="811">
        <f>'METAS 2021'!AT62</f>
        <v>0</v>
      </c>
      <c r="R63" s="811">
        <f>'RESULTADO 2021'!AU62</f>
        <v>0</v>
      </c>
      <c r="S63" s="60" t="s">
        <v>75</v>
      </c>
      <c r="U63" s="411">
        <f t="shared" si="0"/>
        <v>0</v>
      </c>
      <c r="V63" s="271">
        <f t="shared" si="1"/>
        <v>0</v>
      </c>
      <c r="W63" s="412">
        <f t="shared" si="2"/>
        <v>0</v>
      </c>
    </row>
    <row r="64" spans="1:23" ht="13.5" customHeight="1">
      <c r="A64" s="47" t="s">
        <v>53</v>
      </c>
      <c r="B64" s="101">
        <v>7.7459333849728895E-3</v>
      </c>
      <c r="C64" s="101">
        <v>3.1545741324921135E-3</v>
      </c>
      <c r="D64" s="343">
        <v>0.01</v>
      </c>
      <c r="E64" s="61" t="s">
        <v>170</v>
      </c>
      <c r="F64" s="328">
        <v>0.01</v>
      </c>
      <c r="G64" s="101">
        <v>0.01</v>
      </c>
      <c r="H64" s="343">
        <v>0.01</v>
      </c>
      <c r="I64" s="460">
        <v>1.2618296529968454E-2</v>
      </c>
      <c r="J64" s="19">
        <v>0.01</v>
      </c>
      <c r="K64" s="343">
        <v>0.01</v>
      </c>
      <c r="L64" s="328">
        <v>6.3091482649842269E-3</v>
      </c>
      <c r="M64" s="811">
        <v>0.1</v>
      </c>
      <c r="N64" s="811">
        <f>'METAS 2021'!X63</f>
        <v>0.01</v>
      </c>
      <c r="O64" s="811">
        <v>6.3091482649842269E-3</v>
      </c>
      <c r="P64" s="811">
        <f>'SUGESTÃO DA ÁREA TÉCNICA 2021'!AT63</f>
        <v>0</v>
      </c>
      <c r="Q64" s="811">
        <f>'METAS 2021'!AT63</f>
        <v>0</v>
      </c>
      <c r="R64" s="811">
        <f>'RESULTADO 2021'!AU63</f>
        <v>0</v>
      </c>
      <c r="S64" s="60" t="s">
        <v>75</v>
      </c>
      <c r="U64" s="411">
        <f t="shared" si="0"/>
        <v>6.0000000000000001E-3</v>
      </c>
      <c r="V64" s="271">
        <f t="shared" si="1"/>
        <v>9.9000000000000008E-3</v>
      </c>
      <c r="W64" s="412">
        <f t="shared" si="2"/>
        <v>0.01</v>
      </c>
    </row>
    <row r="65" spans="1:23" ht="13.5" customHeight="1">
      <c r="A65" s="47" t="s">
        <v>56</v>
      </c>
      <c r="B65" s="101">
        <v>0.25</v>
      </c>
      <c r="C65" s="101">
        <v>1.384083044982699E-2</v>
      </c>
      <c r="D65" s="343">
        <v>0.25</v>
      </c>
      <c r="E65" s="61" t="s">
        <v>195</v>
      </c>
      <c r="F65" s="327">
        <v>0.03</v>
      </c>
      <c r="G65" s="101">
        <v>0.1</v>
      </c>
      <c r="H65" s="343">
        <v>0.1</v>
      </c>
      <c r="I65" s="460">
        <v>1.7301038062283738E-2</v>
      </c>
      <c r="J65" s="19">
        <v>0.02</v>
      </c>
      <c r="K65" s="343">
        <v>0.02</v>
      </c>
      <c r="L65" s="327">
        <v>0</v>
      </c>
      <c r="M65" s="811">
        <v>0.1</v>
      </c>
      <c r="N65" s="811">
        <f>'METAS 2021'!X64</f>
        <v>0.1</v>
      </c>
      <c r="O65" s="811">
        <v>1.384083044982699E-2</v>
      </c>
      <c r="P65" s="811">
        <f>'SUGESTÃO DA ÁREA TÉCNICA 2021'!AT64</f>
        <v>0</v>
      </c>
      <c r="Q65" s="811">
        <f>'METAS 2021'!AT64</f>
        <v>0</v>
      </c>
      <c r="R65" s="811">
        <f>'RESULTADO 2021'!AU64</f>
        <v>0</v>
      </c>
      <c r="S65" s="60" t="s">
        <v>75</v>
      </c>
      <c r="U65" s="411">
        <f t="shared" si="0"/>
        <v>0.15</v>
      </c>
      <c r="V65" s="271">
        <f t="shared" si="1"/>
        <v>0.2475</v>
      </c>
      <c r="W65" s="412">
        <f t="shared" si="2"/>
        <v>0.25</v>
      </c>
    </row>
    <row r="66" spans="1:23" ht="13.5" customHeight="1">
      <c r="A66" s="47" t="s">
        <v>57</v>
      </c>
      <c r="B66" s="101">
        <v>0.25</v>
      </c>
      <c r="C66" s="101">
        <v>1.7486338797814208E-2</v>
      </c>
      <c r="D66" s="343">
        <v>0</v>
      </c>
      <c r="E66" s="61" t="s">
        <v>194</v>
      </c>
      <c r="F66" s="328">
        <v>0.02</v>
      </c>
      <c r="G66" s="101">
        <v>0.02</v>
      </c>
      <c r="H66" s="343">
        <v>0.02</v>
      </c>
      <c r="I66" s="460">
        <v>4.1530054644808745E-2</v>
      </c>
      <c r="J66" s="19">
        <v>0.02</v>
      </c>
      <c r="K66" s="343">
        <v>0.02</v>
      </c>
      <c r="L66" s="328">
        <v>0</v>
      </c>
      <c r="M66" s="811">
        <v>0.1</v>
      </c>
      <c r="N66" s="811">
        <f>'METAS 2021'!X65</f>
        <v>0.1</v>
      </c>
      <c r="O66" s="811">
        <v>6.5573770491803279E-3</v>
      </c>
      <c r="P66" s="811">
        <f>'SUGESTÃO DA ÁREA TÉCNICA 2021'!AT65</f>
        <v>0</v>
      </c>
      <c r="Q66" s="811">
        <f>'METAS 2021'!AT65</f>
        <v>0</v>
      </c>
      <c r="R66" s="811">
        <f>'RESULTADO 2021'!AU65</f>
        <v>0</v>
      </c>
      <c r="S66" s="60" t="s">
        <v>75</v>
      </c>
      <c r="U66" s="411">
        <f t="shared" si="0"/>
        <v>0</v>
      </c>
      <c r="V66" s="271">
        <f t="shared" si="1"/>
        <v>0</v>
      </c>
      <c r="W66" s="412">
        <f t="shared" si="2"/>
        <v>0</v>
      </c>
    </row>
    <row r="67" spans="1:23" ht="13.5" customHeight="1">
      <c r="A67" s="47" t="s">
        <v>55</v>
      </c>
      <c r="B67" s="101">
        <v>0.1</v>
      </c>
      <c r="C67" s="101">
        <v>0</v>
      </c>
      <c r="D67" s="343">
        <v>0.02</v>
      </c>
      <c r="E67" s="61" t="s">
        <v>194</v>
      </c>
      <c r="F67" s="327">
        <v>0</v>
      </c>
      <c r="G67" s="101">
        <v>0.02</v>
      </c>
      <c r="H67" s="343">
        <v>0.02</v>
      </c>
      <c r="I67" s="460">
        <v>2.9739776951672861E-2</v>
      </c>
      <c r="J67" s="19">
        <v>0.03</v>
      </c>
      <c r="K67" s="343">
        <v>0.03</v>
      </c>
      <c r="L67" s="327">
        <v>1.4869888475836431E-2</v>
      </c>
      <c r="M67" s="811">
        <v>0.1</v>
      </c>
      <c r="N67" s="811">
        <f>'METAS 2021'!X66</f>
        <v>0</v>
      </c>
      <c r="O67" s="811">
        <v>0</v>
      </c>
      <c r="P67" s="811">
        <f>'SUGESTÃO DA ÁREA TÉCNICA 2021'!AT66</f>
        <v>0</v>
      </c>
      <c r="Q67" s="811">
        <f>'METAS 2021'!AT66</f>
        <v>0</v>
      </c>
      <c r="R67" s="811">
        <f>'RESULTADO 2021'!AU66</f>
        <v>0</v>
      </c>
      <c r="S67" s="60" t="s">
        <v>75</v>
      </c>
      <c r="U67" s="411">
        <f t="shared" si="0"/>
        <v>1.2E-2</v>
      </c>
      <c r="V67" s="271">
        <f t="shared" si="1"/>
        <v>1.9800000000000002E-2</v>
      </c>
      <c r="W67" s="412">
        <f t="shared" si="2"/>
        <v>0.02</v>
      </c>
    </row>
    <row r="68" spans="1:23" ht="13.5" customHeight="1">
      <c r="A68" s="13" t="s">
        <v>77</v>
      </c>
      <c r="B68" s="113"/>
      <c r="C68" s="100"/>
      <c r="D68" s="100"/>
      <c r="E68" s="100"/>
      <c r="F68" s="294"/>
      <c r="G68" s="100"/>
      <c r="H68" s="100"/>
      <c r="I68" s="294"/>
      <c r="J68" s="100"/>
      <c r="K68" s="100"/>
      <c r="L68" s="100"/>
      <c r="M68" s="814"/>
      <c r="N68" s="917"/>
      <c r="O68" s="917"/>
      <c r="P68" s="796"/>
      <c r="Q68" s="796"/>
      <c r="R68" s="796"/>
      <c r="S68" s="135"/>
      <c r="U68" s="411">
        <f t="shared" ref="U68:U79" si="3">D68*60%</f>
        <v>0</v>
      </c>
      <c r="V68" s="271">
        <f t="shared" ref="V68:V79" si="4">D68*99%</f>
        <v>0</v>
      </c>
      <c r="W68" s="412">
        <f t="shared" ref="W68:W79" si="5">D68*100%</f>
        <v>0</v>
      </c>
    </row>
    <row r="69" spans="1:23" ht="13.5" customHeight="1">
      <c r="A69" s="47" t="s">
        <v>58</v>
      </c>
      <c r="B69" s="101">
        <v>1.1379800853485065E-2</v>
      </c>
      <c r="C69" s="101">
        <v>1.8934911242603551E-2</v>
      </c>
      <c r="D69" s="343">
        <v>0.04</v>
      </c>
      <c r="E69" s="61" t="s">
        <v>170</v>
      </c>
      <c r="F69" s="327">
        <v>0.02</v>
      </c>
      <c r="G69" s="101">
        <v>0.04</v>
      </c>
      <c r="H69" s="343">
        <v>0.04</v>
      </c>
      <c r="I69" s="456">
        <v>2.0118343195266272E-2</v>
      </c>
      <c r="J69" s="19">
        <v>0.02</v>
      </c>
      <c r="K69" s="343">
        <v>0.02</v>
      </c>
      <c r="L69" s="327">
        <v>9.4674556213017753E-3</v>
      </c>
      <c r="M69" s="811">
        <v>0.1</v>
      </c>
      <c r="N69" s="811">
        <f>'METAS 2021'!X68</f>
        <v>0.1</v>
      </c>
      <c r="O69" s="811">
        <v>3.5502958579881655E-3</v>
      </c>
      <c r="P69" s="811">
        <f>'SUGESTÃO DA ÁREA TÉCNICA 2021'!AT68</f>
        <v>0</v>
      </c>
      <c r="Q69" s="811">
        <f>'METAS 2021'!AT68</f>
        <v>0</v>
      </c>
      <c r="R69" s="811">
        <f>'RESULTADO 2021'!AU68</f>
        <v>0</v>
      </c>
      <c r="S69" s="60" t="s">
        <v>75</v>
      </c>
      <c r="U69" s="411">
        <f t="shared" si="3"/>
        <v>2.4E-2</v>
      </c>
      <c r="V69" s="271">
        <f t="shared" si="4"/>
        <v>3.9600000000000003E-2</v>
      </c>
      <c r="W69" s="412">
        <f t="shared" si="5"/>
        <v>0.04</v>
      </c>
    </row>
    <row r="70" spans="1:23" ht="13.5" customHeight="1">
      <c r="A70" s="47" t="s">
        <v>59</v>
      </c>
      <c r="B70" s="101">
        <v>5.8445353594389245E-3</v>
      </c>
      <c r="C70" s="101">
        <v>0</v>
      </c>
      <c r="D70" s="343">
        <v>0.01</v>
      </c>
      <c r="E70" s="61" t="s">
        <v>170</v>
      </c>
      <c r="F70" s="327">
        <v>0</v>
      </c>
      <c r="G70" s="19" t="s">
        <v>383</v>
      </c>
      <c r="H70" s="343">
        <v>0</v>
      </c>
      <c r="I70" s="457">
        <v>2.7548209366391185E-3</v>
      </c>
      <c r="J70" s="19">
        <v>0.01</v>
      </c>
      <c r="K70" s="343">
        <v>0.01</v>
      </c>
      <c r="L70" s="328">
        <v>5.5096418732782371E-3</v>
      </c>
      <c r="M70" s="811">
        <v>0.1</v>
      </c>
      <c r="N70" s="811">
        <f>'METAS 2021'!X69</f>
        <v>0.1</v>
      </c>
      <c r="O70" s="811">
        <v>1.1019283746556474E-2</v>
      </c>
      <c r="P70" s="811">
        <f>'SUGESTÃO DA ÁREA TÉCNICA 2021'!AT69</f>
        <v>0</v>
      </c>
      <c r="Q70" s="811">
        <f>'METAS 2021'!AT69</f>
        <v>0</v>
      </c>
      <c r="R70" s="811">
        <f>'RESULTADO 2021'!AU69</f>
        <v>0</v>
      </c>
      <c r="S70" s="60" t="s">
        <v>75</v>
      </c>
      <c r="U70" s="411">
        <f t="shared" si="3"/>
        <v>6.0000000000000001E-3</v>
      </c>
      <c r="V70" s="271">
        <f t="shared" si="4"/>
        <v>9.9000000000000008E-3</v>
      </c>
      <c r="W70" s="412">
        <f t="shared" si="5"/>
        <v>0.01</v>
      </c>
    </row>
    <row r="71" spans="1:23" ht="13.5" customHeight="1">
      <c r="A71" s="47" t="s">
        <v>60</v>
      </c>
      <c r="B71" s="101">
        <v>0.27</v>
      </c>
      <c r="C71" s="101">
        <v>4.1322314049586778E-3</v>
      </c>
      <c r="D71" s="343">
        <v>0.31</v>
      </c>
      <c r="E71" s="61" t="s">
        <v>193</v>
      </c>
      <c r="F71" s="327">
        <v>0.01</v>
      </c>
      <c r="G71" s="101">
        <v>0.03</v>
      </c>
      <c r="H71" s="343">
        <v>0.03</v>
      </c>
      <c r="I71" s="456">
        <v>1.2396694214876033E-2</v>
      </c>
      <c r="J71" s="19">
        <v>0.03</v>
      </c>
      <c r="K71" s="343">
        <v>0.03</v>
      </c>
      <c r="L71" s="327">
        <v>6.1983471074380167E-3</v>
      </c>
      <c r="M71" s="811">
        <v>0.1</v>
      </c>
      <c r="N71" s="811">
        <f>'METAS 2021'!X70</f>
        <v>0</v>
      </c>
      <c r="O71" s="811">
        <v>0</v>
      </c>
      <c r="P71" s="811">
        <f>'SUGESTÃO DA ÁREA TÉCNICA 2021'!AT70</f>
        <v>0</v>
      </c>
      <c r="Q71" s="811">
        <f>'METAS 2021'!AT70</f>
        <v>0</v>
      </c>
      <c r="R71" s="811">
        <f>'RESULTADO 2021'!AU70</f>
        <v>0</v>
      </c>
      <c r="S71" s="60" t="s">
        <v>75</v>
      </c>
      <c r="U71" s="411">
        <f t="shared" si="3"/>
        <v>0.186</v>
      </c>
      <c r="V71" s="271">
        <f t="shared" si="4"/>
        <v>0.30690000000000001</v>
      </c>
      <c r="W71" s="412">
        <f t="shared" si="5"/>
        <v>0.31</v>
      </c>
    </row>
    <row r="72" spans="1:23" ht="13.5" customHeight="1">
      <c r="A72" s="47" t="s">
        <v>61</v>
      </c>
      <c r="B72" s="101">
        <v>6.587615283267457E-3</v>
      </c>
      <c r="C72" s="101">
        <v>5.6258790436005627E-3</v>
      </c>
      <c r="D72" s="343">
        <v>0.01</v>
      </c>
      <c r="E72" s="61" t="s">
        <v>170</v>
      </c>
      <c r="F72" s="328">
        <v>0.01</v>
      </c>
      <c r="G72" s="101">
        <v>0.01</v>
      </c>
      <c r="H72" s="343">
        <v>0.01</v>
      </c>
      <c r="I72" s="457">
        <v>1.1251758087201125E-2</v>
      </c>
      <c r="J72" s="19">
        <v>0.01</v>
      </c>
      <c r="K72" s="343">
        <v>0.01</v>
      </c>
      <c r="L72" s="328">
        <v>5.6258790436005627E-3</v>
      </c>
      <c r="M72" s="811">
        <v>0.1</v>
      </c>
      <c r="N72" s="811">
        <f>'METAS 2021'!X71</f>
        <v>0.1</v>
      </c>
      <c r="O72" s="811">
        <v>0</v>
      </c>
      <c r="P72" s="811">
        <f>'SUGESTÃO DA ÁREA TÉCNICA 2021'!AT71</f>
        <v>0</v>
      </c>
      <c r="Q72" s="811">
        <f>'METAS 2021'!AT71</f>
        <v>0</v>
      </c>
      <c r="R72" s="811">
        <f>'RESULTADO 2021'!AU71</f>
        <v>0</v>
      </c>
      <c r="S72" s="60" t="s">
        <v>75</v>
      </c>
      <c r="U72" s="411">
        <f t="shared" si="3"/>
        <v>6.0000000000000001E-3</v>
      </c>
      <c r="V72" s="271">
        <f t="shared" si="4"/>
        <v>9.9000000000000008E-3</v>
      </c>
      <c r="W72" s="412">
        <f t="shared" si="5"/>
        <v>0.01</v>
      </c>
    </row>
    <row r="73" spans="1:23" ht="13.5" customHeight="1">
      <c r="A73" s="47" t="s">
        <v>62</v>
      </c>
      <c r="B73" s="101">
        <v>5.4945054945054949E-3</v>
      </c>
      <c r="C73" s="101">
        <v>2.3866348448687352E-3</v>
      </c>
      <c r="D73" s="343">
        <v>0</v>
      </c>
      <c r="E73" s="61" t="s">
        <v>194</v>
      </c>
      <c r="F73" s="328">
        <v>0</v>
      </c>
      <c r="G73" s="101">
        <v>0.4</v>
      </c>
      <c r="H73" s="343">
        <v>0.4</v>
      </c>
      <c r="I73" s="456">
        <v>7.1599045346062056E-3</v>
      </c>
      <c r="J73" s="19">
        <v>0.01</v>
      </c>
      <c r="K73" s="343">
        <v>0.01</v>
      </c>
      <c r="L73" s="327">
        <v>4.7732696897374704E-3</v>
      </c>
      <c r="M73" s="811">
        <v>0.1</v>
      </c>
      <c r="N73" s="811">
        <f>'METAS 2021'!X72</f>
        <v>0</v>
      </c>
      <c r="O73" s="811">
        <v>2.3866348448687352E-3</v>
      </c>
      <c r="P73" s="811">
        <f>'SUGESTÃO DA ÁREA TÉCNICA 2021'!AT72</f>
        <v>0</v>
      </c>
      <c r="Q73" s="811">
        <f>'METAS 2021'!AT72</f>
        <v>0</v>
      </c>
      <c r="R73" s="811">
        <f>'RESULTADO 2021'!AU72</f>
        <v>0</v>
      </c>
      <c r="S73" s="60" t="s">
        <v>75</v>
      </c>
      <c r="U73" s="411">
        <f t="shared" si="3"/>
        <v>0</v>
      </c>
      <c r="V73" s="271">
        <f t="shared" si="4"/>
        <v>0</v>
      </c>
      <c r="W73" s="412">
        <f t="shared" si="5"/>
        <v>0</v>
      </c>
    </row>
    <row r="74" spans="1:23" ht="13.5" customHeight="1">
      <c r="A74" s="13" t="s">
        <v>63</v>
      </c>
      <c r="B74" s="113"/>
      <c r="C74" s="100"/>
      <c r="D74" s="100"/>
      <c r="E74" s="100"/>
      <c r="F74" s="294"/>
      <c r="G74" s="100"/>
      <c r="H74" s="100"/>
      <c r="I74" s="294"/>
      <c r="J74" s="100"/>
      <c r="K74" s="100"/>
      <c r="L74" s="100"/>
      <c r="M74" s="814"/>
      <c r="N74" s="917"/>
      <c r="O74" s="917"/>
      <c r="P74" s="796"/>
      <c r="Q74" s="796"/>
      <c r="R74" s="796"/>
      <c r="S74" s="135"/>
      <c r="U74" s="411">
        <f t="shared" si="3"/>
        <v>0</v>
      </c>
      <c r="V74" s="271">
        <f t="shared" si="4"/>
        <v>0</v>
      </c>
      <c r="W74" s="412">
        <f t="shared" si="5"/>
        <v>0</v>
      </c>
    </row>
    <row r="75" spans="1:23" ht="13.5" customHeight="1">
      <c r="A75" s="47" t="s">
        <v>64</v>
      </c>
      <c r="B75" s="101">
        <v>1.9716088328075709E-2</v>
      </c>
      <c r="C75" s="101">
        <v>0.13022351797862003</v>
      </c>
      <c r="D75" s="343">
        <v>0.15</v>
      </c>
      <c r="E75" s="61" t="s">
        <v>170</v>
      </c>
      <c r="F75" s="327">
        <v>0.02</v>
      </c>
      <c r="G75" s="101">
        <v>0.02</v>
      </c>
      <c r="H75" s="343">
        <v>0.02</v>
      </c>
      <c r="I75" s="457">
        <v>0.23129251700680273</v>
      </c>
      <c r="J75" s="19">
        <v>0.23</v>
      </c>
      <c r="K75" s="345">
        <v>0.02</v>
      </c>
      <c r="L75" s="328">
        <v>1.5549076773566569E-2</v>
      </c>
      <c r="M75" s="811">
        <v>0.1</v>
      </c>
      <c r="N75" s="811">
        <f>'METAS 2021'!X74</f>
        <v>0.1</v>
      </c>
      <c r="O75" s="811">
        <v>9.7181729834791061E-3</v>
      </c>
      <c r="P75" s="811">
        <f>'SUGESTÃO DA ÁREA TÉCNICA 2021'!AT74</f>
        <v>0</v>
      </c>
      <c r="Q75" s="811">
        <f>'METAS 2021'!AT74</f>
        <v>0</v>
      </c>
      <c r="R75" s="811">
        <f>'RESULTADO 2021'!AU74</f>
        <v>0</v>
      </c>
      <c r="S75" s="60" t="s">
        <v>75</v>
      </c>
      <c r="U75" s="411">
        <f t="shared" si="3"/>
        <v>0.09</v>
      </c>
      <c r="V75" s="271">
        <f t="shared" si="4"/>
        <v>0.14849999999999999</v>
      </c>
      <c r="W75" s="412">
        <f t="shared" si="5"/>
        <v>0.15</v>
      </c>
    </row>
    <row r="76" spans="1:23" ht="13.5" customHeight="1">
      <c r="A76" s="47" t="s">
        <v>65</v>
      </c>
      <c r="B76" s="101">
        <v>0.02</v>
      </c>
      <c r="C76" s="101">
        <v>1.3029315960912053E-3</v>
      </c>
      <c r="D76" s="343">
        <v>0.02</v>
      </c>
      <c r="E76" s="61" t="s">
        <v>170</v>
      </c>
      <c r="F76" s="327">
        <v>0.01</v>
      </c>
      <c r="G76" s="101">
        <v>0.02</v>
      </c>
      <c r="H76" s="343">
        <v>0.02</v>
      </c>
      <c r="I76" s="456">
        <v>1.4332247557003257E-2</v>
      </c>
      <c r="J76" s="19">
        <v>0.02</v>
      </c>
      <c r="K76" s="343">
        <v>0.02</v>
      </c>
      <c r="L76" s="327">
        <v>0.01</v>
      </c>
      <c r="M76" s="811">
        <v>0.1</v>
      </c>
      <c r="N76" s="811">
        <f>'METAS 2021'!X75</f>
        <v>0.02</v>
      </c>
      <c r="O76" s="811">
        <v>1.3029315960912053E-3</v>
      </c>
      <c r="P76" s="811">
        <f>'SUGESTÃO DA ÁREA TÉCNICA 2021'!AT75</f>
        <v>0</v>
      </c>
      <c r="Q76" s="811">
        <f>'METAS 2021'!AT75</f>
        <v>0</v>
      </c>
      <c r="R76" s="811">
        <f>'RESULTADO 2021'!AU75</f>
        <v>0</v>
      </c>
      <c r="S76" s="60" t="s">
        <v>75</v>
      </c>
      <c r="U76" s="411">
        <f t="shared" si="3"/>
        <v>1.2E-2</v>
      </c>
      <c r="V76" s="271">
        <f t="shared" si="4"/>
        <v>1.9800000000000002E-2</v>
      </c>
      <c r="W76" s="412">
        <f t="shared" si="5"/>
        <v>0.02</v>
      </c>
    </row>
    <row r="77" spans="1:23" ht="15.75">
      <c r="A77" s="47" t="s">
        <v>66</v>
      </c>
      <c r="B77" s="101">
        <v>0.1</v>
      </c>
      <c r="C77" s="101">
        <v>0.11162790697674418</v>
      </c>
      <c r="D77" s="343">
        <v>0.11</v>
      </c>
      <c r="E77" s="61" t="s">
        <v>170</v>
      </c>
      <c r="F77" s="327">
        <v>7.0000000000000007E-2</v>
      </c>
      <c r="G77" s="101">
        <v>0.11</v>
      </c>
      <c r="H77" s="343">
        <v>0.11</v>
      </c>
      <c r="I77" s="458">
        <v>5.4122621564482026E-2</v>
      </c>
      <c r="J77" s="189">
        <v>0.05</v>
      </c>
      <c r="K77" s="343">
        <v>0.05</v>
      </c>
      <c r="L77" s="327">
        <v>7.6109936575052854E-3</v>
      </c>
      <c r="M77" s="811">
        <v>0.1</v>
      </c>
      <c r="N77" s="811">
        <f>'METAS 2021'!X76</f>
        <v>0.05</v>
      </c>
      <c r="O77" s="811">
        <v>9.3023255813953487E-3</v>
      </c>
      <c r="P77" s="811">
        <f>'SUGESTÃO DA ÁREA TÉCNICA 2021'!AT76</f>
        <v>0</v>
      </c>
      <c r="Q77" s="811">
        <f>'METAS 2021'!AT76</f>
        <v>0</v>
      </c>
      <c r="R77" s="811">
        <f>'RESULTADO 2021'!AU76</f>
        <v>0</v>
      </c>
      <c r="S77" s="60" t="s">
        <v>75</v>
      </c>
      <c r="U77" s="411">
        <f t="shared" si="3"/>
        <v>6.6000000000000003E-2</v>
      </c>
      <c r="V77" s="271">
        <f t="shared" si="4"/>
        <v>0.1089</v>
      </c>
      <c r="W77" s="412">
        <f t="shared" si="5"/>
        <v>0.11</v>
      </c>
    </row>
    <row r="78" spans="1:23" ht="13.5" customHeight="1">
      <c r="A78" s="47" t="s">
        <v>67</v>
      </c>
      <c r="B78" s="101">
        <v>7.7384407041981044E-3</v>
      </c>
      <c r="C78" s="101">
        <v>2.3957409050576754E-2</v>
      </c>
      <c r="D78" s="343">
        <v>0.02</v>
      </c>
      <c r="E78" s="61" t="s">
        <v>194</v>
      </c>
      <c r="F78" s="327">
        <v>0.01</v>
      </c>
      <c r="G78" s="101">
        <v>0.02</v>
      </c>
      <c r="H78" s="343">
        <v>0.03</v>
      </c>
      <c r="I78" s="457">
        <v>3.2830523513753325E-2</v>
      </c>
      <c r="J78" s="19">
        <v>0.03</v>
      </c>
      <c r="K78" s="343">
        <v>0.04</v>
      </c>
      <c r="L78" s="108">
        <v>7.0984915705412602E-3</v>
      </c>
      <c r="M78" s="811">
        <v>0.1</v>
      </c>
      <c r="N78" s="811">
        <f>'METAS 2021'!X77</f>
        <v>0.01</v>
      </c>
      <c r="O78" s="811">
        <v>3.5492457852706301E-3</v>
      </c>
      <c r="P78" s="811">
        <f>'SUGESTÃO DA ÁREA TÉCNICA 2021'!AT77</f>
        <v>0</v>
      </c>
      <c r="Q78" s="811">
        <f>'METAS 2021'!AT77</f>
        <v>0</v>
      </c>
      <c r="R78" s="811">
        <f>'RESULTADO 2021'!AU77</f>
        <v>0</v>
      </c>
      <c r="S78" s="60" t="s">
        <v>75</v>
      </c>
      <c r="U78" s="411">
        <f t="shared" si="3"/>
        <v>1.2E-2</v>
      </c>
      <c r="V78" s="271">
        <f t="shared" si="4"/>
        <v>1.9800000000000002E-2</v>
      </c>
      <c r="W78" s="412">
        <f t="shared" si="5"/>
        <v>0.02</v>
      </c>
    </row>
    <row r="79" spans="1:23" ht="13.5" customHeight="1">
      <c r="A79" s="47" t="s">
        <v>68</v>
      </c>
      <c r="B79" s="101">
        <v>0.1</v>
      </c>
      <c r="C79" s="101">
        <v>0</v>
      </c>
      <c r="D79" s="343">
        <v>0.1</v>
      </c>
      <c r="E79" s="61" t="s">
        <v>194</v>
      </c>
      <c r="F79" s="327">
        <v>0.01</v>
      </c>
      <c r="G79" s="101">
        <v>0.02</v>
      </c>
      <c r="H79" s="343">
        <v>0.02</v>
      </c>
      <c r="I79" s="456">
        <v>8.5197018104366355E-3</v>
      </c>
      <c r="J79" s="19">
        <v>0.02</v>
      </c>
      <c r="K79" s="343">
        <v>0.02</v>
      </c>
      <c r="L79" s="327">
        <v>0</v>
      </c>
      <c r="M79" s="811">
        <v>0.1</v>
      </c>
      <c r="N79" s="811">
        <f>'METAS 2021'!X78</f>
        <v>0.1</v>
      </c>
      <c r="O79" s="811">
        <v>2.1299254526091589E-3</v>
      </c>
      <c r="P79" s="811">
        <f>'SUGESTÃO DA ÁREA TÉCNICA 2021'!AT78</f>
        <v>0</v>
      </c>
      <c r="Q79" s="811">
        <f>'METAS 2021'!AT78</f>
        <v>0</v>
      </c>
      <c r="R79" s="811">
        <f>'RESULTADO 2021'!AU78</f>
        <v>0</v>
      </c>
      <c r="S79" s="60" t="s">
        <v>75</v>
      </c>
      <c r="U79" s="411">
        <f t="shared" si="3"/>
        <v>0.06</v>
      </c>
      <c r="V79" s="271">
        <f t="shared" si="4"/>
        <v>9.9000000000000005E-2</v>
      </c>
      <c r="W79" s="412">
        <f t="shared" si="5"/>
        <v>0.1</v>
      </c>
    </row>
    <row r="80" spans="1:23" ht="9.75" customHeight="1" thickBot="1">
      <c r="A80" s="24"/>
      <c r="B80" s="18"/>
      <c r="C80" s="18"/>
      <c r="D80" s="18"/>
      <c r="E80" s="18"/>
      <c r="F80" s="18"/>
      <c r="G80" s="18"/>
      <c r="H80" s="18"/>
      <c r="I80" s="18"/>
      <c r="J80" s="18"/>
      <c r="K80" s="18"/>
      <c r="L80" s="18"/>
      <c r="M80" s="18"/>
      <c r="N80" s="18"/>
      <c r="O80" s="18"/>
      <c r="P80" s="18"/>
      <c r="Q80" s="18"/>
      <c r="R80" s="18"/>
      <c r="S80" s="25"/>
    </row>
    <row r="81" spans="1:20" s="21" customFormat="1" ht="9.75" customHeight="1">
      <c r="A81" s="1292" t="s">
        <v>632</v>
      </c>
      <c r="B81" s="1293"/>
      <c r="C81" s="1293"/>
      <c r="D81" s="1293"/>
      <c r="E81" s="1293"/>
      <c r="F81" s="1293"/>
      <c r="G81" s="1293"/>
      <c r="H81" s="1293"/>
      <c r="I81" s="1293"/>
      <c r="J81" s="1293"/>
      <c r="K81" s="1293"/>
      <c r="L81" s="1293"/>
      <c r="M81" s="1293"/>
      <c r="N81" s="1293"/>
      <c r="O81" s="1293"/>
      <c r="P81" s="1293"/>
      <c r="Q81" s="1293"/>
      <c r="R81" s="1293"/>
      <c r="S81" s="1382"/>
    </row>
    <row r="82" spans="1:20" ht="15.75" customHeight="1">
      <c r="A82" s="1286" t="s">
        <v>487</v>
      </c>
      <c r="B82" s="1287"/>
      <c r="C82" s="1287"/>
      <c r="D82" s="1287"/>
      <c r="E82" s="1287"/>
      <c r="F82" s="1287"/>
      <c r="G82" s="1287"/>
      <c r="H82" s="1287"/>
      <c r="I82" s="1287"/>
      <c r="J82" s="1287"/>
      <c r="K82" s="1287"/>
      <c r="L82" s="1287"/>
      <c r="M82" s="1287"/>
      <c r="N82" s="1287"/>
      <c r="O82" s="1287"/>
      <c r="P82" s="1287"/>
      <c r="Q82" s="1287"/>
      <c r="R82" s="1287"/>
      <c r="S82" s="1379"/>
      <c r="T82" s="310"/>
    </row>
    <row r="83" spans="1:20" ht="15" customHeight="1">
      <c r="A83" s="1390" t="s">
        <v>627</v>
      </c>
      <c r="B83" s="1390"/>
      <c r="C83" s="1390"/>
      <c r="D83" s="1390"/>
      <c r="E83" s="1390"/>
      <c r="F83" s="1390"/>
      <c r="G83" s="1390"/>
      <c r="H83" s="1390"/>
      <c r="I83" s="1390"/>
      <c r="J83" s="1390"/>
      <c r="K83" s="1390"/>
      <c r="L83" s="1390"/>
      <c r="M83" s="1390"/>
      <c r="N83" s="1390"/>
      <c r="O83" s="1390"/>
      <c r="P83" s="1390"/>
      <c r="Q83" s="1390"/>
      <c r="R83" s="1390"/>
      <c r="S83" s="1390"/>
      <c r="T83" s="310"/>
    </row>
    <row r="84" spans="1:20" ht="18" customHeight="1">
      <c r="A84" s="1390"/>
      <c r="B84" s="1390"/>
      <c r="C84" s="1390"/>
      <c r="D84" s="1390"/>
      <c r="E84" s="1390"/>
      <c r="F84" s="1390"/>
      <c r="G84" s="1390"/>
      <c r="H84" s="1390"/>
      <c r="I84" s="1390"/>
      <c r="J84" s="1390"/>
      <c r="K84" s="1390"/>
      <c r="L84" s="1390"/>
      <c r="M84" s="1390"/>
      <c r="N84" s="1390"/>
      <c r="O84" s="1390"/>
      <c r="P84" s="1390"/>
      <c r="Q84" s="1390"/>
      <c r="R84" s="1390"/>
      <c r="S84" s="1390"/>
      <c r="T84" s="310"/>
    </row>
    <row r="85" spans="1:20">
      <c r="K85" s="15"/>
      <c r="L85" s="15"/>
      <c r="M85" s="15"/>
      <c r="N85" s="15"/>
      <c r="O85" s="15"/>
      <c r="P85" s="15"/>
      <c r="Q85" s="15"/>
      <c r="R85" s="15"/>
    </row>
    <row r="86" spans="1:20">
      <c r="A86" s="1443" t="s">
        <v>677</v>
      </c>
      <c r="B86" s="1444"/>
      <c r="C86" s="1444"/>
      <c r="D86" s="1445"/>
      <c r="K86" s="15"/>
      <c r="L86" s="15"/>
      <c r="M86" s="15"/>
      <c r="N86" s="15"/>
      <c r="O86" s="15"/>
      <c r="P86" s="15"/>
      <c r="Q86" s="15"/>
      <c r="R86" s="15"/>
    </row>
    <row r="87" spans="1:20" ht="15.75">
      <c r="A87" s="59" t="s">
        <v>629</v>
      </c>
      <c r="B87" s="59"/>
      <c r="C87" s="102"/>
      <c r="D87" s="341">
        <v>1</v>
      </c>
      <c r="K87" s="15"/>
      <c r="L87" s="15"/>
      <c r="M87" s="15"/>
      <c r="N87" s="15"/>
      <c r="O87" s="15"/>
      <c r="P87" s="15"/>
      <c r="Q87" s="15"/>
      <c r="R87" s="15"/>
    </row>
    <row r="88" spans="1:20" ht="15.75">
      <c r="A88" s="336" t="s">
        <v>630</v>
      </c>
      <c r="B88" s="59"/>
      <c r="C88" s="102"/>
      <c r="D88" s="266" t="s">
        <v>635</v>
      </c>
      <c r="K88" s="15"/>
      <c r="L88" s="15"/>
      <c r="M88" s="15"/>
      <c r="N88" s="15"/>
      <c r="O88" s="15"/>
      <c r="P88" s="15"/>
      <c r="Q88" s="15"/>
      <c r="R88" s="15"/>
    </row>
    <row r="89" spans="1:20" ht="15.75">
      <c r="A89" s="59" t="s">
        <v>631</v>
      </c>
      <c r="B89" s="59"/>
      <c r="C89" s="102"/>
      <c r="D89" s="329" t="s">
        <v>634</v>
      </c>
      <c r="K89" s="15"/>
      <c r="L89" s="15"/>
      <c r="M89" s="15"/>
      <c r="N89" s="15"/>
      <c r="O89" s="15"/>
      <c r="P89" s="15"/>
      <c r="Q89" s="15"/>
      <c r="R89" s="15"/>
    </row>
    <row r="90" spans="1:20">
      <c r="A90" s="1396" t="s">
        <v>649</v>
      </c>
      <c r="B90" s="1396"/>
      <c r="C90" s="1396"/>
      <c r="D90" s="1396"/>
    </row>
  </sheetData>
  <mergeCells count="19">
    <mergeCell ref="A90:D90"/>
    <mergeCell ref="A81:S81"/>
    <mergeCell ref="A82:S82"/>
    <mergeCell ref="A86:D86"/>
    <mergeCell ref="P7:R7"/>
    <mergeCell ref="A1:S1"/>
    <mergeCell ref="A83:S84"/>
    <mergeCell ref="A5:S5"/>
    <mergeCell ref="A6:S6"/>
    <mergeCell ref="A3:S3"/>
    <mergeCell ref="A4:S4"/>
    <mergeCell ref="A7:A8"/>
    <mergeCell ref="S7:S8"/>
    <mergeCell ref="B7:C7"/>
    <mergeCell ref="D7:F7"/>
    <mergeCell ref="G7:I7"/>
    <mergeCell ref="J7:L7"/>
    <mergeCell ref="A2:V2"/>
    <mergeCell ref="M7:O7"/>
  </mergeCells>
  <pageMargins left="0.51181102362204722" right="0.23622047244094491" top="0.19685039370078741" bottom="0.19685039370078741" header="0.15748031496062992" footer="0.15748031496062992"/>
  <pageSetup paperSize="9" scale="65"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94"/>
  <sheetViews>
    <sheetView view="pageBreakPreview" topLeftCell="F1" zoomScale="80" zoomScaleNormal="160" zoomScaleSheetLayoutView="80" workbookViewId="0">
      <selection activeCell="O8" sqref="O8"/>
    </sheetView>
  </sheetViews>
  <sheetFormatPr defaultColWidth="30.85546875" defaultRowHeight="15"/>
  <cols>
    <col min="1" max="1" width="32" customWidth="1"/>
    <col min="2" max="2" width="14.42578125" style="96" hidden="1" customWidth="1"/>
    <col min="3" max="3" width="13.5703125" style="96" hidden="1" customWidth="1"/>
    <col min="4" max="4" width="18" style="96" customWidth="1"/>
    <col min="5" max="5" width="21.140625" style="96" customWidth="1"/>
    <col min="6" max="6" width="13.5703125" style="96" customWidth="1"/>
    <col min="7" max="7" width="19.85546875" style="96" customWidth="1"/>
    <col min="8" max="8" width="15.28515625" style="96" customWidth="1"/>
    <col min="9" max="9" width="13.42578125" style="96" customWidth="1"/>
    <col min="10" max="10" width="21.42578125" style="96" customWidth="1"/>
    <col min="11" max="12" width="15.140625" style="274" customWidth="1"/>
    <col min="13" max="13" width="22" style="274" customWidth="1"/>
    <col min="14" max="14" width="15.140625" style="274" customWidth="1"/>
    <col min="15" max="15" width="16.5703125" style="274" customWidth="1"/>
    <col min="16" max="16" width="22.42578125" style="274" customWidth="1"/>
    <col min="17" max="18" width="15.140625" style="274" customWidth="1"/>
    <col min="19" max="19" width="14" customWidth="1"/>
    <col min="20" max="20" width="14.85546875" customWidth="1"/>
    <col min="21" max="21" width="13.7109375" customWidth="1"/>
    <col min="22" max="22" width="16.140625" customWidth="1"/>
    <col min="23" max="23" width="10.140625" customWidth="1"/>
  </cols>
  <sheetData>
    <row r="1" spans="1:23" s="21" customFormat="1" ht="97.5" customHeight="1">
      <c r="A1" s="1294"/>
      <c r="B1" s="1294"/>
      <c r="C1" s="1294"/>
      <c r="D1" s="1294"/>
      <c r="E1" s="1294"/>
      <c r="F1" s="1294"/>
      <c r="G1" s="1294"/>
      <c r="H1" s="1294"/>
      <c r="I1" s="1294"/>
      <c r="J1" s="1294"/>
      <c r="K1" s="1294"/>
      <c r="L1" s="1294"/>
      <c r="M1" s="1294"/>
      <c r="N1" s="1294"/>
      <c r="O1" s="1294"/>
      <c r="P1" s="1294"/>
      <c r="Q1" s="1294"/>
      <c r="R1" s="1294"/>
      <c r="S1" s="1294"/>
    </row>
    <row r="2" spans="1:23" ht="21">
      <c r="A2" s="1389" t="s">
        <v>636</v>
      </c>
      <c r="B2" s="1389"/>
      <c r="C2" s="1389"/>
      <c r="D2" s="1389"/>
      <c r="E2" s="1389"/>
      <c r="F2" s="1389"/>
      <c r="G2" s="1389"/>
      <c r="H2" s="1389"/>
      <c r="I2" s="1389"/>
      <c r="J2" s="1389"/>
      <c r="K2" s="1389"/>
      <c r="L2" s="1389"/>
      <c r="M2" s="1389"/>
      <c r="N2" s="1389"/>
      <c r="O2" s="1389"/>
      <c r="P2" s="1389"/>
      <c r="Q2" s="1389"/>
      <c r="R2" s="1389"/>
      <c r="S2" s="1389"/>
      <c r="T2" s="1389"/>
      <c r="U2" s="1389"/>
      <c r="V2" s="1389"/>
    </row>
    <row r="3" spans="1:23" ht="7.5" customHeight="1">
      <c r="A3" s="1437"/>
      <c r="B3" s="1437"/>
      <c r="C3" s="1437"/>
      <c r="D3" s="1437"/>
      <c r="E3" s="1437"/>
      <c r="F3" s="1437"/>
      <c r="G3" s="1437"/>
      <c r="H3" s="1437"/>
      <c r="I3" s="1437"/>
      <c r="J3" s="1437"/>
      <c r="K3" s="1437"/>
      <c r="L3" s="1437"/>
      <c r="M3" s="1437"/>
      <c r="N3" s="1437"/>
      <c r="O3" s="1437"/>
      <c r="P3" s="1437"/>
      <c r="Q3" s="1437"/>
      <c r="R3" s="1437"/>
      <c r="S3" s="1437"/>
      <c r="T3" s="4"/>
      <c r="U3" s="4"/>
      <c r="V3" s="4"/>
      <c r="W3" s="4"/>
    </row>
    <row r="4" spans="1:23" ht="18.75">
      <c r="A4" s="1394" t="s">
        <v>237</v>
      </c>
      <c r="B4" s="1394"/>
      <c r="C4" s="1394"/>
      <c r="D4" s="1394"/>
      <c r="E4" s="1394"/>
      <c r="F4" s="1394"/>
      <c r="G4" s="1394"/>
      <c r="H4" s="1394"/>
      <c r="I4" s="1394"/>
      <c r="J4" s="1394"/>
      <c r="K4" s="1394"/>
      <c r="L4" s="1394"/>
      <c r="M4" s="1394"/>
      <c r="N4" s="1394"/>
      <c r="O4" s="1394"/>
      <c r="P4" s="1394"/>
      <c r="Q4" s="1394"/>
      <c r="R4" s="1394"/>
      <c r="S4" s="1394"/>
      <c r="T4" s="4"/>
      <c r="U4" s="4"/>
      <c r="V4" s="4"/>
      <c r="W4" s="4"/>
    </row>
    <row r="5" spans="1:23" ht="14.25" customHeight="1">
      <c r="A5" s="1394" t="s">
        <v>85</v>
      </c>
      <c r="B5" s="1394"/>
      <c r="C5" s="1394"/>
      <c r="D5" s="1394"/>
      <c r="E5" s="1394"/>
      <c r="F5" s="1394"/>
      <c r="G5" s="1394"/>
      <c r="H5" s="1394"/>
      <c r="I5" s="1394"/>
      <c r="J5" s="1394"/>
      <c r="K5" s="1394"/>
      <c r="L5" s="1394"/>
      <c r="M5" s="1394"/>
      <c r="N5" s="1394"/>
      <c r="O5" s="1394"/>
      <c r="P5" s="1394"/>
      <c r="Q5" s="1394"/>
      <c r="R5" s="1394"/>
      <c r="S5" s="1394"/>
      <c r="T5" s="4"/>
      <c r="U5" s="4"/>
      <c r="V5" s="4"/>
      <c r="W5" s="4"/>
    </row>
    <row r="6" spans="1:23" s="21" customFormat="1" ht="29.25" customHeight="1">
      <c r="A6" s="1389" t="s">
        <v>724</v>
      </c>
      <c r="B6" s="1389"/>
      <c r="C6" s="1389"/>
      <c r="D6" s="1389"/>
      <c r="E6" s="1389"/>
      <c r="F6" s="1389"/>
      <c r="G6" s="1389"/>
      <c r="H6" s="1389"/>
      <c r="I6" s="1389"/>
      <c r="J6" s="1389"/>
      <c r="K6" s="1389"/>
      <c r="L6" s="1389"/>
      <c r="M6" s="1389"/>
      <c r="N6" s="1389"/>
      <c r="O6" s="1389"/>
      <c r="P6" s="1389"/>
      <c r="Q6" s="1389"/>
      <c r="R6" s="1389"/>
      <c r="S6" s="1389"/>
      <c r="T6" s="4"/>
      <c r="U6" s="4"/>
      <c r="V6" s="4"/>
      <c r="W6" s="4"/>
    </row>
    <row r="7" spans="1:23" s="21" customFormat="1" ht="18.75">
      <c r="A7" s="1391" t="s">
        <v>70</v>
      </c>
      <c r="B7" s="1402">
        <v>2017</v>
      </c>
      <c r="C7" s="1404"/>
      <c r="D7" s="1402">
        <v>2018</v>
      </c>
      <c r="E7" s="1403"/>
      <c r="F7" s="1404"/>
      <c r="G7" s="1403">
        <v>2019</v>
      </c>
      <c r="H7" s="1403"/>
      <c r="I7" s="1404"/>
      <c r="J7" s="1386">
        <v>2020</v>
      </c>
      <c r="K7" s="1387"/>
      <c r="L7" s="1388"/>
      <c r="M7" s="1386">
        <v>2021</v>
      </c>
      <c r="N7" s="1387"/>
      <c r="O7" s="1388"/>
      <c r="P7" s="1386">
        <v>2022</v>
      </c>
      <c r="Q7" s="1387"/>
      <c r="R7" s="1388"/>
      <c r="S7" s="1393" t="s">
        <v>71</v>
      </c>
      <c r="T7" s="4"/>
      <c r="U7" s="4"/>
      <c r="V7" s="4"/>
      <c r="W7" s="4"/>
    </row>
    <row r="8" spans="1:23" ht="75.75" customHeight="1">
      <c r="A8" s="1392"/>
      <c r="B8" s="298" t="s">
        <v>491</v>
      </c>
      <c r="C8" s="298" t="s">
        <v>97</v>
      </c>
      <c r="D8" s="331" t="s">
        <v>488</v>
      </c>
      <c r="E8" s="298" t="s">
        <v>431</v>
      </c>
      <c r="F8" s="298" t="s">
        <v>222</v>
      </c>
      <c r="G8" s="298" t="s">
        <v>433</v>
      </c>
      <c r="H8" s="1148" t="s">
        <v>493</v>
      </c>
      <c r="I8" s="298" t="s">
        <v>484</v>
      </c>
      <c r="J8" s="298" t="s">
        <v>499</v>
      </c>
      <c r="K8" s="1148" t="s">
        <v>486</v>
      </c>
      <c r="L8" s="300" t="s">
        <v>625</v>
      </c>
      <c r="M8" s="402" t="s">
        <v>644</v>
      </c>
      <c r="N8" s="1148" t="s">
        <v>640</v>
      </c>
      <c r="O8" s="1270" t="s">
        <v>774</v>
      </c>
      <c r="P8" s="1148" t="s">
        <v>766</v>
      </c>
      <c r="Q8" s="1148" t="s">
        <v>754</v>
      </c>
      <c r="R8" s="1148" t="s">
        <v>760</v>
      </c>
      <c r="S8" s="1393"/>
    </row>
    <row r="9" spans="1:23">
      <c r="A9" s="296" t="s">
        <v>0</v>
      </c>
      <c r="B9" s="71"/>
      <c r="C9" s="71"/>
      <c r="D9" s="71"/>
      <c r="E9" s="71"/>
      <c r="F9" s="71"/>
      <c r="G9" s="71"/>
      <c r="H9" s="71"/>
      <c r="I9" s="71"/>
      <c r="J9" s="71"/>
      <c r="K9" s="71"/>
      <c r="L9" s="71"/>
      <c r="M9" s="71"/>
      <c r="N9" s="71"/>
      <c r="O9" s="71"/>
      <c r="P9" s="71"/>
      <c r="Q9" s="71"/>
      <c r="R9" s="71"/>
      <c r="S9" s="67"/>
    </row>
    <row r="10" spans="1:23" ht="14.25" customHeight="1">
      <c r="A10" s="37" t="s">
        <v>1</v>
      </c>
      <c r="B10" s="626">
        <v>85</v>
      </c>
      <c r="C10" s="50">
        <v>93.3</v>
      </c>
      <c r="D10" s="643">
        <v>95</v>
      </c>
      <c r="E10" s="644" t="s">
        <v>145</v>
      </c>
      <c r="F10" s="628">
        <v>94.1</v>
      </c>
      <c r="G10" s="626">
        <v>95</v>
      </c>
      <c r="H10" s="643">
        <v>95</v>
      </c>
      <c r="I10" s="645">
        <v>90.534979423868307</v>
      </c>
      <c r="J10" s="626">
        <v>95</v>
      </c>
      <c r="K10" s="349" t="s">
        <v>600</v>
      </c>
      <c r="L10" s="646">
        <v>79.622641509433961</v>
      </c>
      <c r="M10" s="835">
        <v>90</v>
      </c>
      <c r="N10" s="919">
        <f>'METAS 2021'!Y9</f>
        <v>88</v>
      </c>
      <c r="O10" s="836">
        <v>75.247524752475243</v>
      </c>
      <c r="P10" s="836">
        <f>'SUGESTÃO DA ÁREA TÉCNICA 2021'!AU9</f>
        <v>0</v>
      </c>
      <c r="Q10" s="836">
        <f>'METAS 2021'!AU9</f>
        <v>0</v>
      </c>
      <c r="R10" s="836">
        <f>'RESULTADO 2021'!AV9</f>
        <v>0</v>
      </c>
      <c r="S10" s="51" t="s">
        <v>72</v>
      </c>
      <c r="U10" s="411" t="e">
        <f>K10*60%</f>
        <v>#VALUE!</v>
      </c>
      <c r="V10" s="271" t="e">
        <f>K10*99.99%</f>
        <v>#VALUE!</v>
      </c>
      <c r="W10" s="412" t="e">
        <f>K10*100%</f>
        <v>#VALUE!</v>
      </c>
    </row>
    <row r="11" spans="1:23" ht="15.75">
      <c r="A11" s="647" t="s">
        <v>2</v>
      </c>
      <c r="B11" s="626">
        <v>85</v>
      </c>
      <c r="C11" s="626">
        <v>85</v>
      </c>
      <c r="D11" s="643">
        <v>90</v>
      </c>
      <c r="E11" s="626" t="s">
        <v>146</v>
      </c>
      <c r="F11" s="628">
        <v>82.4</v>
      </c>
      <c r="G11" s="626">
        <v>85</v>
      </c>
      <c r="H11" s="643">
        <v>85</v>
      </c>
      <c r="I11" s="636">
        <v>87.134502923976612</v>
      </c>
      <c r="J11" s="626">
        <v>85</v>
      </c>
      <c r="K11" s="643">
        <v>85</v>
      </c>
      <c r="L11" s="648">
        <v>72.631578947368425</v>
      </c>
      <c r="M11" s="837">
        <v>85</v>
      </c>
      <c r="N11" s="919">
        <f>'METAS 2021'!Y10</f>
        <v>85</v>
      </c>
      <c r="O11" s="836">
        <v>83.07692307692308</v>
      </c>
      <c r="P11" s="836">
        <f>'SUGESTÃO DA ÁREA TÉCNICA 2021'!AU10</f>
        <v>0</v>
      </c>
      <c r="Q11" s="836">
        <f>'METAS 2021'!AU10</f>
        <v>0</v>
      </c>
      <c r="R11" s="836">
        <f>'RESULTADO 2021'!AV10</f>
        <v>0</v>
      </c>
      <c r="S11" s="626" t="s">
        <v>72</v>
      </c>
      <c r="T11" s="129"/>
      <c r="U11" s="411">
        <f t="shared" ref="U11:U67" si="0">K11*60%</f>
        <v>51</v>
      </c>
      <c r="V11" s="271">
        <f t="shared" ref="V11:V67" si="1">K11*99.99%</f>
        <v>84.991499999999988</v>
      </c>
      <c r="W11" s="412">
        <f t="shared" ref="W11:W67" si="2">K11*100%</f>
        <v>85</v>
      </c>
    </row>
    <row r="12" spans="1:23" ht="15.75">
      <c r="A12" s="647" t="s">
        <v>3</v>
      </c>
      <c r="B12" s="626">
        <v>75</v>
      </c>
      <c r="C12" s="626">
        <v>82.6</v>
      </c>
      <c r="D12" s="643">
        <v>75</v>
      </c>
      <c r="E12" s="626" t="s">
        <v>147</v>
      </c>
      <c r="F12" s="636">
        <v>89.4</v>
      </c>
      <c r="G12" s="626">
        <v>80</v>
      </c>
      <c r="H12" s="643">
        <v>80</v>
      </c>
      <c r="I12" s="636">
        <v>81.294964028776988</v>
      </c>
      <c r="J12" s="626">
        <v>80</v>
      </c>
      <c r="K12" s="643">
        <v>80</v>
      </c>
      <c r="L12" s="648">
        <v>73.957273652085448</v>
      </c>
      <c r="M12" s="837">
        <v>80</v>
      </c>
      <c r="N12" s="919">
        <f>'METAS 2021'!Y11</f>
        <v>80</v>
      </c>
      <c r="O12" s="836">
        <v>73.101265822784811</v>
      </c>
      <c r="P12" s="836">
        <f>'SUGESTÃO DA ÁREA TÉCNICA 2021'!AU11</f>
        <v>0</v>
      </c>
      <c r="Q12" s="836">
        <f>'METAS 2021'!AU11</f>
        <v>0</v>
      </c>
      <c r="R12" s="836">
        <f>'RESULTADO 2021'!AV11</f>
        <v>0</v>
      </c>
      <c r="S12" s="626" t="s">
        <v>72</v>
      </c>
      <c r="T12" s="129"/>
      <c r="U12" s="411">
        <f t="shared" si="0"/>
        <v>48</v>
      </c>
      <c r="V12" s="271">
        <f t="shared" si="1"/>
        <v>79.99199999999999</v>
      </c>
      <c r="W12" s="412">
        <f t="shared" si="2"/>
        <v>80</v>
      </c>
    </row>
    <row r="13" spans="1:23" ht="15.75">
      <c r="A13" s="647" t="s">
        <v>4</v>
      </c>
      <c r="B13" s="626">
        <v>69</v>
      </c>
      <c r="C13" s="626">
        <v>64.02</v>
      </c>
      <c r="D13" s="643">
        <v>85</v>
      </c>
      <c r="E13" s="626" t="s">
        <v>274</v>
      </c>
      <c r="F13" s="628">
        <v>62.2</v>
      </c>
      <c r="G13" s="626" t="s">
        <v>384</v>
      </c>
      <c r="H13" s="643">
        <v>62</v>
      </c>
      <c r="I13" s="636">
        <v>65.406427221172024</v>
      </c>
      <c r="J13" s="626">
        <v>85</v>
      </c>
      <c r="K13" s="643">
        <v>85</v>
      </c>
      <c r="L13" s="648">
        <v>67.423014586709883</v>
      </c>
      <c r="M13" s="837">
        <v>85</v>
      </c>
      <c r="N13" s="919">
        <f>'METAS 2021'!Y12</f>
        <v>0</v>
      </c>
      <c r="O13" s="836">
        <v>65.909090909090907</v>
      </c>
      <c r="P13" s="836">
        <f>'SUGESTÃO DA ÁREA TÉCNICA 2021'!AU12</f>
        <v>0</v>
      </c>
      <c r="Q13" s="836">
        <f>'METAS 2021'!AU12</f>
        <v>0</v>
      </c>
      <c r="R13" s="836">
        <f>'RESULTADO 2021'!AV12</f>
        <v>0</v>
      </c>
      <c r="S13" s="626" t="s">
        <v>72</v>
      </c>
      <c r="T13" s="129"/>
      <c r="U13" s="411">
        <f t="shared" si="0"/>
        <v>51</v>
      </c>
      <c r="V13" s="271">
        <f t="shared" si="1"/>
        <v>84.991499999999988</v>
      </c>
      <c r="W13" s="412">
        <f t="shared" si="2"/>
        <v>85</v>
      </c>
    </row>
    <row r="14" spans="1:23" ht="15.75">
      <c r="A14" s="647" t="s">
        <v>5</v>
      </c>
      <c r="B14" s="626">
        <v>85</v>
      </c>
      <c r="C14" s="626">
        <v>89.04</v>
      </c>
      <c r="D14" s="643">
        <v>90</v>
      </c>
      <c r="E14" s="626" t="s">
        <v>148</v>
      </c>
      <c r="F14" s="628">
        <v>87.7</v>
      </c>
      <c r="G14" s="626">
        <v>90</v>
      </c>
      <c r="H14" s="643">
        <v>90</v>
      </c>
      <c r="I14" s="628">
        <v>85.507246376811594</v>
      </c>
      <c r="J14" s="626">
        <v>90</v>
      </c>
      <c r="K14" s="643">
        <v>90</v>
      </c>
      <c r="L14" s="648">
        <v>79.813664596273298</v>
      </c>
      <c r="M14" s="837">
        <v>90</v>
      </c>
      <c r="N14" s="919">
        <f>'METAS 2021'!Y13</f>
        <v>90</v>
      </c>
      <c r="O14" s="836">
        <v>76.26262626262627</v>
      </c>
      <c r="P14" s="836">
        <f>'SUGESTÃO DA ÁREA TÉCNICA 2021'!AU13</f>
        <v>0</v>
      </c>
      <c r="Q14" s="836">
        <f>'METAS 2021'!AU13</f>
        <v>0</v>
      </c>
      <c r="R14" s="836">
        <f>'RESULTADO 2021'!AV13</f>
        <v>0</v>
      </c>
      <c r="S14" s="626" t="s">
        <v>72</v>
      </c>
      <c r="T14" s="129"/>
      <c r="U14" s="411">
        <f t="shared" si="0"/>
        <v>54</v>
      </c>
      <c r="V14" s="271">
        <f t="shared" si="1"/>
        <v>89.990999999999985</v>
      </c>
      <c r="W14" s="412">
        <f t="shared" si="2"/>
        <v>90</v>
      </c>
    </row>
    <row r="15" spans="1:23" ht="15" customHeight="1">
      <c r="A15" s="647" t="s">
        <v>6</v>
      </c>
      <c r="B15" s="626">
        <v>85.3</v>
      </c>
      <c r="C15" s="626">
        <v>92.08</v>
      </c>
      <c r="D15" s="643">
        <v>87.8</v>
      </c>
      <c r="E15" s="626" t="s">
        <v>145</v>
      </c>
      <c r="F15" s="636">
        <v>87.8</v>
      </c>
      <c r="G15" s="626" t="s">
        <v>385</v>
      </c>
      <c r="H15" s="643">
        <v>80</v>
      </c>
      <c r="I15" s="636">
        <v>87.7659574468085</v>
      </c>
      <c r="J15" s="626">
        <v>95</v>
      </c>
      <c r="K15" s="643">
        <v>95</v>
      </c>
      <c r="L15" s="648">
        <v>85.10928961748634</v>
      </c>
      <c r="M15" s="837">
        <v>90</v>
      </c>
      <c r="N15" s="919">
        <f>'METAS 2021'!Y14</f>
        <v>95</v>
      </c>
      <c r="O15" s="836">
        <v>81.818181818181827</v>
      </c>
      <c r="P15" s="836">
        <f>'SUGESTÃO DA ÁREA TÉCNICA 2021'!AU14</f>
        <v>0</v>
      </c>
      <c r="Q15" s="836">
        <f>'METAS 2021'!AU14</f>
        <v>0</v>
      </c>
      <c r="R15" s="836">
        <f>'RESULTADO 2021'!AV14</f>
        <v>0</v>
      </c>
      <c r="S15" s="626" t="s">
        <v>72</v>
      </c>
      <c r="T15" s="129"/>
      <c r="U15" s="411">
        <f t="shared" si="0"/>
        <v>57</v>
      </c>
      <c r="V15" s="271">
        <f t="shared" si="1"/>
        <v>94.990499999999997</v>
      </c>
      <c r="W15" s="412">
        <f t="shared" si="2"/>
        <v>95</v>
      </c>
    </row>
    <row r="16" spans="1:23" ht="15.75">
      <c r="A16" s="647" t="s">
        <v>7</v>
      </c>
      <c r="B16" s="626">
        <v>75</v>
      </c>
      <c r="C16" s="626">
        <v>86.08</v>
      </c>
      <c r="D16" s="643">
        <v>85</v>
      </c>
      <c r="E16" s="626" t="s">
        <v>149</v>
      </c>
      <c r="F16" s="628">
        <v>77.8</v>
      </c>
      <c r="G16" s="626">
        <v>86</v>
      </c>
      <c r="H16" s="643">
        <v>86</v>
      </c>
      <c r="I16" s="628">
        <v>71.356147021546263</v>
      </c>
      <c r="J16" s="626">
        <v>86</v>
      </c>
      <c r="K16" s="643">
        <v>86</v>
      </c>
      <c r="L16" s="648">
        <v>72.835112692763943</v>
      </c>
      <c r="M16" s="837">
        <v>80</v>
      </c>
      <c r="N16" s="919">
        <f>'METAS 2021'!Y15</f>
        <v>80</v>
      </c>
      <c r="O16" s="836">
        <v>81.949458483754512</v>
      </c>
      <c r="P16" s="836">
        <f>'SUGESTÃO DA ÁREA TÉCNICA 2021'!AU15</f>
        <v>0</v>
      </c>
      <c r="Q16" s="836">
        <f>'METAS 2021'!AU15</f>
        <v>0</v>
      </c>
      <c r="R16" s="836">
        <f>'RESULTADO 2021'!AV15</f>
        <v>0</v>
      </c>
      <c r="S16" s="626" t="s">
        <v>72</v>
      </c>
      <c r="T16" s="129"/>
      <c r="U16" s="411">
        <f t="shared" si="0"/>
        <v>51.6</v>
      </c>
      <c r="V16" s="271">
        <f t="shared" si="1"/>
        <v>85.991399999999985</v>
      </c>
      <c r="W16" s="412">
        <f t="shared" si="2"/>
        <v>86</v>
      </c>
    </row>
    <row r="17" spans="1:23" ht="23.25" customHeight="1">
      <c r="A17" s="647" t="s">
        <v>8</v>
      </c>
      <c r="B17" s="626">
        <v>70</v>
      </c>
      <c r="C17" s="626">
        <v>72.069999999999993</v>
      </c>
      <c r="D17" s="643">
        <v>72</v>
      </c>
      <c r="E17" s="626" t="s">
        <v>150</v>
      </c>
      <c r="F17" s="636">
        <v>74</v>
      </c>
      <c r="G17" s="626">
        <v>73</v>
      </c>
      <c r="H17" s="643">
        <v>73</v>
      </c>
      <c r="I17" s="636">
        <v>79.281767955801115</v>
      </c>
      <c r="J17" s="626">
        <v>73</v>
      </c>
      <c r="K17" s="643">
        <v>73</v>
      </c>
      <c r="L17" s="650">
        <v>80.383663366336634</v>
      </c>
      <c r="M17" s="837">
        <v>85</v>
      </c>
      <c r="N17" s="919">
        <f>'METAS 2021'!Y16</f>
        <v>73</v>
      </c>
      <c r="O17" s="836">
        <v>83.579335793357927</v>
      </c>
      <c r="P17" s="836">
        <f>'SUGESTÃO DA ÁREA TÉCNICA 2021'!AU16</f>
        <v>0</v>
      </c>
      <c r="Q17" s="836">
        <f>'METAS 2021'!AU16</f>
        <v>0</v>
      </c>
      <c r="R17" s="836">
        <f>'RESULTADO 2021'!AV16</f>
        <v>0</v>
      </c>
      <c r="S17" s="626" t="s">
        <v>72</v>
      </c>
      <c r="T17" s="129"/>
      <c r="U17" s="411">
        <f t="shared" si="0"/>
        <v>43.8</v>
      </c>
      <c r="V17" s="271">
        <f t="shared" si="1"/>
        <v>72.992699999999999</v>
      </c>
      <c r="W17" s="412">
        <f t="shared" si="2"/>
        <v>73</v>
      </c>
    </row>
    <row r="18" spans="1:23" ht="24.75" customHeight="1">
      <c r="A18" s="647" t="s">
        <v>9</v>
      </c>
      <c r="B18" s="626">
        <v>80</v>
      </c>
      <c r="C18" s="626">
        <v>85.01</v>
      </c>
      <c r="D18" s="582" t="s">
        <v>609</v>
      </c>
      <c r="E18" s="626" t="s">
        <v>151</v>
      </c>
      <c r="F18" s="628">
        <v>71.5</v>
      </c>
      <c r="G18" s="626">
        <v>85</v>
      </c>
      <c r="H18" s="643">
        <v>85</v>
      </c>
      <c r="I18" s="628">
        <v>78.609625668449198</v>
      </c>
      <c r="J18" s="626">
        <v>85</v>
      </c>
      <c r="K18" s="349" t="s">
        <v>600</v>
      </c>
      <c r="L18" s="646">
        <v>80.407124681933837</v>
      </c>
      <c r="M18" s="837">
        <v>85</v>
      </c>
      <c r="N18" s="919">
        <f>'METAS 2021'!Y17</f>
        <v>85</v>
      </c>
      <c r="O18" s="836">
        <v>69.491525423728817</v>
      </c>
      <c r="P18" s="836">
        <f>'SUGESTÃO DA ÁREA TÉCNICA 2021'!AU17</f>
        <v>0</v>
      </c>
      <c r="Q18" s="836">
        <f>'METAS 2021'!AU17</f>
        <v>0</v>
      </c>
      <c r="R18" s="836">
        <f>'RESULTADO 2021'!AV17</f>
        <v>0</v>
      </c>
      <c r="S18" s="626" t="s">
        <v>72</v>
      </c>
      <c r="T18" s="129"/>
      <c r="U18" s="411" t="e">
        <f t="shared" si="0"/>
        <v>#VALUE!</v>
      </c>
      <c r="V18" s="271" t="e">
        <f t="shared" si="1"/>
        <v>#VALUE!</v>
      </c>
      <c r="W18" s="412" t="e">
        <f t="shared" si="2"/>
        <v>#VALUE!</v>
      </c>
    </row>
    <row r="19" spans="1:23" ht="15.75">
      <c r="A19" s="296" t="s">
        <v>10</v>
      </c>
      <c r="B19" s="71"/>
      <c r="C19" s="71"/>
      <c r="D19" s="71"/>
      <c r="E19" s="71"/>
      <c r="F19" s="71"/>
      <c r="G19" s="71"/>
      <c r="H19" s="71"/>
      <c r="I19" s="71"/>
      <c r="J19" s="71"/>
      <c r="K19" s="71"/>
      <c r="L19" s="651"/>
      <c r="M19" s="838"/>
      <c r="N19" s="920"/>
      <c r="O19" s="952"/>
      <c r="P19" s="1166"/>
      <c r="Q19" s="1166"/>
      <c r="R19" s="1166"/>
      <c r="S19" s="71"/>
      <c r="T19" s="129"/>
      <c r="U19" s="411">
        <f t="shared" si="0"/>
        <v>0</v>
      </c>
      <c r="V19" s="271">
        <f t="shared" si="1"/>
        <v>0</v>
      </c>
      <c r="W19" s="412">
        <f t="shared" si="2"/>
        <v>0</v>
      </c>
    </row>
    <row r="20" spans="1:23" ht="15.75">
      <c r="A20" s="647" t="s">
        <v>11</v>
      </c>
      <c r="B20" s="626">
        <v>82</v>
      </c>
      <c r="C20" s="626">
        <v>78</v>
      </c>
      <c r="D20" s="643">
        <v>78</v>
      </c>
      <c r="E20" s="626" t="s">
        <v>148</v>
      </c>
      <c r="F20" s="628">
        <v>71</v>
      </c>
      <c r="G20" s="626" t="s">
        <v>386</v>
      </c>
      <c r="H20" s="643">
        <v>71</v>
      </c>
      <c r="I20" s="636">
        <v>74.937965260545909</v>
      </c>
      <c r="J20" s="626">
        <v>78</v>
      </c>
      <c r="K20" s="643">
        <v>75</v>
      </c>
      <c r="L20" s="648">
        <v>74.05541561712846</v>
      </c>
      <c r="M20" s="835">
        <v>75</v>
      </c>
      <c r="N20" s="919">
        <f>'METAS 2021'!Y19</f>
        <v>75</v>
      </c>
      <c r="O20" s="836">
        <v>70.833333333333343</v>
      </c>
      <c r="P20" s="836">
        <f>'SUGESTÃO DA ÁREA TÉCNICA 2021'!AU19</f>
        <v>0</v>
      </c>
      <c r="Q20" s="836">
        <f>'METAS 2021'!AU19</f>
        <v>0</v>
      </c>
      <c r="R20" s="836">
        <f>'RESULTADO 2021'!AV19</f>
        <v>0</v>
      </c>
      <c r="S20" s="626" t="s">
        <v>72</v>
      </c>
      <c r="T20" s="129"/>
      <c r="U20" s="411">
        <f t="shared" si="0"/>
        <v>45</v>
      </c>
      <c r="V20" s="271">
        <f t="shared" si="1"/>
        <v>74.992499999999993</v>
      </c>
      <c r="W20" s="412">
        <f t="shared" si="2"/>
        <v>75</v>
      </c>
    </row>
    <row r="21" spans="1:23" ht="15.75">
      <c r="A21" s="647" t="s">
        <v>12</v>
      </c>
      <c r="B21" s="626">
        <v>92</v>
      </c>
      <c r="C21" s="626">
        <v>83.07</v>
      </c>
      <c r="D21" s="643">
        <v>83.07</v>
      </c>
      <c r="E21" s="626" t="s">
        <v>148</v>
      </c>
      <c r="F21" s="636">
        <v>85.5</v>
      </c>
      <c r="G21" s="626" t="s">
        <v>384</v>
      </c>
      <c r="H21" s="643">
        <v>85</v>
      </c>
      <c r="I21" s="636">
        <v>92.10526315789474</v>
      </c>
      <c r="J21" s="626">
        <v>85</v>
      </c>
      <c r="K21" s="643">
        <v>85</v>
      </c>
      <c r="L21" s="650">
        <v>87.709497206703915</v>
      </c>
      <c r="M21" s="837">
        <v>90</v>
      </c>
      <c r="N21" s="919">
        <f>'METAS 2021'!Y20</f>
        <v>90</v>
      </c>
      <c r="O21" s="836">
        <v>75.510204081632651</v>
      </c>
      <c r="P21" s="836">
        <f>'SUGESTÃO DA ÁREA TÉCNICA 2021'!AU20</f>
        <v>0</v>
      </c>
      <c r="Q21" s="836">
        <f>'METAS 2021'!AU20</f>
        <v>0</v>
      </c>
      <c r="R21" s="836">
        <f>'RESULTADO 2021'!AV20</f>
        <v>0</v>
      </c>
      <c r="S21" s="626" t="s">
        <v>72</v>
      </c>
      <c r="T21" s="129"/>
      <c r="U21" s="411">
        <f t="shared" si="0"/>
        <v>51</v>
      </c>
      <c r="V21" s="271">
        <f t="shared" si="1"/>
        <v>84.991499999999988</v>
      </c>
      <c r="W21" s="412">
        <f t="shared" si="2"/>
        <v>85</v>
      </c>
    </row>
    <row r="22" spans="1:23" ht="15.75">
      <c r="A22" s="647" t="s">
        <v>13</v>
      </c>
      <c r="B22" s="626">
        <v>74</v>
      </c>
      <c r="C22" s="626">
        <v>72.040000000000006</v>
      </c>
      <c r="D22" s="643">
        <v>75</v>
      </c>
      <c r="E22" s="626" t="s">
        <v>152</v>
      </c>
      <c r="F22" s="628">
        <v>55.6</v>
      </c>
      <c r="G22" s="626" t="s">
        <v>387</v>
      </c>
      <c r="H22" s="643">
        <v>70</v>
      </c>
      <c r="I22" s="628">
        <v>51.063829787234042</v>
      </c>
      <c r="J22" s="626">
        <v>75</v>
      </c>
      <c r="K22" s="349">
        <v>75</v>
      </c>
      <c r="L22" s="648">
        <v>56.944444444444443</v>
      </c>
      <c r="M22" s="837">
        <v>66</v>
      </c>
      <c r="N22" s="919">
        <f>'METAS 2021'!Y21</f>
        <v>66</v>
      </c>
      <c r="O22" s="836">
        <v>42.25352112676056</v>
      </c>
      <c r="P22" s="836">
        <f>'SUGESTÃO DA ÁREA TÉCNICA 2021'!AU21</f>
        <v>0</v>
      </c>
      <c r="Q22" s="836">
        <f>'METAS 2021'!AU21</f>
        <v>0</v>
      </c>
      <c r="R22" s="836">
        <f>'RESULTADO 2021'!AV21</f>
        <v>0</v>
      </c>
      <c r="S22" s="626" t="s">
        <v>72</v>
      </c>
      <c r="T22" s="129"/>
      <c r="U22" s="411">
        <f t="shared" si="0"/>
        <v>45</v>
      </c>
      <c r="V22" s="271">
        <f t="shared" si="1"/>
        <v>74.992499999999993</v>
      </c>
      <c r="W22" s="412">
        <f t="shared" si="2"/>
        <v>75</v>
      </c>
    </row>
    <row r="23" spans="1:23" ht="15.75">
      <c r="A23" s="647" t="s">
        <v>14</v>
      </c>
      <c r="B23" s="626">
        <v>88</v>
      </c>
      <c r="C23" s="626">
        <v>73.09</v>
      </c>
      <c r="D23" s="643">
        <v>70</v>
      </c>
      <c r="E23" s="626" t="s">
        <v>153</v>
      </c>
      <c r="F23" s="636">
        <v>72.599999999999994</v>
      </c>
      <c r="G23" s="626">
        <v>74</v>
      </c>
      <c r="H23" s="643">
        <v>75</v>
      </c>
      <c r="I23" s="628">
        <v>71.629213483146074</v>
      </c>
      <c r="J23" s="626">
        <v>74</v>
      </c>
      <c r="K23" s="643">
        <v>74</v>
      </c>
      <c r="L23" s="648">
        <v>72.682926829268297</v>
      </c>
      <c r="M23" s="837">
        <v>75</v>
      </c>
      <c r="N23" s="919">
        <f>'METAS 2021'!Y22</f>
        <v>74</v>
      </c>
      <c r="O23" s="836">
        <v>71.724137931034477</v>
      </c>
      <c r="P23" s="836">
        <f>'SUGESTÃO DA ÁREA TÉCNICA 2021'!AU22</f>
        <v>0</v>
      </c>
      <c r="Q23" s="836">
        <f>'METAS 2021'!AU22</f>
        <v>0</v>
      </c>
      <c r="R23" s="836">
        <f>'RESULTADO 2021'!AV22</f>
        <v>0</v>
      </c>
      <c r="S23" s="626" t="s">
        <v>72</v>
      </c>
      <c r="T23" s="129"/>
      <c r="U23" s="411">
        <f t="shared" si="0"/>
        <v>44.4</v>
      </c>
      <c r="V23" s="271">
        <f t="shared" si="1"/>
        <v>73.992599999999996</v>
      </c>
      <c r="W23" s="412">
        <f t="shared" si="2"/>
        <v>74</v>
      </c>
    </row>
    <row r="24" spans="1:23" ht="15.75">
      <c r="A24" s="647" t="s">
        <v>15</v>
      </c>
      <c r="B24" s="626">
        <v>76</v>
      </c>
      <c r="C24" s="626">
        <v>78.010000000000005</v>
      </c>
      <c r="D24" s="643">
        <v>78</v>
      </c>
      <c r="E24" s="626" t="s">
        <v>148</v>
      </c>
      <c r="F24" s="636">
        <v>78.2</v>
      </c>
      <c r="G24" s="626" t="s">
        <v>388</v>
      </c>
      <c r="H24" s="643">
        <v>78.599999999999994</v>
      </c>
      <c r="I24" s="628">
        <v>74.416078218359587</v>
      </c>
      <c r="J24" s="626">
        <v>79</v>
      </c>
      <c r="K24" s="643">
        <v>75</v>
      </c>
      <c r="L24" s="648">
        <v>74.944071588366896</v>
      </c>
      <c r="M24" s="837">
        <v>78</v>
      </c>
      <c r="N24" s="919">
        <f>'METAS 2021'!Y23</f>
        <v>75</v>
      </c>
      <c r="O24" s="836">
        <v>69.256198347107429</v>
      </c>
      <c r="P24" s="836">
        <f>'SUGESTÃO DA ÁREA TÉCNICA 2021'!AU23</f>
        <v>0</v>
      </c>
      <c r="Q24" s="836">
        <f>'METAS 2021'!AU23</f>
        <v>0</v>
      </c>
      <c r="R24" s="836">
        <f>'RESULTADO 2021'!AV23</f>
        <v>0</v>
      </c>
      <c r="S24" s="626" t="s">
        <v>72</v>
      </c>
      <c r="T24" s="129"/>
      <c r="U24" s="411">
        <f t="shared" si="0"/>
        <v>45</v>
      </c>
      <c r="V24" s="271">
        <f t="shared" si="1"/>
        <v>74.992499999999993</v>
      </c>
      <c r="W24" s="412">
        <f t="shared" si="2"/>
        <v>75</v>
      </c>
    </row>
    <row r="25" spans="1:23" ht="15.75">
      <c r="A25" s="647" t="s">
        <v>16</v>
      </c>
      <c r="B25" s="626">
        <v>68</v>
      </c>
      <c r="C25" s="626">
        <v>77.02</v>
      </c>
      <c r="D25" s="643">
        <v>77.02</v>
      </c>
      <c r="E25" s="626" t="s">
        <v>148</v>
      </c>
      <c r="F25" s="628">
        <v>69.2</v>
      </c>
      <c r="G25" s="626" t="s">
        <v>389</v>
      </c>
      <c r="H25" s="643">
        <v>70</v>
      </c>
      <c r="I25" s="628">
        <v>63.188405797101453</v>
      </c>
      <c r="J25" s="626">
        <v>77</v>
      </c>
      <c r="K25" s="643">
        <v>77</v>
      </c>
      <c r="L25" s="648">
        <v>57.957957957957959</v>
      </c>
      <c r="M25" s="837">
        <v>66</v>
      </c>
      <c r="N25" s="919">
        <f>'METAS 2021'!Y24</f>
        <v>70</v>
      </c>
      <c r="O25" s="836">
        <v>49.624060150375939</v>
      </c>
      <c r="P25" s="836">
        <f>'SUGESTÃO DA ÁREA TÉCNICA 2021'!AU24</f>
        <v>0</v>
      </c>
      <c r="Q25" s="836">
        <f>'METAS 2021'!AU24</f>
        <v>0</v>
      </c>
      <c r="R25" s="836">
        <f>'RESULTADO 2021'!AV24</f>
        <v>0</v>
      </c>
      <c r="S25" s="626" t="s">
        <v>72</v>
      </c>
      <c r="T25" s="129"/>
      <c r="U25" s="411">
        <f t="shared" si="0"/>
        <v>46.199999999999996</v>
      </c>
      <c r="V25" s="271">
        <f t="shared" si="1"/>
        <v>76.992299999999986</v>
      </c>
      <c r="W25" s="412">
        <f t="shared" si="2"/>
        <v>77</v>
      </c>
    </row>
    <row r="26" spans="1:23" ht="15.75">
      <c r="A26" s="296" t="s">
        <v>17</v>
      </c>
      <c r="B26" s="71"/>
      <c r="C26" s="71"/>
      <c r="D26" s="71"/>
      <c r="E26" s="71"/>
      <c r="F26" s="71"/>
      <c r="G26" s="71"/>
      <c r="H26" s="71"/>
      <c r="I26" s="71"/>
      <c r="J26" s="71"/>
      <c r="K26" s="71"/>
      <c r="L26" s="651"/>
      <c r="M26" s="838"/>
      <c r="N26" s="920"/>
      <c r="O26" s="952"/>
      <c r="P26" s="1166"/>
      <c r="Q26" s="1166"/>
      <c r="R26" s="1166"/>
      <c r="S26" s="71"/>
      <c r="T26" s="129"/>
      <c r="U26" s="411">
        <f t="shared" si="0"/>
        <v>0</v>
      </c>
      <c r="V26" s="271">
        <f t="shared" si="1"/>
        <v>0</v>
      </c>
      <c r="W26" s="412">
        <f t="shared" si="2"/>
        <v>0</v>
      </c>
    </row>
    <row r="27" spans="1:23" ht="15.75">
      <c r="A27" s="647" t="s">
        <v>18</v>
      </c>
      <c r="B27" s="626">
        <v>70</v>
      </c>
      <c r="C27" s="626">
        <v>73.03</v>
      </c>
      <c r="D27" s="643">
        <v>70</v>
      </c>
      <c r="E27" s="626" t="s">
        <v>352</v>
      </c>
      <c r="F27" s="628">
        <v>67.8</v>
      </c>
      <c r="G27" s="626">
        <v>70</v>
      </c>
      <c r="H27" s="643">
        <v>70</v>
      </c>
      <c r="I27" s="628">
        <v>60.112359550561798</v>
      </c>
      <c r="J27" s="626">
        <v>70</v>
      </c>
      <c r="K27" s="643">
        <v>60</v>
      </c>
      <c r="L27" s="648">
        <v>56.444444444444443</v>
      </c>
      <c r="M27" s="839">
        <v>70</v>
      </c>
      <c r="N27" s="919">
        <f>'METAS 2021'!Y26</f>
        <v>60</v>
      </c>
      <c r="O27" s="836">
        <v>58.208955223880601</v>
      </c>
      <c r="P27" s="836">
        <f>'SUGESTÃO DA ÁREA TÉCNICA 2021'!AU26</f>
        <v>0</v>
      </c>
      <c r="Q27" s="836">
        <f>'METAS 2021'!AU26</f>
        <v>0</v>
      </c>
      <c r="R27" s="836">
        <f>'RESULTADO 2021'!AV26</f>
        <v>0</v>
      </c>
      <c r="S27" s="626" t="s">
        <v>72</v>
      </c>
      <c r="T27" s="129"/>
      <c r="U27" s="411">
        <f t="shared" si="0"/>
        <v>36</v>
      </c>
      <c r="V27" s="271">
        <f t="shared" si="1"/>
        <v>59.993999999999993</v>
      </c>
      <c r="W27" s="412">
        <f t="shared" si="2"/>
        <v>60</v>
      </c>
    </row>
    <row r="28" spans="1:23" ht="15.75">
      <c r="A28" s="647" t="s">
        <v>19</v>
      </c>
      <c r="B28" s="626">
        <v>65</v>
      </c>
      <c r="C28" s="626">
        <v>61.05</v>
      </c>
      <c r="D28" s="643">
        <v>70</v>
      </c>
      <c r="E28" s="626" t="s">
        <v>352</v>
      </c>
      <c r="F28" s="628">
        <v>66</v>
      </c>
      <c r="G28" s="626">
        <v>70</v>
      </c>
      <c r="H28" s="643">
        <v>70</v>
      </c>
      <c r="I28" s="628">
        <v>62.557077625570777</v>
      </c>
      <c r="J28" s="626">
        <v>70</v>
      </c>
      <c r="K28" s="643">
        <v>70</v>
      </c>
      <c r="L28" s="648">
        <v>58.301158301158296</v>
      </c>
      <c r="M28" s="837">
        <v>70</v>
      </c>
      <c r="N28" s="919">
        <f>'METAS 2021'!Y27</f>
        <v>0</v>
      </c>
      <c r="O28" s="836">
        <v>47.826086956521742</v>
      </c>
      <c r="P28" s="836">
        <f>'SUGESTÃO DA ÁREA TÉCNICA 2021'!AU27</f>
        <v>0</v>
      </c>
      <c r="Q28" s="836">
        <f>'METAS 2021'!AU27</f>
        <v>0</v>
      </c>
      <c r="R28" s="836">
        <f>'RESULTADO 2021'!AV27</f>
        <v>0</v>
      </c>
      <c r="S28" s="626" t="s">
        <v>72</v>
      </c>
      <c r="T28" s="129"/>
      <c r="U28" s="411">
        <f t="shared" si="0"/>
        <v>42</v>
      </c>
      <c r="V28" s="271">
        <f t="shared" si="1"/>
        <v>69.992999999999995</v>
      </c>
      <c r="W28" s="412">
        <f t="shared" si="2"/>
        <v>70</v>
      </c>
    </row>
    <row r="29" spans="1:23" ht="15.75">
      <c r="A29" s="647" t="s">
        <v>20</v>
      </c>
      <c r="B29" s="626">
        <v>85</v>
      </c>
      <c r="C29" s="626">
        <v>86.07</v>
      </c>
      <c r="D29" s="351">
        <v>70</v>
      </c>
      <c r="E29" s="626" t="s">
        <v>352</v>
      </c>
      <c r="F29" s="636">
        <v>86.1</v>
      </c>
      <c r="G29" s="626">
        <v>70</v>
      </c>
      <c r="H29" s="643">
        <v>70</v>
      </c>
      <c r="I29" s="636">
        <v>84.221311475409834</v>
      </c>
      <c r="J29" s="626">
        <v>70</v>
      </c>
      <c r="K29" s="643">
        <v>70</v>
      </c>
      <c r="L29" s="650">
        <v>88.565488565488565</v>
      </c>
      <c r="M29" s="837">
        <v>90</v>
      </c>
      <c r="N29" s="919">
        <f>'METAS 2021'!Y28</f>
        <v>0</v>
      </c>
      <c r="O29" s="836">
        <v>86.516853932584269</v>
      </c>
      <c r="P29" s="836">
        <f>'SUGESTÃO DA ÁREA TÉCNICA 2021'!AU28</f>
        <v>0</v>
      </c>
      <c r="Q29" s="836">
        <f>'METAS 2021'!AU28</f>
        <v>0</v>
      </c>
      <c r="R29" s="836">
        <f>'RESULTADO 2021'!AV28</f>
        <v>0</v>
      </c>
      <c r="S29" s="626" t="s">
        <v>72</v>
      </c>
      <c r="T29" s="129"/>
      <c r="U29" s="411">
        <f t="shared" si="0"/>
        <v>42</v>
      </c>
      <c r="V29" s="271">
        <f t="shared" si="1"/>
        <v>69.992999999999995</v>
      </c>
      <c r="W29" s="412">
        <f t="shared" si="2"/>
        <v>70</v>
      </c>
    </row>
    <row r="30" spans="1:23" ht="15.75">
      <c r="A30" s="647" t="s">
        <v>21</v>
      </c>
      <c r="B30" s="626">
        <v>70</v>
      </c>
      <c r="C30" s="626">
        <v>50.05</v>
      </c>
      <c r="D30" s="643">
        <v>70</v>
      </c>
      <c r="E30" s="626" t="s">
        <v>352</v>
      </c>
      <c r="F30" s="628">
        <v>67.2</v>
      </c>
      <c r="G30" s="626">
        <v>75</v>
      </c>
      <c r="H30" s="643">
        <v>75</v>
      </c>
      <c r="I30" s="628">
        <v>63.69047619047619</v>
      </c>
      <c r="J30" s="626">
        <v>75</v>
      </c>
      <c r="K30" s="643">
        <v>70.010000000000005</v>
      </c>
      <c r="L30" s="648">
        <v>46.798029556650242</v>
      </c>
      <c r="M30" s="837">
        <v>66</v>
      </c>
      <c r="N30" s="919">
        <f>'METAS 2021'!Y29</f>
        <v>0</v>
      </c>
      <c r="O30" s="836">
        <v>45.901639344262293</v>
      </c>
      <c r="P30" s="836">
        <f>'SUGESTÃO DA ÁREA TÉCNICA 2021'!AU29</f>
        <v>0</v>
      </c>
      <c r="Q30" s="836">
        <f>'METAS 2021'!AU29</f>
        <v>0</v>
      </c>
      <c r="R30" s="836">
        <f>'RESULTADO 2021'!AV29</f>
        <v>0</v>
      </c>
      <c r="S30" s="626" t="s">
        <v>72</v>
      </c>
      <c r="T30" s="129"/>
      <c r="U30" s="411">
        <f t="shared" si="0"/>
        <v>42.006</v>
      </c>
      <c r="V30" s="271">
        <f t="shared" si="1"/>
        <v>70.002999000000003</v>
      </c>
      <c r="W30" s="412">
        <f t="shared" si="2"/>
        <v>70.010000000000005</v>
      </c>
    </row>
    <row r="31" spans="1:23" ht="15.75">
      <c r="A31" s="647" t="s">
        <v>22</v>
      </c>
      <c r="B31" s="626">
        <v>67</v>
      </c>
      <c r="C31" s="626">
        <v>62.01</v>
      </c>
      <c r="D31" s="643">
        <v>70</v>
      </c>
      <c r="E31" s="626" t="s">
        <v>154</v>
      </c>
      <c r="F31" s="628">
        <v>64.900000000000006</v>
      </c>
      <c r="G31" s="626">
        <v>70</v>
      </c>
      <c r="H31" s="643">
        <v>70</v>
      </c>
      <c r="I31" s="628">
        <v>68.070818070818078</v>
      </c>
      <c r="J31" s="626">
        <v>70</v>
      </c>
      <c r="K31" s="643">
        <v>70</v>
      </c>
      <c r="L31" s="648">
        <v>66.12398246712587</v>
      </c>
      <c r="M31" s="837">
        <v>70</v>
      </c>
      <c r="N31" s="919">
        <f>'METAS 2021'!Y30</f>
        <v>67</v>
      </c>
      <c r="O31" s="836">
        <v>64.59854014598541</v>
      </c>
      <c r="P31" s="836">
        <f>'SUGESTÃO DA ÁREA TÉCNICA 2021'!AU30</f>
        <v>0</v>
      </c>
      <c r="Q31" s="836">
        <f>'METAS 2021'!AU30</f>
        <v>0</v>
      </c>
      <c r="R31" s="836">
        <f>'RESULTADO 2021'!AV30</f>
        <v>0</v>
      </c>
      <c r="S31" s="626" t="s">
        <v>72</v>
      </c>
      <c r="T31" s="129"/>
      <c r="U31" s="411">
        <f t="shared" si="0"/>
        <v>42</v>
      </c>
      <c r="V31" s="271">
        <f t="shared" si="1"/>
        <v>69.992999999999995</v>
      </c>
      <c r="W31" s="412">
        <f t="shared" si="2"/>
        <v>70</v>
      </c>
    </row>
    <row r="32" spans="1:23" ht="15.75">
      <c r="A32" s="647" t="s">
        <v>23</v>
      </c>
      <c r="B32" s="626">
        <v>72</v>
      </c>
      <c r="C32" s="626">
        <v>65.010000000000005</v>
      </c>
      <c r="D32" s="643">
        <v>68</v>
      </c>
      <c r="E32" s="626" t="s">
        <v>155</v>
      </c>
      <c r="F32" s="628">
        <v>66.7</v>
      </c>
      <c r="G32" s="626" t="s">
        <v>390</v>
      </c>
      <c r="H32" s="643">
        <v>68</v>
      </c>
      <c r="I32" s="636">
        <v>71.428571428571431</v>
      </c>
      <c r="J32" s="626">
        <v>68</v>
      </c>
      <c r="K32" s="643">
        <v>68</v>
      </c>
      <c r="L32" s="648">
        <v>67.16101694915254</v>
      </c>
      <c r="M32" s="837">
        <v>70</v>
      </c>
      <c r="N32" s="919">
        <f>'METAS 2021'!Y31</f>
        <v>65</v>
      </c>
      <c r="O32" s="836">
        <v>72.151898734177209</v>
      </c>
      <c r="P32" s="836">
        <f>'SUGESTÃO DA ÁREA TÉCNICA 2021'!AU31</f>
        <v>0</v>
      </c>
      <c r="Q32" s="836">
        <f>'METAS 2021'!AU31</f>
        <v>0</v>
      </c>
      <c r="R32" s="836">
        <f>'RESULTADO 2021'!AV31</f>
        <v>0</v>
      </c>
      <c r="S32" s="626" t="s">
        <v>72</v>
      </c>
      <c r="T32" s="129"/>
      <c r="U32" s="411">
        <f t="shared" si="0"/>
        <v>40.799999999999997</v>
      </c>
      <c r="V32" s="271">
        <f t="shared" si="1"/>
        <v>67.993199999999987</v>
      </c>
      <c r="W32" s="412">
        <f t="shared" si="2"/>
        <v>68</v>
      </c>
    </row>
    <row r="33" spans="1:23" ht="15.75">
      <c r="A33" s="647" t="s">
        <v>24</v>
      </c>
      <c r="B33" s="626">
        <v>70</v>
      </c>
      <c r="C33" s="626">
        <v>68.06</v>
      </c>
      <c r="D33" s="643">
        <v>70</v>
      </c>
      <c r="E33" s="626" t="s">
        <v>155</v>
      </c>
      <c r="F33" s="628">
        <v>62.8</v>
      </c>
      <c r="G33" s="626" t="s">
        <v>273</v>
      </c>
      <c r="H33" s="643">
        <v>70</v>
      </c>
      <c r="I33" s="628">
        <v>62.462462462462462</v>
      </c>
      <c r="J33" s="626">
        <v>70</v>
      </c>
      <c r="K33" s="643">
        <v>70</v>
      </c>
      <c r="L33" s="648">
        <v>55.689488910318232</v>
      </c>
      <c r="M33" s="837">
        <v>66</v>
      </c>
      <c r="N33" s="919">
        <f>'METAS 2021'!Y32</f>
        <v>60</v>
      </c>
      <c r="O33" s="836">
        <v>62.968099861303749</v>
      </c>
      <c r="P33" s="836">
        <f>'SUGESTÃO DA ÁREA TÉCNICA 2021'!AU32</f>
        <v>0</v>
      </c>
      <c r="Q33" s="836">
        <f>'METAS 2021'!AU32</f>
        <v>0</v>
      </c>
      <c r="R33" s="836">
        <f>'RESULTADO 2021'!AV32</f>
        <v>0</v>
      </c>
      <c r="S33" s="626" t="s">
        <v>72</v>
      </c>
      <c r="T33" s="129"/>
      <c r="U33" s="411">
        <f t="shared" si="0"/>
        <v>42</v>
      </c>
      <c r="V33" s="271">
        <f t="shared" si="1"/>
        <v>69.992999999999995</v>
      </c>
      <c r="W33" s="412">
        <f t="shared" si="2"/>
        <v>70</v>
      </c>
    </row>
    <row r="34" spans="1:23" ht="15.75">
      <c r="A34" s="647" t="s">
        <v>25</v>
      </c>
      <c r="B34" s="626">
        <v>79</v>
      </c>
      <c r="C34" s="626">
        <v>63.05</v>
      </c>
      <c r="D34" s="643">
        <v>60.6</v>
      </c>
      <c r="E34" s="626" t="s">
        <v>155</v>
      </c>
      <c r="F34" s="636">
        <v>60.6</v>
      </c>
      <c r="G34" s="626">
        <v>60</v>
      </c>
      <c r="H34" s="643">
        <v>60</v>
      </c>
      <c r="I34" s="636">
        <v>68.965517241379317</v>
      </c>
      <c r="J34" s="626">
        <v>60</v>
      </c>
      <c r="K34" s="349">
        <v>60</v>
      </c>
      <c r="L34" s="646">
        <v>66.089965397923876</v>
      </c>
      <c r="M34" s="837">
        <v>70</v>
      </c>
      <c r="N34" s="919">
        <f>'METAS 2021'!Y33</f>
        <v>70</v>
      </c>
      <c r="O34" s="836">
        <v>62.5</v>
      </c>
      <c r="P34" s="836">
        <f>'SUGESTÃO DA ÁREA TÉCNICA 2021'!AU33</f>
        <v>0</v>
      </c>
      <c r="Q34" s="836">
        <f>'METAS 2021'!AU33</f>
        <v>0</v>
      </c>
      <c r="R34" s="836">
        <f>'RESULTADO 2021'!AV33</f>
        <v>0</v>
      </c>
      <c r="S34" s="626" t="s">
        <v>72</v>
      </c>
      <c r="T34" s="129"/>
      <c r="U34" s="411">
        <f t="shared" si="0"/>
        <v>36</v>
      </c>
      <c r="V34" s="271">
        <f t="shared" si="1"/>
        <v>59.993999999999993</v>
      </c>
      <c r="W34" s="412">
        <f t="shared" si="2"/>
        <v>60</v>
      </c>
    </row>
    <row r="35" spans="1:23" ht="30">
      <c r="A35" s="295" t="s">
        <v>79</v>
      </c>
      <c r="B35" s="71"/>
      <c r="C35" s="71"/>
      <c r="D35" s="71"/>
      <c r="E35" s="71"/>
      <c r="F35" s="71"/>
      <c r="G35" s="71"/>
      <c r="H35" s="71"/>
      <c r="I35" s="71"/>
      <c r="J35" s="71"/>
      <c r="K35" s="71"/>
      <c r="L35" s="651"/>
      <c r="M35" s="838"/>
      <c r="N35" s="920"/>
      <c r="O35" s="952"/>
      <c r="P35" s="1166"/>
      <c r="Q35" s="1166"/>
      <c r="R35" s="1166"/>
      <c r="S35" s="71"/>
      <c r="T35" s="129"/>
      <c r="U35" s="411">
        <f t="shared" si="0"/>
        <v>0</v>
      </c>
      <c r="V35" s="271">
        <f t="shared" si="1"/>
        <v>0</v>
      </c>
      <c r="W35" s="412">
        <f t="shared" si="2"/>
        <v>0</v>
      </c>
    </row>
    <row r="36" spans="1:23" ht="15.75">
      <c r="A36" s="652" t="s">
        <v>26</v>
      </c>
      <c r="B36" s="626">
        <v>75</v>
      </c>
      <c r="C36" s="626">
        <v>71.03</v>
      </c>
      <c r="D36" s="643">
        <v>75</v>
      </c>
      <c r="E36" s="626" t="s">
        <v>154</v>
      </c>
      <c r="F36" s="636">
        <v>75.099999999999994</v>
      </c>
      <c r="G36" s="626" t="s">
        <v>389</v>
      </c>
      <c r="H36" s="643">
        <v>75</v>
      </c>
      <c r="I36" s="636">
        <v>77.233782129742963</v>
      </c>
      <c r="J36" s="626">
        <v>77</v>
      </c>
      <c r="K36" s="643">
        <v>77</v>
      </c>
      <c r="L36" s="648">
        <v>73.94285714285715</v>
      </c>
      <c r="M36" s="835">
        <v>75</v>
      </c>
      <c r="N36" s="919">
        <f>'METAS 2021'!Y35</f>
        <v>75</v>
      </c>
      <c r="O36" s="836">
        <v>75.342465753424662</v>
      </c>
      <c r="P36" s="836">
        <f>'SUGESTÃO DA ÁREA TÉCNICA 2021'!AU35</f>
        <v>0</v>
      </c>
      <c r="Q36" s="836">
        <f>'METAS 2021'!AU35</f>
        <v>0</v>
      </c>
      <c r="R36" s="836">
        <f>'RESULTADO 2021'!AV35</f>
        <v>0</v>
      </c>
      <c r="S36" s="626" t="s">
        <v>72</v>
      </c>
      <c r="T36" s="129"/>
      <c r="U36" s="411">
        <f t="shared" si="0"/>
        <v>46.199999999999996</v>
      </c>
      <c r="V36" s="271">
        <f t="shared" si="1"/>
        <v>76.992299999999986</v>
      </c>
      <c r="W36" s="412">
        <f t="shared" si="2"/>
        <v>77</v>
      </c>
    </row>
    <row r="37" spans="1:23" ht="17.25" customHeight="1">
      <c r="A37" s="652" t="s">
        <v>27</v>
      </c>
      <c r="B37" s="626">
        <v>77</v>
      </c>
      <c r="C37" s="626">
        <v>71.03</v>
      </c>
      <c r="D37" s="643">
        <v>70</v>
      </c>
      <c r="E37" s="626" t="s">
        <v>156</v>
      </c>
      <c r="F37" s="636">
        <v>79.900000000000006</v>
      </c>
      <c r="G37" s="626">
        <v>75</v>
      </c>
      <c r="H37" s="643">
        <v>75</v>
      </c>
      <c r="I37" s="628">
        <v>70.426829268292678</v>
      </c>
      <c r="J37" s="626">
        <v>75</v>
      </c>
      <c r="K37" s="643">
        <v>75</v>
      </c>
      <c r="L37" s="648">
        <v>67.605633802816897</v>
      </c>
      <c r="M37" s="840">
        <v>70</v>
      </c>
      <c r="N37" s="919">
        <f>'METAS 2021'!Y36</f>
        <v>70</v>
      </c>
      <c r="O37" s="836">
        <v>66.019417475728162</v>
      </c>
      <c r="P37" s="836">
        <f>'SUGESTÃO DA ÁREA TÉCNICA 2021'!AU36</f>
        <v>0</v>
      </c>
      <c r="Q37" s="836">
        <f>'METAS 2021'!AU36</f>
        <v>0</v>
      </c>
      <c r="R37" s="836">
        <f>'RESULTADO 2021'!AV36</f>
        <v>0</v>
      </c>
      <c r="S37" s="626" t="s">
        <v>72</v>
      </c>
      <c r="T37" s="129"/>
      <c r="U37" s="411">
        <f t="shared" si="0"/>
        <v>45</v>
      </c>
      <c r="V37" s="271">
        <f t="shared" si="1"/>
        <v>74.992499999999993</v>
      </c>
      <c r="W37" s="412">
        <f t="shared" si="2"/>
        <v>75</v>
      </c>
    </row>
    <row r="38" spans="1:23" ht="15.75">
      <c r="A38" s="652" t="s">
        <v>28</v>
      </c>
      <c r="B38" s="626">
        <v>80</v>
      </c>
      <c r="C38" s="626">
        <v>67.05</v>
      </c>
      <c r="D38" s="643">
        <v>80</v>
      </c>
      <c r="E38" s="626" t="s">
        <v>154</v>
      </c>
      <c r="F38" s="628">
        <v>65.599999999999994</v>
      </c>
      <c r="G38" s="626" t="s">
        <v>391</v>
      </c>
      <c r="H38" s="643">
        <v>70</v>
      </c>
      <c r="I38" s="628">
        <v>49.896049896049902</v>
      </c>
      <c r="J38" s="626">
        <v>80</v>
      </c>
      <c r="K38" s="643">
        <v>70</v>
      </c>
      <c r="L38" s="778">
        <v>41.847826086956523</v>
      </c>
      <c r="M38" s="837">
        <v>66</v>
      </c>
      <c r="N38" s="919">
        <f>'METAS 2021'!Y37</f>
        <v>70</v>
      </c>
      <c r="O38" s="836">
        <v>48.404255319148938</v>
      </c>
      <c r="P38" s="836">
        <f>'SUGESTÃO DA ÁREA TÉCNICA 2021'!AU37</f>
        <v>0</v>
      </c>
      <c r="Q38" s="836">
        <f>'METAS 2021'!AU37</f>
        <v>0</v>
      </c>
      <c r="R38" s="836">
        <f>'RESULTADO 2021'!AV37</f>
        <v>0</v>
      </c>
      <c r="S38" s="626" t="s">
        <v>72</v>
      </c>
      <c r="T38" s="129"/>
      <c r="U38" s="411">
        <f t="shared" si="0"/>
        <v>42</v>
      </c>
      <c r="V38" s="271">
        <f t="shared" si="1"/>
        <v>69.992999999999995</v>
      </c>
      <c r="W38" s="412">
        <f t="shared" si="2"/>
        <v>70</v>
      </c>
    </row>
    <row r="39" spans="1:23" ht="15.75">
      <c r="A39" s="652" t="s">
        <v>29</v>
      </c>
      <c r="B39" s="626">
        <v>65</v>
      </c>
      <c r="C39" s="626">
        <v>67.010000000000005</v>
      </c>
      <c r="D39" s="643">
        <v>67</v>
      </c>
      <c r="E39" s="626" t="s">
        <v>148</v>
      </c>
      <c r="F39" s="628">
        <v>61.5</v>
      </c>
      <c r="G39" s="626">
        <v>67</v>
      </c>
      <c r="H39" s="643">
        <v>67</v>
      </c>
      <c r="I39" s="628">
        <v>64.743589743589752</v>
      </c>
      <c r="J39" s="626">
        <v>67</v>
      </c>
      <c r="K39" s="643">
        <v>67</v>
      </c>
      <c r="L39" s="648">
        <v>58.82352941176471</v>
      </c>
      <c r="M39" s="837">
        <v>66</v>
      </c>
      <c r="N39" s="919">
        <f>'METAS 2021'!Y38</f>
        <v>67</v>
      </c>
      <c r="O39" s="836">
        <v>53.75</v>
      </c>
      <c r="P39" s="836">
        <f>'SUGESTÃO DA ÁREA TÉCNICA 2021'!AU38</f>
        <v>0</v>
      </c>
      <c r="Q39" s="836">
        <f>'METAS 2021'!AU38</f>
        <v>0</v>
      </c>
      <c r="R39" s="836">
        <f>'RESULTADO 2021'!AV38</f>
        <v>0</v>
      </c>
      <c r="S39" s="626" t="s">
        <v>72</v>
      </c>
      <c r="T39" s="129"/>
      <c r="U39" s="411">
        <f t="shared" si="0"/>
        <v>40.199999999999996</v>
      </c>
      <c r="V39" s="271">
        <f t="shared" si="1"/>
        <v>66.993299999999991</v>
      </c>
      <c r="W39" s="412">
        <f t="shared" si="2"/>
        <v>67</v>
      </c>
    </row>
    <row r="40" spans="1:23" ht="15.75">
      <c r="A40" s="652" t="s">
        <v>30</v>
      </c>
      <c r="B40" s="626">
        <v>80</v>
      </c>
      <c r="C40" s="626">
        <v>63.03</v>
      </c>
      <c r="D40" s="643">
        <v>70</v>
      </c>
      <c r="E40" s="626" t="s">
        <v>154</v>
      </c>
      <c r="F40" s="628">
        <v>67.900000000000006</v>
      </c>
      <c r="G40" s="626">
        <v>70</v>
      </c>
      <c r="H40" s="643">
        <v>70</v>
      </c>
      <c r="I40" s="628">
        <v>66.17977528089888</v>
      </c>
      <c r="J40" s="626">
        <v>70</v>
      </c>
      <c r="K40" s="349">
        <v>70</v>
      </c>
      <c r="L40" s="646">
        <v>62.33480176211453</v>
      </c>
      <c r="M40" s="837">
        <v>70</v>
      </c>
      <c r="N40" s="919">
        <f>'METAS 2021'!Y39</f>
        <v>70</v>
      </c>
      <c r="O40" s="836">
        <v>60.797342192691026</v>
      </c>
      <c r="P40" s="836">
        <f>'SUGESTÃO DA ÁREA TÉCNICA 2021'!AU39</f>
        <v>0</v>
      </c>
      <c r="Q40" s="836">
        <f>'METAS 2021'!AU39</f>
        <v>0</v>
      </c>
      <c r="R40" s="836">
        <f>'RESULTADO 2021'!AV39</f>
        <v>0</v>
      </c>
      <c r="S40" s="626" t="s">
        <v>72</v>
      </c>
      <c r="T40" s="129"/>
      <c r="U40" s="411">
        <f t="shared" si="0"/>
        <v>42</v>
      </c>
      <c r="V40" s="271">
        <f t="shared" si="1"/>
        <v>69.992999999999995</v>
      </c>
      <c r="W40" s="412">
        <f t="shared" si="2"/>
        <v>70</v>
      </c>
    </row>
    <row r="41" spans="1:23" ht="15.75">
      <c r="A41" s="647" t="s">
        <v>31</v>
      </c>
      <c r="B41" s="626">
        <v>78</v>
      </c>
      <c r="C41" s="626">
        <v>66.010000000000005</v>
      </c>
      <c r="D41" s="643">
        <v>70</v>
      </c>
      <c r="E41" s="626" t="s">
        <v>270</v>
      </c>
      <c r="F41" s="626"/>
      <c r="G41" s="626">
        <v>70</v>
      </c>
      <c r="H41" s="643">
        <v>70</v>
      </c>
      <c r="I41" s="628">
        <v>67.489711934156389</v>
      </c>
      <c r="J41" s="626">
        <v>70</v>
      </c>
      <c r="K41" s="643">
        <v>70</v>
      </c>
      <c r="L41" s="648">
        <v>65.725806451612897</v>
      </c>
      <c r="M41" s="837">
        <v>70</v>
      </c>
      <c r="N41" s="919">
        <f>'METAS 2021'!Y40</f>
        <v>70</v>
      </c>
      <c r="O41" s="836">
        <v>69.73684210526315</v>
      </c>
      <c r="P41" s="836">
        <f>'SUGESTÃO DA ÁREA TÉCNICA 2021'!AU40</f>
        <v>0</v>
      </c>
      <c r="Q41" s="836">
        <f>'METAS 2021'!AU40</f>
        <v>0</v>
      </c>
      <c r="R41" s="836">
        <f>'RESULTADO 2021'!AV40</f>
        <v>0</v>
      </c>
      <c r="S41" s="626" t="s">
        <v>72</v>
      </c>
      <c r="T41" s="129"/>
      <c r="U41" s="411">
        <f t="shared" si="0"/>
        <v>42</v>
      </c>
      <c r="V41" s="271">
        <f t="shared" si="1"/>
        <v>69.992999999999995</v>
      </c>
      <c r="W41" s="412">
        <f t="shared" si="2"/>
        <v>70</v>
      </c>
    </row>
    <row r="42" spans="1:23" ht="15.75">
      <c r="A42" s="647" t="s">
        <v>32</v>
      </c>
      <c r="B42" s="626">
        <v>53</v>
      </c>
      <c r="C42" s="626">
        <v>51.63</v>
      </c>
      <c r="D42" s="643">
        <v>53</v>
      </c>
      <c r="E42" s="626" t="s">
        <v>148</v>
      </c>
      <c r="F42" s="628">
        <v>51.47</v>
      </c>
      <c r="G42" s="626" t="s">
        <v>392</v>
      </c>
      <c r="H42" s="643">
        <v>53</v>
      </c>
      <c r="I42" s="628">
        <v>50.893266147503432</v>
      </c>
      <c r="J42" s="626">
        <v>54</v>
      </c>
      <c r="K42" s="349">
        <v>53</v>
      </c>
      <c r="L42" s="648">
        <v>52.05233384273037</v>
      </c>
      <c r="M42" s="837">
        <v>66</v>
      </c>
      <c r="N42" s="919">
        <f>'METAS 2021'!Y41</f>
        <v>53</v>
      </c>
      <c r="O42" s="836">
        <v>51.634257343814646</v>
      </c>
      <c r="P42" s="836">
        <f>'SUGESTÃO DA ÁREA TÉCNICA 2021'!AU41</f>
        <v>0</v>
      </c>
      <c r="Q42" s="836">
        <f>'METAS 2021'!AU41</f>
        <v>0</v>
      </c>
      <c r="R42" s="836">
        <f>'RESULTADO 2021'!AV41</f>
        <v>0</v>
      </c>
      <c r="S42" s="626" t="s">
        <v>72</v>
      </c>
      <c r="T42" s="129"/>
      <c r="U42" s="411">
        <f t="shared" si="0"/>
        <v>31.799999999999997</v>
      </c>
      <c r="V42" s="271">
        <f t="shared" si="1"/>
        <v>52.994699999999995</v>
      </c>
      <c r="W42" s="412">
        <f t="shared" si="2"/>
        <v>53</v>
      </c>
    </row>
    <row r="43" spans="1:23" ht="15.75">
      <c r="A43" s="647" t="s">
        <v>33</v>
      </c>
      <c r="B43" s="626">
        <v>76</v>
      </c>
      <c r="C43" s="626">
        <v>73.08</v>
      </c>
      <c r="D43" s="643">
        <v>75</v>
      </c>
      <c r="E43" s="626" t="s">
        <v>155</v>
      </c>
      <c r="F43" s="636">
        <v>77.599999999999994</v>
      </c>
      <c r="G43" s="626" t="s">
        <v>389</v>
      </c>
      <c r="H43" s="643">
        <v>77.599999999999994</v>
      </c>
      <c r="I43" s="628">
        <v>74.319066147859928</v>
      </c>
      <c r="J43" s="626">
        <v>77</v>
      </c>
      <c r="K43" s="643">
        <v>77.599999999999994</v>
      </c>
      <c r="L43" s="648">
        <v>75.210792580101185</v>
      </c>
      <c r="M43" s="837">
        <v>77</v>
      </c>
      <c r="N43" s="919">
        <f>'METAS 2021'!Y42</f>
        <v>77</v>
      </c>
      <c r="O43" s="836">
        <v>73.544973544973544</v>
      </c>
      <c r="P43" s="836">
        <f>'SUGESTÃO DA ÁREA TÉCNICA 2021'!AU42</f>
        <v>0</v>
      </c>
      <c r="Q43" s="836">
        <f>'METAS 2021'!AU42</f>
        <v>0</v>
      </c>
      <c r="R43" s="836">
        <f>'RESULTADO 2021'!AV42</f>
        <v>0</v>
      </c>
      <c r="S43" s="626" t="s">
        <v>72</v>
      </c>
      <c r="T43" s="129"/>
      <c r="U43" s="411">
        <f t="shared" si="0"/>
        <v>46.559999999999995</v>
      </c>
      <c r="V43" s="271">
        <f t="shared" si="1"/>
        <v>77.59223999999999</v>
      </c>
      <c r="W43" s="412">
        <f t="shared" si="2"/>
        <v>77.599999999999994</v>
      </c>
    </row>
    <row r="44" spans="1:23" ht="15.75">
      <c r="A44" s="647" t="s">
        <v>34</v>
      </c>
      <c r="B44" s="626">
        <v>70</v>
      </c>
      <c r="C44" s="626">
        <v>58.07</v>
      </c>
      <c r="D44" s="643">
        <v>60</v>
      </c>
      <c r="E44" s="626" t="s">
        <v>155</v>
      </c>
      <c r="F44" s="628">
        <v>54.2</v>
      </c>
      <c r="G44" s="626">
        <v>60</v>
      </c>
      <c r="H44" s="643">
        <v>60</v>
      </c>
      <c r="I44" s="628">
        <v>57.860262008733621</v>
      </c>
      <c r="J44" s="626">
        <v>60</v>
      </c>
      <c r="K44" s="349" t="s">
        <v>600</v>
      </c>
      <c r="L44" s="646">
        <v>60.15625</v>
      </c>
      <c r="M44" s="837">
        <v>70</v>
      </c>
      <c r="N44" s="919">
        <f>'METAS 2021'!Y43</f>
        <v>65</v>
      </c>
      <c r="O44" s="836">
        <v>52.020202020202021</v>
      </c>
      <c r="P44" s="836">
        <f>'SUGESTÃO DA ÁREA TÉCNICA 2021'!AU43</f>
        <v>0</v>
      </c>
      <c r="Q44" s="836">
        <f>'METAS 2021'!AU43</f>
        <v>0</v>
      </c>
      <c r="R44" s="836">
        <f>'RESULTADO 2021'!AV43</f>
        <v>0</v>
      </c>
      <c r="S44" s="626" t="s">
        <v>72</v>
      </c>
      <c r="T44" s="129"/>
      <c r="U44" s="411" t="e">
        <f t="shared" si="0"/>
        <v>#VALUE!</v>
      </c>
      <c r="V44" s="271" t="e">
        <f t="shared" si="1"/>
        <v>#VALUE!</v>
      </c>
      <c r="W44" s="412" t="e">
        <f t="shared" si="2"/>
        <v>#VALUE!</v>
      </c>
    </row>
    <row r="45" spans="1:23" ht="15.75">
      <c r="A45" s="647" t="s">
        <v>35</v>
      </c>
      <c r="B45" s="626">
        <v>66</v>
      </c>
      <c r="C45" s="626">
        <v>65.09</v>
      </c>
      <c r="D45" s="643">
        <v>70</v>
      </c>
      <c r="E45" s="626" t="s">
        <v>170</v>
      </c>
      <c r="F45" s="628">
        <v>69.099999999999994</v>
      </c>
      <c r="G45" s="626">
        <v>70</v>
      </c>
      <c r="H45" s="643">
        <v>70</v>
      </c>
      <c r="I45" s="628">
        <v>67.292225201072384</v>
      </c>
      <c r="J45" s="626">
        <v>70</v>
      </c>
      <c r="K45" s="643">
        <v>70</v>
      </c>
      <c r="L45" s="648">
        <v>66.071428571428569</v>
      </c>
      <c r="M45" s="837">
        <v>70</v>
      </c>
      <c r="N45" s="919">
        <f>'METAS 2021'!Y44</f>
        <v>70</v>
      </c>
      <c r="O45" s="836">
        <v>62.043795620437962</v>
      </c>
      <c r="P45" s="836">
        <f>'SUGESTÃO DA ÁREA TÉCNICA 2021'!AU44</f>
        <v>0</v>
      </c>
      <c r="Q45" s="836">
        <f>'METAS 2021'!AU44</f>
        <v>0</v>
      </c>
      <c r="R45" s="836">
        <f>'RESULTADO 2021'!AV44</f>
        <v>0</v>
      </c>
      <c r="S45" s="626" t="s">
        <v>72</v>
      </c>
      <c r="T45" s="129"/>
      <c r="U45" s="411">
        <f t="shared" si="0"/>
        <v>42</v>
      </c>
      <c r="V45" s="271">
        <f t="shared" si="1"/>
        <v>69.992999999999995</v>
      </c>
      <c r="W45" s="412">
        <f t="shared" si="2"/>
        <v>70</v>
      </c>
    </row>
    <row r="46" spans="1:23" ht="15.75">
      <c r="A46" s="647" t="s">
        <v>36</v>
      </c>
      <c r="B46" s="626">
        <v>88</v>
      </c>
      <c r="C46" s="626">
        <v>84.09</v>
      </c>
      <c r="D46" s="643">
        <v>80</v>
      </c>
      <c r="E46" s="626" t="s">
        <v>269</v>
      </c>
      <c r="F46" s="636">
        <v>91.7</v>
      </c>
      <c r="G46" s="626">
        <v>85</v>
      </c>
      <c r="H46" s="643">
        <v>97</v>
      </c>
      <c r="I46" s="628">
        <v>93.023255813953483</v>
      </c>
      <c r="J46" s="626">
        <v>85</v>
      </c>
      <c r="K46" s="643">
        <v>98</v>
      </c>
      <c r="L46" s="648">
        <v>85.17350157728707</v>
      </c>
      <c r="M46" s="837">
        <v>90</v>
      </c>
      <c r="N46" s="919">
        <f>'METAS 2021'!Y45</f>
        <v>90</v>
      </c>
      <c r="O46" s="836">
        <v>88.421052631578945</v>
      </c>
      <c r="P46" s="836">
        <f>'SUGESTÃO DA ÁREA TÉCNICA 2021'!AU45</f>
        <v>0</v>
      </c>
      <c r="Q46" s="836">
        <f>'METAS 2021'!AU45</f>
        <v>0</v>
      </c>
      <c r="R46" s="836">
        <f>'RESULTADO 2021'!AV45</f>
        <v>0</v>
      </c>
      <c r="S46" s="626" t="s">
        <v>72</v>
      </c>
      <c r="T46" s="129"/>
      <c r="U46" s="411">
        <f t="shared" si="0"/>
        <v>58.8</v>
      </c>
      <c r="V46" s="271">
        <f t="shared" si="1"/>
        <v>97.990199999999987</v>
      </c>
      <c r="W46" s="412">
        <f t="shared" si="2"/>
        <v>98</v>
      </c>
    </row>
    <row r="47" spans="1:23" ht="15.75">
      <c r="A47" s="647" t="s">
        <v>37</v>
      </c>
      <c r="B47" s="626">
        <v>88</v>
      </c>
      <c r="C47" s="626">
        <v>84.03</v>
      </c>
      <c r="D47" s="643">
        <v>81.8</v>
      </c>
      <c r="E47" s="626" t="s">
        <v>155</v>
      </c>
      <c r="F47" s="636">
        <v>81.8</v>
      </c>
      <c r="G47" s="626">
        <v>87</v>
      </c>
      <c r="H47" s="643">
        <v>87</v>
      </c>
      <c r="I47" s="628">
        <v>81.424148606811144</v>
      </c>
      <c r="J47" s="626">
        <v>87</v>
      </c>
      <c r="K47" s="349" t="s">
        <v>600</v>
      </c>
      <c r="L47" s="649">
        <v>86.484490398818309</v>
      </c>
      <c r="M47" s="840">
        <v>90</v>
      </c>
      <c r="N47" s="919">
        <f>'METAS 2021'!Y46</f>
        <v>0</v>
      </c>
      <c r="O47" s="836">
        <v>86.619718309859152</v>
      </c>
      <c r="P47" s="836">
        <f>'SUGESTÃO DA ÁREA TÉCNICA 2021'!AU46</f>
        <v>0</v>
      </c>
      <c r="Q47" s="836">
        <f>'METAS 2021'!AU46</f>
        <v>0</v>
      </c>
      <c r="R47" s="836">
        <f>'RESULTADO 2021'!AV46</f>
        <v>0</v>
      </c>
      <c r="S47" s="626" t="s">
        <v>72</v>
      </c>
      <c r="T47" s="129"/>
      <c r="U47" s="411" t="e">
        <f t="shared" si="0"/>
        <v>#VALUE!</v>
      </c>
      <c r="V47" s="271" t="e">
        <f t="shared" si="1"/>
        <v>#VALUE!</v>
      </c>
      <c r="W47" s="412" t="e">
        <f t="shared" si="2"/>
        <v>#VALUE!</v>
      </c>
    </row>
    <row r="48" spans="1:23" ht="15.75">
      <c r="A48" s="296" t="s">
        <v>38</v>
      </c>
      <c r="B48" s="71"/>
      <c r="C48" s="71"/>
      <c r="D48" s="71"/>
      <c r="E48" s="71"/>
      <c r="F48" s="71"/>
      <c r="G48" s="71"/>
      <c r="H48" s="71"/>
      <c r="I48" s="71"/>
      <c r="J48" s="71"/>
      <c r="K48" s="71"/>
      <c r="L48" s="651"/>
      <c r="M48" s="838"/>
      <c r="N48" s="920"/>
      <c r="O48" s="952"/>
      <c r="P48" s="1166"/>
      <c r="Q48" s="1166"/>
      <c r="R48" s="1166"/>
      <c r="S48" s="71"/>
      <c r="T48" s="129"/>
      <c r="U48" s="411">
        <f t="shared" si="0"/>
        <v>0</v>
      </c>
      <c r="V48" s="271">
        <f t="shared" si="1"/>
        <v>0</v>
      </c>
      <c r="W48" s="412">
        <f t="shared" si="2"/>
        <v>0</v>
      </c>
    </row>
    <row r="49" spans="1:23" ht="15.75">
      <c r="A49" s="647" t="s">
        <v>39</v>
      </c>
      <c r="B49" s="626">
        <v>73</v>
      </c>
      <c r="C49" s="626">
        <v>69.069999999999993</v>
      </c>
      <c r="D49" s="643">
        <v>71</v>
      </c>
      <c r="E49" s="626" t="s">
        <v>148</v>
      </c>
      <c r="F49" s="628">
        <v>66.400000000000006</v>
      </c>
      <c r="G49" s="626" t="s">
        <v>393</v>
      </c>
      <c r="H49" s="643">
        <v>70</v>
      </c>
      <c r="I49" s="628">
        <v>64.387917329093796</v>
      </c>
      <c r="J49" s="626">
        <v>71</v>
      </c>
      <c r="K49" s="643">
        <v>65</v>
      </c>
      <c r="L49" s="650">
        <v>66.09375</v>
      </c>
      <c r="M49" s="835">
        <v>70</v>
      </c>
      <c r="N49" s="919">
        <f>'METAS 2021'!Y48</f>
        <v>70</v>
      </c>
      <c r="O49" s="836">
        <v>65.586419753086417</v>
      </c>
      <c r="P49" s="836">
        <f>'SUGESTÃO DA ÁREA TÉCNICA 2021'!AU48</f>
        <v>0</v>
      </c>
      <c r="Q49" s="836">
        <f>'METAS 2021'!AU48</f>
        <v>0</v>
      </c>
      <c r="R49" s="836">
        <f>'RESULTADO 2021'!AV48</f>
        <v>0</v>
      </c>
      <c r="S49" s="626" t="s">
        <v>72</v>
      </c>
      <c r="T49" s="129"/>
      <c r="U49" s="411">
        <f t="shared" si="0"/>
        <v>39</v>
      </c>
      <c r="V49" s="271">
        <f t="shared" si="1"/>
        <v>64.993499999999997</v>
      </c>
      <c r="W49" s="412">
        <f t="shared" si="2"/>
        <v>65</v>
      </c>
    </row>
    <row r="50" spans="1:23" ht="15.75">
      <c r="A50" s="647" t="s">
        <v>40</v>
      </c>
      <c r="B50" s="626">
        <v>80</v>
      </c>
      <c r="C50" s="626">
        <v>77.069999999999993</v>
      </c>
      <c r="D50" s="643">
        <v>77</v>
      </c>
      <c r="E50" s="626" t="s">
        <v>148</v>
      </c>
      <c r="F50" s="636">
        <v>79.400000000000006</v>
      </c>
      <c r="G50" s="626">
        <v>80</v>
      </c>
      <c r="H50" s="643">
        <v>80</v>
      </c>
      <c r="I50" s="628">
        <v>76.646706586826355</v>
      </c>
      <c r="J50" s="626">
        <v>80</v>
      </c>
      <c r="K50" s="643">
        <v>80</v>
      </c>
      <c r="L50" s="648">
        <v>69.148936170212778</v>
      </c>
      <c r="M50" s="837">
        <v>75</v>
      </c>
      <c r="N50" s="919">
        <f>'METAS 2021'!Y49</f>
        <v>75</v>
      </c>
      <c r="O50" s="836">
        <v>71.186440677966104</v>
      </c>
      <c r="P50" s="836">
        <f>'SUGESTÃO DA ÁREA TÉCNICA 2021'!AU49</f>
        <v>0</v>
      </c>
      <c r="Q50" s="836">
        <f>'METAS 2021'!AU49</f>
        <v>0</v>
      </c>
      <c r="R50" s="836">
        <f>'RESULTADO 2021'!AV49</f>
        <v>0</v>
      </c>
      <c r="S50" s="626" t="s">
        <v>72</v>
      </c>
      <c r="T50" s="129"/>
      <c r="U50" s="411">
        <f t="shared" si="0"/>
        <v>48</v>
      </c>
      <c r="V50" s="271">
        <f t="shared" si="1"/>
        <v>79.99199999999999</v>
      </c>
      <c r="W50" s="412">
        <f t="shared" si="2"/>
        <v>80</v>
      </c>
    </row>
    <row r="51" spans="1:23" ht="15.75">
      <c r="A51" s="647" t="s">
        <v>41</v>
      </c>
      <c r="B51" s="626">
        <v>85</v>
      </c>
      <c r="C51" s="626">
        <v>72.03</v>
      </c>
      <c r="D51" s="643">
        <v>85</v>
      </c>
      <c r="E51" s="626" t="s">
        <v>154</v>
      </c>
      <c r="F51" s="628">
        <v>70.900000000000006</v>
      </c>
      <c r="G51" s="626" t="s">
        <v>384</v>
      </c>
      <c r="H51" s="643">
        <v>71</v>
      </c>
      <c r="I51" s="636">
        <v>73.248407643312092</v>
      </c>
      <c r="J51" s="626">
        <v>85</v>
      </c>
      <c r="K51" s="643">
        <v>85</v>
      </c>
      <c r="L51" s="648">
        <v>72.549019607843135</v>
      </c>
      <c r="M51" s="837">
        <v>80</v>
      </c>
      <c r="N51" s="919">
        <f>'METAS 2021'!Y50</f>
        <v>80</v>
      </c>
      <c r="O51" s="836">
        <v>72.727272727272734</v>
      </c>
      <c r="P51" s="836">
        <f>'SUGESTÃO DA ÁREA TÉCNICA 2021'!AU50</f>
        <v>0</v>
      </c>
      <c r="Q51" s="836">
        <f>'METAS 2021'!AU50</f>
        <v>0</v>
      </c>
      <c r="R51" s="836">
        <f>'RESULTADO 2021'!AV50</f>
        <v>0</v>
      </c>
      <c r="S51" s="626" t="s">
        <v>72</v>
      </c>
      <c r="T51" s="129"/>
      <c r="U51" s="411">
        <f t="shared" si="0"/>
        <v>51</v>
      </c>
      <c r="V51" s="271">
        <f t="shared" si="1"/>
        <v>84.991499999999988</v>
      </c>
      <c r="W51" s="412">
        <f t="shared" si="2"/>
        <v>85</v>
      </c>
    </row>
    <row r="52" spans="1:23" ht="15.75">
      <c r="A52" s="647" t="s">
        <v>42</v>
      </c>
      <c r="B52" s="626">
        <v>70</v>
      </c>
      <c r="C52" s="626">
        <v>87.03</v>
      </c>
      <c r="D52" s="643">
        <v>80</v>
      </c>
      <c r="E52" s="626" t="s">
        <v>157</v>
      </c>
      <c r="F52" s="636">
        <v>84.2</v>
      </c>
      <c r="G52" s="626">
        <v>85</v>
      </c>
      <c r="H52" s="643">
        <v>85</v>
      </c>
      <c r="I52" s="628">
        <v>79.901960784313729</v>
      </c>
      <c r="J52" s="626">
        <v>85</v>
      </c>
      <c r="K52" s="643">
        <v>85</v>
      </c>
      <c r="L52" s="648">
        <v>77.900552486187848</v>
      </c>
      <c r="M52" s="837">
        <v>82</v>
      </c>
      <c r="N52" s="919">
        <f>'METAS 2021'!Y51</f>
        <v>80</v>
      </c>
      <c r="O52" s="836">
        <v>74.603174603174608</v>
      </c>
      <c r="P52" s="836">
        <f>'SUGESTÃO DA ÁREA TÉCNICA 2021'!AU51</f>
        <v>0</v>
      </c>
      <c r="Q52" s="836">
        <f>'METAS 2021'!AU51</f>
        <v>0</v>
      </c>
      <c r="R52" s="836">
        <f>'RESULTADO 2021'!AV51</f>
        <v>0</v>
      </c>
      <c r="S52" s="626" t="s">
        <v>72</v>
      </c>
      <c r="T52" s="129"/>
      <c r="U52" s="411">
        <f t="shared" si="0"/>
        <v>51</v>
      </c>
      <c r="V52" s="271">
        <f t="shared" si="1"/>
        <v>84.991499999999988</v>
      </c>
      <c r="W52" s="412">
        <f t="shared" si="2"/>
        <v>85</v>
      </c>
    </row>
    <row r="53" spans="1:23" ht="15.75">
      <c r="A53" s="647" t="s">
        <v>43</v>
      </c>
      <c r="B53" s="626">
        <v>82</v>
      </c>
      <c r="C53" s="626">
        <v>71.010000000000005</v>
      </c>
      <c r="D53" s="643">
        <v>68.5</v>
      </c>
      <c r="E53" s="626" t="s">
        <v>154</v>
      </c>
      <c r="F53" s="636">
        <v>68.5</v>
      </c>
      <c r="G53" s="626">
        <v>75</v>
      </c>
      <c r="H53" s="643">
        <v>75</v>
      </c>
      <c r="I53" s="628">
        <v>69.281045751633982</v>
      </c>
      <c r="J53" s="626">
        <v>75</v>
      </c>
      <c r="K53" s="643">
        <v>75</v>
      </c>
      <c r="L53" s="648">
        <v>73.958333333333343</v>
      </c>
      <c r="M53" s="837">
        <v>75</v>
      </c>
      <c r="N53" s="919">
        <f>'METAS 2021'!Y52</f>
        <v>75</v>
      </c>
      <c r="O53" s="836">
        <v>67.032967032967022</v>
      </c>
      <c r="P53" s="836">
        <f>'SUGESTÃO DA ÁREA TÉCNICA 2021'!AU52</f>
        <v>0</v>
      </c>
      <c r="Q53" s="836">
        <f>'METAS 2021'!AU52</f>
        <v>0</v>
      </c>
      <c r="R53" s="836">
        <f>'RESULTADO 2021'!AV52</f>
        <v>0</v>
      </c>
      <c r="S53" s="626" t="s">
        <v>72</v>
      </c>
      <c r="T53" s="129"/>
      <c r="U53" s="411">
        <f t="shared" si="0"/>
        <v>45</v>
      </c>
      <c r="V53" s="271">
        <f t="shared" si="1"/>
        <v>74.992499999999993</v>
      </c>
      <c r="W53" s="412">
        <f t="shared" si="2"/>
        <v>75</v>
      </c>
    </row>
    <row r="54" spans="1:23" ht="15.75">
      <c r="A54" s="647" t="s">
        <v>44</v>
      </c>
      <c r="B54" s="626">
        <v>90</v>
      </c>
      <c r="C54" s="626">
        <v>85.07</v>
      </c>
      <c r="D54" s="643">
        <v>90</v>
      </c>
      <c r="E54" s="626" t="s">
        <v>154</v>
      </c>
      <c r="F54" s="628">
        <v>76.5</v>
      </c>
      <c r="G54" s="626">
        <v>90</v>
      </c>
      <c r="H54" s="643">
        <v>90</v>
      </c>
      <c r="I54" s="628">
        <v>71.854304635761594</v>
      </c>
      <c r="J54" s="626">
        <v>90</v>
      </c>
      <c r="K54" s="643">
        <v>80</v>
      </c>
      <c r="L54" s="648">
        <v>68.620689655172413</v>
      </c>
      <c r="M54" s="837">
        <v>80</v>
      </c>
      <c r="N54" s="919">
        <f>'METAS 2021'!Y53</f>
        <v>80</v>
      </c>
      <c r="O54" s="836">
        <v>71.134020618556704</v>
      </c>
      <c r="P54" s="836">
        <f>'SUGESTÃO DA ÁREA TÉCNICA 2021'!AU53</f>
        <v>0</v>
      </c>
      <c r="Q54" s="836">
        <f>'METAS 2021'!AU53</f>
        <v>0</v>
      </c>
      <c r="R54" s="836">
        <f>'RESULTADO 2021'!AV53</f>
        <v>0</v>
      </c>
      <c r="S54" s="626" t="s">
        <v>72</v>
      </c>
      <c r="T54" s="129"/>
      <c r="U54" s="411">
        <f t="shared" si="0"/>
        <v>48</v>
      </c>
      <c r="V54" s="271">
        <f t="shared" si="1"/>
        <v>79.99199999999999</v>
      </c>
      <c r="W54" s="412">
        <f t="shared" si="2"/>
        <v>80</v>
      </c>
    </row>
    <row r="55" spans="1:23" ht="15.75">
      <c r="A55" s="296" t="s">
        <v>45</v>
      </c>
      <c r="B55" s="71"/>
      <c r="C55" s="71"/>
      <c r="D55" s="71"/>
      <c r="E55" s="71"/>
      <c r="F55" s="71"/>
      <c r="G55" s="71"/>
      <c r="H55" s="71"/>
      <c r="I55" s="71"/>
      <c r="J55" s="71"/>
      <c r="K55" s="71"/>
      <c r="L55" s="651"/>
      <c r="M55" s="838"/>
      <c r="N55" s="920"/>
      <c r="O55" s="952"/>
      <c r="P55" s="1166"/>
      <c r="Q55" s="1166"/>
      <c r="R55" s="1166"/>
      <c r="S55" s="71"/>
      <c r="T55" s="129"/>
      <c r="U55" s="411">
        <f t="shared" si="0"/>
        <v>0</v>
      </c>
      <c r="V55" s="271">
        <f t="shared" si="1"/>
        <v>0</v>
      </c>
      <c r="W55" s="412">
        <f t="shared" si="2"/>
        <v>0</v>
      </c>
    </row>
    <row r="56" spans="1:23" ht="15.75">
      <c r="A56" s="647" t="s">
        <v>47</v>
      </c>
      <c r="B56" s="626">
        <v>81</v>
      </c>
      <c r="C56" s="626">
        <v>76.03</v>
      </c>
      <c r="D56" s="643">
        <v>81</v>
      </c>
      <c r="E56" s="626" t="s">
        <v>154</v>
      </c>
      <c r="F56" s="628">
        <v>73.599999999999994</v>
      </c>
      <c r="G56" s="626" t="s">
        <v>273</v>
      </c>
      <c r="H56" s="643">
        <v>81</v>
      </c>
      <c r="I56" s="628">
        <v>72.153465346534645</v>
      </c>
      <c r="J56" s="626">
        <v>81</v>
      </c>
      <c r="K56" s="643">
        <v>81</v>
      </c>
      <c r="L56" s="648">
        <v>73.634204275534444</v>
      </c>
      <c r="M56" s="835">
        <v>75</v>
      </c>
      <c r="N56" s="919">
        <f>'METAS 2021'!Y55</f>
        <v>75</v>
      </c>
      <c r="O56" s="836">
        <v>71.335504885993487</v>
      </c>
      <c r="P56" s="836">
        <f>'SUGESTÃO DA ÁREA TÉCNICA 2021'!AU55</f>
        <v>0</v>
      </c>
      <c r="Q56" s="836">
        <f>'METAS 2021'!AU55</f>
        <v>0</v>
      </c>
      <c r="R56" s="836">
        <f>'RESULTADO 2021'!AV55</f>
        <v>0</v>
      </c>
      <c r="S56" s="626" t="s">
        <v>72</v>
      </c>
      <c r="T56" s="129"/>
      <c r="U56" s="411">
        <f t="shared" si="0"/>
        <v>48.6</v>
      </c>
      <c r="V56" s="271">
        <f t="shared" si="1"/>
        <v>80.991899999999987</v>
      </c>
      <c r="W56" s="412">
        <f t="shared" si="2"/>
        <v>81</v>
      </c>
    </row>
    <row r="57" spans="1:23" ht="15.75">
      <c r="A57" s="647" t="s">
        <v>50</v>
      </c>
      <c r="B57" s="626">
        <v>71</v>
      </c>
      <c r="C57" s="626">
        <v>70.06</v>
      </c>
      <c r="D57" s="643">
        <v>71</v>
      </c>
      <c r="E57" s="626" t="s">
        <v>148</v>
      </c>
      <c r="F57" s="628">
        <v>66.900000000000006</v>
      </c>
      <c r="G57" s="626" t="s">
        <v>273</v>
      </c>
      <c r="H57" s="643">
        <v>71</v>
      </c>
      <c r="I57" s="636">
        <v>75.161290322580641</v>
      </c>
      <c r="J57" s="626">
        <v>71</v>
      </c>
      <c r="K57" s="643">
        <v>71</v>
      </c>
      <c r="L57" s="648">
        <v>68.456375838926178</v>
      </c>
      <c r="M57" s="837">
        <v>73</v>
      </c>
      <c r="N57" s="919">
        <f>'METAS 2021'!Y56</f>
        <v>71</v>
      </c>
      <c r="O57" s="836">
        <v>67.415730337078656</v>
      </c>
      <c r="P57" s="836">
        <f>'SUGESTÃO DA ÁREA TÉCNICA 2021'!AU56</f>
        <v>0</v>
      </c>
      <c r="Q57" s="836">
        <f>'METAS 2021'!AU56</f>
        <v>0</v>
      </c>
      <c r="R57" s="836">
        <f>'RESULTADO 2021'!AV56</f>
        <v>0</v>
      </c>
      <c r="S57" s="626" t="s">
        <v>72</v>
      </c>
      <c r="T57" s="129"/>
      <c r="U57" s="411">
        <f t="shared" si="0"/>
        <v>42.6</v>
      </c>
      <c r="V57" s="271">
        <f t="shared" si="1"/>
        <v>70.992899999999992</v>
      </c>
      <c r="W57" s="412">
        <f t="shared" si="2"/>
        <v>71</v>
      </c>
    </row>
    <row r="58" spans="1:23" ht="15.75">
      <c r="A58" s="647" t="s">
        <v>49</v>
      </c>
      <c r="B58" s="626">
        <v>80</v>
      </c>
      <c r="C58" s="626">
        <v>78.02</v>
      </c>
      <c r="D58" s="643">
        <v>80</v>
      </c>
      <c r="E58" s="626" t="s">
        <v>148</v>
      </c>
      <c r="F58" s="628">
        <v>73.3</v>
      </c>
      <c r="G58" s="626" t="s">
        <v>273</v>
      </c>
      <c r="H58" s="643">
        <v>73</v>
      </c>
      <c r="I58" s="628">
        <v>72.887085868830297</v>
      </c>
      <c r="J58" s="626">
        <v>73</v>
      </c>
      <c r="K58" s="643">
        <v>75</v>
      </c>
      <c r="L58" s="648">
        <v>70.109090909090909</v>
      </c>
      <c r="M58" s="837">
        <v>74</v>
      </c>
      <c r="N58" s="919">
        <f>'METAS 2021'!Y57</f>
        <v>74</v>
      </c>
      <c r="O58" s="836">
        <v>73.103448275862064</v>
      </c>
      <c r="P58" s="836">
        <f>'SUGESTÃO DA ÁREA TÉCNICA 2021'!AU57</f>
        <v>0</v>
      </c>
      <c r="Q58" s="836">
        <f>'METAS 2021'!AU57</f>
        <v>0</v>
      </c>
      <c r="R58" s="836">
        <f>'RESULTADO 2021'!AV57</f>
        <v>0</v>
      </c>
      <c r="S58" s="626" t="s">
        <v>72</v>
      </c>
      <c r="T58" s="129"/>
      <c r="U58" s="411">
        <f t="shared" si="0"/>
        <v>45</v>
      </c>
      <c r="V58" s="271">
        <f t="shared" si="1"/>
        <v>74.992499999999993</v>
      </c>
      <c r="W58" s="412">
        <f t="shared" si="2"/>
        <v>75</v>
      </c>
    </row>
    <row r="59" spans="1:23" ht="15.75">
      <c r="A59" s="647" t="s">
        <v>48</v>
      </c>
      <c r="B59" s="626">
        <v>77</v>
      </c>
      <c r="C59" s="626">
        <v>64.02</v>
      </c>
      <c r="D59" s="643">
        <v>72.5</v>
      </c>
      <c r="E59" s="626" t="s">
        <v>154</v>
      </c>
      <c r="F59" s="636">
        <v>72.5</v>
      </c>
      <c r="G59" s="626" t="s">
        <v>394</v>
      </c>
      <c r="H59" s="643">
        <v>76.44</v>
      </c>
      <c r="I59" s="628">
        <v>67.405063291139243</v>
      </c>
      <c r="J59" s="626">
        <v>74</v>
      </c>
      <c r="K59" s="643">
        <v>76.44</v>
      </c>
      <c r="L59" s="648">
        <v>76.687116564417181</v>
      </c>
      <c r="M59" s="837">
        <v>80</v>
      </c>
      <c r="N59" s="919">
        <f>'METAS 2021'!Y58</f>
        <v>80</v>
      </c>
      <c r="O59" s="836">
        <v>61.904761904761905</v>
      </c>
      <c r="P59" s="836">
        <f>'SUGESTÃO DA ÁREA TÉCNICA 2021'!AU58</f>
        <v>0</v>
      </c>
      <c r="Q59" s="836">
        <f>'METAS 2021'!AU58</f>
        <v>0</v>
      </c>
      <c r="R59" s="836">
        <f>'RESULTADO 2021'!AV58</f>
        <v>0</v>
      </c>
      <c r="S59" s="626" t="s">
        <v>72</v>
      </c>
      <c r="T59" s="129"/>
      <c r="U59" s="411">
        <f t="shared" si="0"/>
        <v>45.863999999999997</v>
      </c>
      <c r="V59" s="271">
        <f t="shared" si="1"/>
        <v>76.432355999999984</v>
      </c>
      <c r="W59" s="412">
        <f t="shared" si="2"/>
        <v>76.44</v>
      </c>
    </row>
    <row r="60" spans="1:23" ht="15.75">
      <c r="A60" s="647" t="s">
        <v>46</v>
      </c>
      <c r="B60" s="626">
        <v>73</v>
      </c>
      <c r="C60" s="626">
        <v>62.05</v>
      </c>
      <c r="D60" s="643">
        <v>70</v>
      </c>
      <c r="E60" s="626" t="s">
        <v>154</v>
      </c>
      <c r="F60" s="628">
        <v>56.1</v>
      </c>
      <c r="G60" s="626" t="s">
        <v>273</v>
      </c>
      <c r="H60" s="643">
        <v>70</v>
      </c>
      <c r="I60" s="628">
        <v>62.053571428571431</v>
      </c>
      <c r="J60" s="626">
        <v>70</v>
      </c>
      <c r="K60" s="643">
        <v>65</v>
      </c>
      <c r="L60" s="648">
        <v>62.952646239554319</v>
      </c>
      <c r="M60" s="837">
        <v>66</v>
      </c>
      <c r="N60" s="919">
        <f>'METAS 2021'!Y59</f>
        <v>65</v>
      </c>
      <c r="O60" s="836">
        <v>64.067796610169495</v>
      </c>
      <c r="P60" s="836">
        <f>'SUGESTÃO DA ÁREA TÉCNICA 2021'!AU59</f>
        <v>0</v>
      </c>
      <c r="Q60" s="836">
        <f>'METAS 2021'!AU59</f>
        <v>0</v>
      </c>
      <c r="R60" s="836">
        <f>'RESULTADO 2021'!AV59</f>
        <v>0</v>
      </c>
      <c r="S60" s="626" t="s">
        <v>72</v>
      </c>
      <c r="T60" s="129"/>
      <c r="U60" s="411">
        <f t="shared" si="0"/>
        <v>39</v>
      </c>
      <c r="V60" s="271">
        <f t="shared" si="1"/>
        <v>64.993499999999997</v>
      </c>
      <c r="W60" s="412">
        <f t="shared" si="2"/>
        <v>65</v>
      </c>
    </row>
    <row r="61" spans="1:23" ht="15.75">
      <c r="A61" s="296" t="s">
        <v>51</v>
      </c>
      <c r="B61" s="71"/>
      <c r="C61" s="71"/>
      <c r="D61" s="71"/>
      <c r="E61" s="71"/>
      <c r="F61" s="71"/>
      <c r="G61" s="71"/>
      <c r="H61" s="71"/>
      <c r="I61" s="71"/>
      <c r="J61" s="71"/>
      <c r="K61" s="71"/>
      <c r="L61" s="651"/>
      <c r="M61" s="838"/>
      <c r="N61" s="920"/>
      <c r="O61" s="952"/>
      <c r="P61" s="1166"/>
      <c r="Q61" s="1166"/>
      <c r="R61" s="1166"/>
      <c r="S61" s="71"/>
      <c r="T61" s="129"/>
      <c r="U61" s="411">
        <f t="shared" si="0"/>
        <v>0</v>
      </c>
      <c r="V61" s="271">
        <f t="shared" si="1"/>
        <v>0</v>
      </c>
      <c r="W61" s="412">
        <f t="shared" si="2"/>
        <v>0</v>
      </c>
    </row>
    <row r="62" spans="1:23" ht="15.75">
      <c r="A62" s="647" t="s">
        <v>54</v>
      </c>
      <c r="B62" s="626">
        <v>76</v>
      </c>
      <c r="C62" s="626">
        <v>71.05</v>
      </c>
      <c r="D62" s="643">
        <v>72</v>
      </c>
      <c r="E62" s="626" t="s">
        <v>148</v>
      </c>
      <c r="F62" s="628">
        <v>61</v>
      </c>
      <c r="G62" s="626" t="s">
        <v>395</v>
      </c>
      <c r="H62" s="643">
        <v>65</v>
      </c>
      <c r="I62" s="628">
        <v>64.332247557003257</v>
      </c>
      <c r="J62" s="626">
        <v>72</v>
      </c>
      <c r="K62" s="643">
        <v>72</v>
      </c>
      <c r="L62" s="648">
        <v>59.895833333333336</v>
      </c>
      <c r="M62" s="835">
        <v>70</v>
      </c>
      <c r="N62" s="919">
        <f>'METAS 2021'!Y61</f>
        <v>70</v>
      </c>
      <c r="O62" s="836">
        <v>60.930232558139529</v>
      </c>
      <c r="P62" s="836">
        <f>'SUGESTÃO DA ÁREA TÉCNICA 2021'!AU61</f>
        <v>0</v>
      </c>
      <c r="Q62" s="836">
        <f>'METAS 2021'!AU61</f>
        <v>0</v>
      </c>
      <c r="R62" s="836">
        <f>'RESULTADO 2021'!AV61</f>
        <v>0</v>
      </c>
      <c r="S62" s="626" t="s">
        <v>72</v>
      </c>
      <c r="T62" s="129"/>
      <c r="U62" s="411">
        <f t="shared" si="0"/>
        <v>43.199999999999996</v>
      </c>
      <c r="V62" s="271">
        <f t="shared" si="1"/>
        <v>71.992799999999988</v>
      </c>
      <c r="W62" s="412">
        <f t="shared" si="2"/>
        <v>72</v>
      </c>
    </row>
    <row r="63" spans="1:23" ht="15.75">
      <c r="A63" s="647" t="s">
        <v>52</v>
      </c>
      <c r="B63" s="626">
        <v>100</v>
      </c>
      <c r="C63" s="626">
        <v>66.09</v>
      </c>
      <c r="D63" s="643">
        <v>70</v>
      </c>
      <c r="E63" s="626" t="s">
        <v>154</v>
      </c>
      <c r="F63" s="628">
        <v>61.5</v>
      </c>
      <c r="G63" s="626" t="s">
        <v>396</v>
      </c>
      <c r="H63" s="643">
        <v>61.5</v>
      </c>
      <c r="I63" s="636">
        <v>66.222222222222229</v>
      </c>
      <c r="J63" s="626">
        <v>70</v>
      </c>
      <c r="K63" s="643">
        <v>70</v>
      </c>
      <c r="L63" s="648">
        <v>69.158878504672899</v>
      </c>
      <c r="M63" s="837">
        <v>75</v>
      </c>
      <c r="N63" s="919">
        <f>'METAS 2021'!Y62</f>
        <v>90</v>
      </c>
      <c r="O63" s="836">
        <v>77.339901477832512</v>
      </c>
      <c r="P63" s="836">
        <f>'SUGESTÃO DA ÁREA TÉCNICA 2021'!AU62</f>
        <v>0</v>
      </c>
      <c r="Q63" s="836">
        <f>'METAS 2021'!AU62</f>
        <v>0</v>
      </c>
      <c r="R63" s="836">
        <f>'RESULTADO 2021'!AV62</f>
        <v>0</v>
      </c>
      <c r="S63" s="626" t="s">
        <v>72</v>
      </c>
      <c r="T63" s="129"/>
      <c r="U63" s="411">
        <f t="shared" si="0"/>
        <v>42</v>
      </c>
      <c r="V63" s="271">
        <f t="shared" si="1"/>
        <v>69.992999999999995</v>
      </c>
      <c r="W63" s="412">
        <f t="shared" si="2"/>
        <v>70</v>
      </c>
    </row>
    <row r="64" spans="1:23" ht="15.75">
      <c r="A64" s="647" t="s">
        <v>53</v>
      </c>
      <c r="B64" s="626">
        <v>67</v>
      </c>
      <c r="C64" s="626">
        <v>63.04</v>
      </c>
      <c r="D64" s="643">
        <v>67</v>
      </c>
      <c r="E64" s="626" t="s">
        <v>154</v>
      </c>
      <c r="F64" s="628">
        <v>61.2</v>
      </c>
      <c r="G64" s="626">
        <v>67</v>
      </c>
      <c r="H64" s="643">
        <v>67</v>
      </c>
      <c r="I64" s="628">
        <v>61.111111111111114</v>
      </c>
      <c r="J64" s="626">
        <v>67</v>
      </c>
      <c r="K64" s="643">
        <v>67</v>
      </c>
      <c r="L64" s="648">
        <v>56.868131868131869</v>
      </c>
      <c r="M64" s="837">
        <v>66</v>
      </c>
      <c r="N64" s="919">
        <f>'METAS 2021'!Y63</f>
        <v>60</v>
      </c>
      <c r="O64" s="836">
        <v>41.803278688524593</v>
      </c>
      <c r="P64" s="836">
        <f>'SUGESTÃO DA ÁREA TÉCNICA 2021'!AU63</f>
        <v>0</v>
      </c>
      <c r="Q64" s="836">
        <f>'METAS 2021'!AU63</f>
        <v>0</v>
      </c>
      <c r="R64" s="836">
        <f>'RESULTADO 2021'!AV63</f>
        <v>0</v>
      </c>
      <c r="S64" s="626" t="s">
        <v>72</v>
      </c>
      <c r="T64" s="129"/>
      <c r="U64" s="411">
        <f t="shared" si="0"/>
        <v>40.199999999999996</v>
      </c>
      <c r="V64" s="271">
        <f t="shared" si="1"/>
        <v>66.993299999999991</v>
      </c>
      <c r="W64" s="412">
        <f t="shared" si="2"/>
        <v>67</v>
      </c>
    </row>
    <row r="65" spans="1:23" ht="15.75">
      <c r="A65" s="647" t="s">
        <v>56</v>
      </c>
      <c r="B65" s="626">
        <v>87</v>
      </c>
      <c r="C65" s="626">
        <v>66.06</v>
      </c>
      <c r="D65" s="643">
        <v>70</v>
      </c>
      <c r="E65" s="626" t="s">
        <v>154</v>
      </c>
      <c r="F65" s="628">
        <v>64.2</v>
      </c>
      <c r="G65" s="626">
        <v>64.2</v>
      </c>
      <c r="H65" s="643">
        <v>64.2</v>
      </c>
      <c r="I65" s="636">
        <v>68.045112781954884</v>
      </c>
      <c r="J65" s="626">
        <v>64.2</v>
      </c>
      <c r="K65" s="643">
        <v>64.2</v>
      </c>
      <c r="L65" s="648">
        <v>52.577319587628871</v>
      </c>
      <c r="M65" s="837">
        <v>66</v>
      </c>
      <c r="N65" s="919">
        <f>'METAS 2021'!Y64</f>
        <v>66</v>
      </c>
      <c r="O65" s="836">
        <v>60.215053763440864</v>
      </c>
      <c r="P65" s="836">
        <f>'SUGESTÃO DA ÁREA TÉCNICA 2021'!AU64</f>
        <v>0</v>
      </c>
      <c r="Q65" s="836">
        <f>'METAS 2021'!AU64</f>
        <v>0</v>
      </c>
      <c r="R65" s="836">
        <f>'RESULTADO 2021'!AV64</f>
        <v>0</v>
      </c>
      <c r="S65" s="626" t="s">
        <v>72</v>
      </c>
      <c r="T65" s="129"/>
      <c r="U65" s="411">
        <f t="shared" si="0"/>
        <v>38.520000000000003</v>
      </c>
      <c r="V65" s="271">
        <f t="shared" si="1"/>
        <v>64.193579999999997</v>
      </c>
      <c r="W65" s="412">
        <f t="shared" si="2"/>
        <v>64.2</v>
      </c>
    </row>
    <row r="66" spans="1:23" ht="15.75">
      <c r="A66" s="647" t="s">
        <v>57</v>
      </c>
      <c r="B66" s="626">
        <v>80</v>
      </c>
      <c r="C66" s="626">
        <v>77.06</v>
      </c>
      <c r="D66" s="643">
        <v>80</v>
      </c>
      <c r="E66" s="626" t="s">
        <v>154</v>
      </c>
      <c r="F66" s="628">
        <v>71.599999999999994</v>
      </c>
      <c r="G66" s="626">
        <v>80</v>
      </c>
      <c r="H66" s="643">
        <v>80</v>
      </c>
      <c r="I66" s="628">
        <v>69.867549668874176</v>
      </c>
      <c r="J66" s="626">
        <v>80</v>
      </c>
      <c r="K66" s="643">
        <v>80</v>
      </c>
      <c r="L66" s="648">
        <v>68.535825545171335</v>
      </c>
      <c r="M66" s="837">
        <v>70</v>
      </c>
      <c r="N66" s="919">
        <f>'METAS 2021'!Y65</f>
        <v>70</v>
      </c>
      <c r="O66" s="836">
        <v>54.128440366972477</v>
      </c>
      <c r="P66" s="836">
        <f>'SUGESTÃO DA ÁREA TÉCNICA 2021'!AU65</f>
        <v>0</v>
      </c>
      <c r="Q66" s="836">
        <f>'METAS 2021'!AU65</f>
        <v>0</v>
      </c>
      <c r="R66" s="836">
        <f>'RESULTADO 2021'!AV65</f>
        <v>0</v>
      </c>
      <c r="S66" s="626" t="s">
        <v>72</v>
      </c>
      <c r="T66" s="129"/>
      <c r="U66" s="411">
        <f t="shared" si="0"/>
        <v>48</v>
      </c>
      <c r="V66" s="271">
        <f t="shared" si="1"/>
        <v>79.99199999999999</v>
      </c>
      <c r="W66" s="412">
        <f t="shared" si="2"/>
        <v>80</v>
      </c>
    </row>
    <row r="67" spans="1:23" ht="15.75">
      <c r="A67" s="647" t="s">
        <v>55</v>
      </c>
      <c r="B67" s="626">
        <v>74</v>
      </c>
      <c r="C67" s="626">
        <v>76</v>
      </c>
      <c r="D67" s="643">
        <v>75.3</v>
      </c>
      <c r="E67" s="626" t="s">
        <v>154</v>
      </c>
      <c r="F67" s="636">
        <v>75.3</v>
      </c>
      <c r="G67" s="626" t="s">
        <v>391</v>
      </c>
      <c r="H67" s="643">
        <v>75.5</v>
      </c>
      <c r="I67" s="628">
        <v>74.235807860262</v>
      </c>
      <c r="J67" s="626">
        <v>80</v>
      </c>
      <c r="K67" s="643">
        <v>80</v>
      </c>
      <c r="L67" s="648">
        <v>65.044247787610615</v>
      </c>
      <c r="M67" s="837">
        <v>75</v>
      </c>
      <c r="N67" s="919">
        <f>'METAS 2021'!Y66</f>
        <v>0</v>
      </c>
      <c r="O67" s="836">
        <v>64.197530864197532</v>
      </c>
      <c r="P67" s="836">
        <f>'SUGESTÃO DA ÁREA TÉCNICA 2021'!AU66</f>
        <v>0</v>
      </c>
      <c r="Q67" s="836">
        <f>'METAS 2021'!AU66</f>
        <v>0</v>
      </c>
      <c r="R67" s="836">
        <f>'RESULTADO 2021'!AV66</f>
        <v>0</v>
      </c>
      <c r="S67" s="626" t="s">
        <v>72</v>
      </c>
      <c r="T67" s="129"/>
      <c r="U67" s="411">
        <f t="shared" si="0"/>
        <v>48</v>
      </c>
      <c r="V67" s="271">
        <f t="shared" si="1"/>
        <v>79.99199999999999</v>
      </c>
      <c r="W67" s="412">
        <f t="shared" si="2"/>
        <v>80</v>
      </c>
    </row>
    <row r="68" spans="1:23" ht="15.75">
      <c r="A68" s="296" t="s">
        <v>80</v>
      </c>
      <c r="B68" s="71"/>
      <c r="C68" s="71"/>
      <c r="D68" s="71"/>
      <c r="E68" s="71"/>
      <c r="F68" s="71"/>
      <c r="G68" s="71"/>
      <c r="H68" s="71"/>
      <c r="I68" s="71"/>
      <c r="J68" s="71"/>
      <c r="K68" s="71"/>
      <c r="L68" s="651"/>
      <c r="M68" s="838"/>
      <c r="N68" s="920"/>
      <c r="O68" s="952"/>
      <c r="P68" s="1166"/>
      <c r="Q68" s="1166"/>
      <c r="R68" s="1166"/>
      <c r="S68" s="71"/>
      <c r="T68" s="129"/>
      <c r="U68" s="411">
        <f t="shared" ref="U68:U79" si="3">K68*60%</f>
        <v>0</v>
      </c>
      <c r="V68" s="271">
        <f t="shared" ref="V68:V79" si="4">K68*99.99%</f>
        <v>0</v>
      </c>
      <c r="W68" s="412">
        <f t="shared" ref="W68:W79" si="5">K68*100%</f>
        <v>0</v>
      </c>
    </row>
    <row r="69" spans="1:23" ht="15.75">
      <c r="A69" s="647" t="s">
        <v>58</v>
      </c>
      <c r="B69" s="626">
        <v>62</v>
      </c>
      <c r="C69" s="626">
        <v>58.04</v>
      </c>
      <c r="D69" s="643">
        <v>60</v>
      </c>
      <c r="E69" s="626" t="s">
        <v>148</v>
      </c>
      <c r="F69" s="628">
        <v>57</v>
      </c>
      <c r="G69" s="626">
        <v>60</v>
      </c>
      <c r="H69" s="643">
        <v>60</v>
      </c>
      <c r="I69" s="628">
        <v>55.240793201133144</v>
      </c>
      <c r="J69" s="626">
        <v>60</v>
      </c>
      <c r="K69" s="643">
        <v>60</v>
      </c>
      <c r="L69" s="648">
        <v>59.51704545454546</v>
      </c>
      <c r="M69" s="839">
        <v>66</v>
      </c>
      <c r="N69" s="919">
        <f>'METAS 2021'!Y68</f>
        <v>60</v>
      </c>
      <c r="O69" s="836">
        <v>49.308755760368662</v>
      </c>
      <c r="P69" s="836">
        <f>'SUGESTÃO DA ÁREA TÉCNICA 2021'!AU68</f>
        <v>0</v>
      </c>
      <c r="Q69" s="836">
        <f>'METAS 2021'!AU68</f>
        <v>0</v>
      </c>
      <c r="R69" s="836">
        <f>'RESULTADO 2021'!AV68</f>
        <v>0</v>
      </c>
      <c r="S69" s="626" t="s">
        <v>72</v>
      </c>
      <c r="T69" s="129"/>
      <c r="U69" s="411">
        <f t="shared" si="3"/>
        <v>36</v>
      </c>
      <c r="V69" s="271">
        <f t="shared" si="4"/>
        <v>59.993999999999993</v>
      </c>
      <c r="W69" s="412">
        <f t="shared" si="5"/>
        <v>60</v>
      </c>
    </row>
    <row r="70" spans="1:23" ht="15.75">
      <c r="A70" s="647" t="s">
        <v>59</v>
      </c>
      <c r="B70" s="626">
        <v>60</v>
      </c>
      <c r="C70" s="626">
        <v>50.05</v>
      </c>
      <c r="D70" s="643">
        <v>60</v>
      </c>
      <c r="E70" s="626" t="s">
        <v>154</v>
      </c>
      <c r="F70" s="628">
        <v>50</v>
      </c>
      <c r="G70" s="626">
        <v>60</v>
      </c>
      <c r="H70" s="643">
        <v>60</v>
      </c>
      <c r="I70" s="628">
        <v>46.524064171122994</v>
      </c>
      <c r="J70" s="626">
        <v>60</v>
      </c>
      <c r="K70" s="643">
        <v>60</v>
      </c>
      <c r="L70" s="650">
        <v>59.693877551020414</v>
      </c>
      <c r="M70" s="837">
        <v>66</v>
      </c>
      <c r="N70" s="919">
        <f>'METAS 2021'!Y69</f>
        <v>70</v>
      </c>
      <c r="O70" s="836">
        <v>47.457627118644069</v>
      </c>
      <c r="P70" s="836">
        <f>'SUGESTÃO DA ÁREA TÉCNICA 2021'!AU69</f>
        <v>0</v>
      </c>
      <c r="Q70" s="836">
        <f>'METAS 2021'!AU69</f>
        <v>0</v>
      </c>
      <c r="R70" s="836">
        <f>'RESULTADO 2021'!AV69</f>
        <v>0</v>
      </c>
      <c r="S70" s="626" t="s">
        <v>72</v>
      </c>
      <c r="T70" s="129"/>
      <c r="U70" s="411">
        <f t="shared" si="3"/>
        <v>36</v>
      </c>
      <c r="V70" s="271">
        <f t="shared" si="4"/>
        <v>59.993999999999993</v>
      </c>
      <c r="W70" s="412">
        <f t="shared" si="5"/>
        <v>60</v>
      </c>
    </row>
    <row r="71" spans="1:23" ht="15.75">
      <c r="A71" s="647" t="s">
        <v>60</v>
      </c>
      <c r="B71" s="626">
        <v>70</v>
      </c>
      <c r="C71" s="626">
        <v>59.08</v>
      </c>
      <c r="D71" s="643">
        <v>70</v>
      </c>
      <c r="E71" s="626" t="s">
        <v>148</v>
      </c>
      <c r="F71" s="628">
        <v>67.3</v>
      </c>
      <c r="G71" s="626">
        <v>68</v>
      </c>
      <c r="H71" s="643">
        <v>68</v>
      </c>
      <c r="I71" s="628">
        <v>62.345679012345677</v>
      </c>
      <c r="J71" s="626">
        <v>68</v>
      </c>
      <c r="K71" s="643">
        <v>70</v>
      </c>
      <c r="L71" s="648">
        <v>59.335038363171357</v>
      </c>
      <c r="M71" s="837">
        <v>66</v>
      </c>
      <c r="N71" s="919">
        <f>'METAS 2021'!Y70</f>
        <v>0</v>
      </c>
      <c r="O71" s="836">
        <v>58.23293172690763</v>
      </c>
      <c r="P71" s="836">
        <f>'SUGESTÃO DA ÁREA TÉCNICA 2021'!AU70</f>
        <v>0</v>
      </c>
      <c r="Q71" s="836">
        <f>'METAS 2021'!AU70</f>
        <v>0</v>
      </c>
      <c r="R71" s="836">
        <f>'RESULTADO 2021'!AV70</f>
        <v>0</v>
      </c>
      <c r="S71" s="626" t="s">
        <v>72</v>
      </c>
      <c r="T71" s="129"/>
      <c r="U71" s="411">
        <f t="shared" si="3"/>
        <v>42</v>
      </c>
      <c r="V71" s="271">
        <f t="shared" si="4"/>
        <v>69.992999999999995</v>
      </c>
      <c r="W71" s="412">
        <f t="shared" si="5"/>
        <v>70</v>
      </c>
    </row>
    <row r="72" spans="1:23" ht="15.75">
      <c r="A72" s="647" t="s">
        <v>61</v>
      </c>
      <c r="B72" s="626">
        <v>64</v>
      </c>
      <c r="C72" s="626">
        <v>62.02</v>
      </c>
      <c r="D72" s="643">
        <v>65</v>
      </c>
      <c r="E72" s="626" t="s">
        <v>154</v>
      </c>
      <c r="F72" s="636">
        <v>65.3</v>
      </c>
      <c r="G72" s="626" t="s">
        <v>397</v>
      </c>
      <c r="H72" s="643">
        <v>65.5</v>
      </c>
      <c r="I72" s="636">
        <v>77.650429799426931</v>
      </c>
      <c r="J72" s="626">
        <v>66</v>
      </c>
      <c r="K72" s="349">
        <v>66</v>
      </c>
      <c r="L72" s="650">
        <v>71.387283236994222</v>
      </c>
      <c r="M72" s="837">
        <v>70</v>
      </c>
      <c r="N72" s="919">
        <f>'METAS 2021'!Y71</f>
        <v>70</v>
      </c>
      <c r="O72" s="836">
        <v>67.521367521367523</v>
      </c>
      <c r="P72" s="836">
        <f>'SUGESTÃO DA ÁREA TÉCNICA 2021'!AU71</f>
        <v>0</v>
      </c>
      <c r="Q72" s="836">
        <f>'METAS 2021'!AU71</f>
        <v>0</v>
      </c>
      <c r="R72" s="836">
        <f>'RESULTADO 2021'!AV71</f>
        <v>0</v>
      </c>
      <c r="S72" s="626" t="s">
        <v>72</v>
      </c>
      <c r="T72" s="129"/>
      <c r="U72" s="411">
        <f t="shared" si="3"/>
        <v>39.6</v>
      </c>
      <c r="V72" s="271">
        <f t="shared" si="4"/>
        <v>65.993399999999994</v>
      </c>
      <c r="W72" s="412">
        <f t="shared" si="5"/>
        <v>66</v>
      </c>
    </row>
    <row r="73" spans="1:23" ht="15.75">
      <c r="A73" s="647" t="s">
        <v>62</v>
      </c>
      <c r="B73" s="626">
        <v>60</v>
      </c>
      <c r="C73" s="626">
        <v>64.08</v>
      </c>
      <c r="D73" s="643">
        <v>61</v>
      </c>
      <c r="E73" s="626" t="s">
        <v>158</v>
      </c>
      <c r="F73" s="636">
        <v>65.8</v>
      </c>
      <c r="G73" s="626">
        <v>65</v>
      </c>
      <c r="H73" s="643">
        <v>65</v>
      </c>
      <c r="I73" s="636">
        <v>71.273712737127369</v>
      </c>
      <c r="J73" s="626">
        <v>65</v>
      </c>
      <c r="K73" s="643">
        <v>65</v>
      </c>
      <c r="L73" s="650">
        <v>73.711340206185568</v>
      </c>
      <c r="M73" s="837">
        <v>75</v>
      </c>
      <c r="N73" s="919">
        <f>'METAS 2021'!Y72</f>
        <v>0</v>
      </c>
      <c r="O73" s="836">
        <v>54.609929078014183</v>
      </c>
      <c r="P73" s="836">
        <f>'SUGESTÃO DA ÁREA TÉCNICA 2021'!AU72</f>
        <v>0</v>
      </c>
      <c r="Q73" s="836">
        <f>'METAS 2021'!AU72</f>
        <v>0</v>
      </c>
      <c r="R73" s="836">
        <f>'RESULTADO 2021'!AV72</f>
        <v>0</v>
      </c>
      <c r="S73" s="626" t="s">
        <v>72</v>
      </c>
      <c r="T73" s="129"/>
      <c r="U73" s="411">
        <f t="shared" si="3"/>
        <v>39</v>
      </c>
      <c r="V73" s="271">
        <f t="shared" si="4"/>
        <v>64.993499999999997</v>
      </c>
      <c r="W73" s="412">
        <f t="shared" si="5"/>
        <v>65</v>
      </c>
    </row>
    <row r="74" spans="1:23" ht="15.75">
      <c r="A74" s="296" t="s">
        <v>63</v>
      </c>
      <c r="B74" s="71"/>
      <c r="C74" s="71"/>
      <c r="D74" s="71"/>
      <c r="E74" s="71"/>
      <c r="F74" s="71"/>
      <c r="G74" s="71"/>
      <c r="H74" s="71"/>
      <c r="I74" s="71"/>
      <c r="J74" s="71"/>
      <c r="K74" s="71"/>
      <c r="L74" s="651"/>
      <c r="M74" s="838"/>
      <c r="N74" s="920"/>
      <c r="O74" s="952"/>
      <c r="P74" s="1166"/>
      <c r="Q74" s="1166"/>
      <c r="R74" s="1166"/>
      <c r="S74" s="71"/>
      <c r="T74" s="129"/>
      <c r="U74" s="411">
        <f t="shared" si="3"/>
        <v>0</v>
      </c>
      <c r="V74" s="271">
        <f t="shared" si="4"/>
        <v>0</v>
      </c>
      <c r="W74" s="412">
        <f t="shared" si="5"/>
        <v>0</v>
      </c>
    </row>
    <row r="75" spans="1:23" ht="15.75">
      <c r="A75" s="647" t="s">
        <v>64</v>
      </c>
      <c r="B75" s="626">
        <v>59</v>
      </c>
      <c r="C75" s="626">
        <v>64.08</v>
      </c>
      <c r="D75" s="643">
        <v>70</v>
      </c>
      <c r="E75" s="626" t="s">
        <v>154</v>
      </c>
      <c r="F75" s="628">
        <v>65.7</v>
      </c>
      <c r="G75" s="626" t="s">
        <v>396</v>
      </c>
      <c r="H75" s="643">
        <v>65.7</v>
      </c>
      <c r="I75" s="628">
        <v>55.648535564853553</v>
      </c>
      <c r="J75" s="626">
        <v>70</v>
      </c>
      <c r="K75" s="643">
        <v>60</v>
      </c>
      <c r="L75" s="648">
        <v>56.226415094339622</v>
      </c>
      <c r="M75" s="835">
        <v>66</v>
      </c>
      <c r="N75" s="919">
        <f>'METAS 2021'!Y74</f>
        <v>66</v>
      </c>
      <c r="O75" s="836">
        <v>59.036144578313255</v>
      </c>
      <c r="P75" s="836">
        <f>'SUGESTÃO DA ÁREA TÉCNICA 2021'!AU74</f>
        <v>0</v>
      </c>
      <c r="Q75" s="836">
        <f>'METAS 2021'!AU74</f>
        <v>0</v>
      </c>
      <c r="R75" s="836">
        <f>'RESULTADO 2021'!AV74</f>
        <v>0</v>
      </c>
      <c r="S75" s="626" t="s">
        <v>72</v>
      </c>
      <c r="T75" s="129"/>
      <c r="U75" s="411">
        <f t="shared" si="3"/>
        <v>36</v>
      </c>
      <c r="V75" s="271">
        <f t="shared" si="4"/>
        <v>59.993999999999993</v>
      </c>
      <c r="W75" s="412">
        <f t="shared" si="5"/>
        <v>60</v>
      </c>
    </row>
    <row r="76" spans="1:23" ht="15.75">
      <c r="A76" s="647" t="s">
        <v>65</v>
      </c>
      <c r="B76" s="626">
        <v>80</v>
      </c>
      <c r="C76" s="626" t="s">
        <v>69</v>
      </c>
      <c r="D76" s="643">
        <v>80</v>
      </c>
      <c r="E76" s="626" t="s">
        <v>154</v>
      </c>
      <c r="F76" s="628">
        <v>74.599999999999994</v>
      </c>
      <c r="G76" s="626">
        <v>80</v>
      </c>
      <c r="H76" s="643">
        <v>80</v>
      </c>
      <c r="I76" s="628">
        <v>72.972972972972968</v>
      </c>
      <c r="J76" s="626">
        <v>80</v>
      </c>
      <c r="K76" s="349">
        <v>80</v>
      </c>
      <c r="L76" s="648">
        <v>71.048951048951054</v>
      </c>
      <c r="M76" s="837">
        <v>75</v>
      </c>
      <c r="N76" s="919">
        <f>'METAS 2021'!Y75</f>
        <v>80</v>
      </c>
      <c r="O76" s="836">
        <v>65.400843881856545</v>
      </c>
      <c r="P76" s="836">
        <f>'SUGESTÃO DA ÁREA TÉCNICA 2021'!AU75</f>
        <v>0</v>
      </c>
      <c r="Q76" s="836">
        <f>'METAS 2021'!AU75</f>
        <v>0</v>
      </c>
      <c r="R76" s="836">
        <f>'RESULTADO 2021'!AV75</f>
        <v>0</v>
      </c>
      <c r="S76" s="626" t="s">
        <v>72</v>
      </c>
      <c r="T76" s="129"/>
      <c r="U76" s="411">
        <f t="shared" si="3"/>
        <v>48</v>
      </c>
      <c r="V76" s="271">
        <f t="shared" si="4"/>
        <v>79.99199999999999</v>
      </c>
      <c r="W76" s="412">
        <f t="shared" si="5"/>
        <v>80</v>
      </c>
    </row>
    <row r="77" spans="1:23" ht="15.75">
      <c r="A77" s="647" t="s">
        <v>66</v>
      </c>
      <c r="B77" s="626">
        <v>56</v>
      </c>
      <c r="C77" s="626">
        <v>50.08</v>
      </c>
      <c r="D77" s="643">
        <v>57</v>
      </c>
      <c r="E77" s="626" t="s">
        <v>154</v>
      </c>
      <c r="F77" s="628">
        <v>53.8</v>
      </c>
      <c r="G77" s="626" t="s">
        <v>398</v>
      </c>
      <c r="H77" s="643">
        <v>55</v>
      </c>
      <c r="I77" s="636">
        <v>55.146262188515706</v>
      </c>
      <c r="J77" s="626">
        <v>57</v>
      </c>
      <c r="K77" s="643">
        <v>57</v>
      </c>
      <c r="L77" s="648">
        <v>54.405737704918032</v>
      </c>
      <c r="M77" s="837">
        <v>66</v>
      </c>
      <c r="N77" s="919">
        <f>'METAS 2021'!Y76</f>
        <v>58</v>
      </c>
      <c r="O77" s="836">
        <v>54.913294797687861</v>
      </c>
      <c r="P77" s="836">
        <f>'SUGESTÃO DA ÁREA TÉCNICA 2021'!AU76</f>
        <v>0</v>
      </c>
      <c r="Q77" s="836">
        <f>'METAS 2021'!AU76</f>
        <v>0</v>
      </c>
      <c r="R77" s="836">
        <f>'RESULTADO 2021'!AV76</f>
        <v>0</v>
      </c>
      <c r="S77" s="626" t="s">
        <v>72</v>
      </c>
      <c r="T77" s="129"/>
      <c r="U77" s="411">
        <f t="shared" si="3"/>
        <v>34.199999999999996</v>
      </c>
      <c r="V77" s="271">
        <f t="shared" si="4"/>
        <v>56.994299999999996</v>
      </c>
      <c r="W77" s="412">
        <f t="shared" si="5"/>
        <v>57</v>
      </c>
    </row>
    <row r="78" spans="1:23" ht="15.75">
      <c r="A78" s="647" t="s">
        <v>67</v>
      </c>
      <c r="B78" s="626">
        <v>74</v>
      </c>
      <c r="C78" s="626">
        <v>62.04</v>
      </c>
      <c r="D78" s="643">
        <v>70.3</v>
      </c>
      <c r="E78" s="626" t="s">
        <v>268</v>
      </c>
      <c r="F78" s="636">
        <v>70.3</v>
      </c>
      <c r="G78" s="626">
        <v>75</v>
      </c>
      <c r="H78" s="643">
        <v>75</v>
      </c>
      <c r="I78" s="628">
        <v>67.101303911735215</v>
      </c>
      <c r="J78" s="626">
        <v>75</v>
      </c>
      <c r="K78" s="349">
        <v>80</v>
      </c>
      <c r="L78" s="646">
        <v>69.175991861648015</v>
      </c>
      <c r="M78" s="837">
        <v>70</v>
      </c>
      <c r="N78" s="919">
        <f>'METAS 2021'!Y77</f>
        <v>70</v>
      </c>
      <c r="O78" s="836">
        <v>66.019417475728162</v>
      </c>
      <c r="P78" s="836">
        <f>'SUGESTÃO DA ÁREA TÉCNICA 2021'!AU77</f>
        <v>0</v>
      </c>
      <c r="Q78" s="836">
        <f>'METAS 2021'!AU77</f>
        <v>0</v>
      </c>
      <c r="R78" s="836">
        <f>'RESULTADO 2021'!AV77</f>
        <v>0</v>
      </c>
      <c r="S78" s="626" t="s">
        <v>72</v>
      </c>
      <c r="T78" s="129"/>
      <c r="U78" s="411">
        <f t="shared" si="3"/>
        <v>48</v>
      </c>
      <c r="V78" s="271">
        <f t="shared" si="4"/>
        <v>79.99199999999999</v>
      </c>
      <c r="W78" s="412">
        <f t="shared" si="5"/>
        <v>80</v>
      </c>
    </row>
    <row r="79" spans="1:23" ht="15.75">
      <c r="A79" s="647" t="s">
        <v>68</v>
      </c>
      <c r="B79" s="626">
        <v>75</v>
      </c>
      <c r="C79" s="626">
        <v>64.02</v>
      </c>
      <c r="D79" s="643">
        <v>70</v>
      </c>
      <c r="E79" s="626" t="s">
        <v>154</v>
      </c>
      <c r="F79" s="628">
        <v>60.6</v>
      </c>
      <c r="G79" s="626">
        <v>70</v>
      </c>
      <c r="H79" s="643">
        <v>70</v>
      </c>
      <c r="I79" s="628">
        <v>59.726027397260275</v>
      </c>
      <c r="J79" s="626">
        <v>70</v>
      </c>
      <c r="K79" s="643">
        <v>65</v>
      </c>
      <c r="L79" s="648">
        <v>62.568306010928964</v>
      </c>
      <c r="M79" s="837">
        <v>66</v>
      </c>
      <c r="N79" s="919">
        <f>'METAS 2021'!Y78</f>
        <v>70</v>
      </c>
      <c r="O79" s="836">
        <v>70</v>
      </c>
      <c r="P79" s="836">
        <f>'SUGESTÃO DA ÁREA TÉCNICA 2021'!AU78</f>
        <v>0</v>
      </c>
      <c r="Q79" s="836">
        <f>'METAS 2021'!AU78</f>
        <v>0</v>
      </c>
      <c r="R79" s="836">
        <f>'RESULTADO 2021'!AV78</f>
        <v>0</v>
      </c>
      <c r="S79" s="626" t="s">
        <v>72</v>
      </c>
      <c r="T79" s="129"/>
      <c r="U79" s="411">
        <f t="shared" si="3"/>
        <v>39</v>
      </c>
      <c r="V79" s="271">
        <f t="shared" si="4"/>
        <v>64.993499999999997</v>
      </c>
      <c r="W79" s="412">
        <f t="shared" si="5"/>
        <v>65</v>
      </c>
    </row>
    <row r="80" spans="1:23" ht="15.75" customHeight="1">
      <c r="A80" s="626"/>
      <c r="B80" s="626"/>
      <c r="C80" s="626"/>
      <c r="D80" s="626"/>
      <c r="E80" s="626"/>
      <c r="F80" s="626"/>
      <c r="G80" s="626"/>
      <c r="H80" s="626"/>
      <c r="I80" s="626"/>
      <c r="J80" s="626"/>
      <c r="K80" s="626"/>
      <c r="L80" s="626"/>
      <c r="M80" s="823"/>
      <c r="N80" s="823"/>
      <c r="O80" s="823"/>
      <c r="P80" s="823"/>
      <c r="Q80" s="823"/>
      <c r="R80" s="823"/>
      <c r="S80" s="626"/>
      <c r="T80" s="129"/>
    </row>
    <row r="81" spans="1:20" ht="15" customHeight="1">
      <c r="A81" s="1292" t="s">
        <v>632</v>
      </c>
      <c r="B81" s="1293"/>
      <c r="C81" s="1293"/>
      <c r="D81" s="1293"/>
      <c r="E81" s="1293"/>
      <c r="F81" s="1293"/>
      <c r="G81" s="1293"/>
      <c r="H81" s="1293"/>
      <c r="I81" s="1293"/>
      <c r="J81" s="1293"/>
      <c r="K81" s="1293"/>
      <c r="L81" s="1293"/>
      <c r="M81" s="1293"/>
      <c r="N81" s="1293"/>
      <c r="O81" s="1293"/>
      <c r="P81" s="1293"/>
      <c r="Q81" s="1293"/>
      <c r="R81" s="1293"/>
      <c r="S81" s="1382"/>
      <c r="T81" s="312"/>
    </row>
    <row r="82" spans="1:20" ht="15" customHeight="1">
      <c r="A82" s="1286" t="s">
        <v>692</v>
      </c>
      <c r="B82" s="1287"/>
      <c r="C82" s="1287"/>
      <c r="D82" s="1287"/>
      <c r="E82" s="1287"/>
      <c r="F82" s="1287"/>
      <c r="G82" s="1287"/>
      <c r="H82" s="1287"/>
      <c r="I82" s="1287"/>
      <c r="J82" s="1287"/>
      <c r="K82" s="1287"/>
      <c r="L82" s="1287"/>
      <c r="M82" s="1287"/>
      <c r="N82" s="1287"/>
      <c r="O82" s="1287"/>
      <c r="P82" s="1287"/>
      <c r="Q82" s="1287"/>
      <c r="R82" s="1287"/>
      <c r="S82" s="1379"/>
      <c r="T82" s="310"/>
    </row>
    <row r="83" spans="1:20" ht="15" customHeight="1">
      <c r="A83" s="1288" t="s">
        <v>693</v>
      </c>
      <c r="B83" s="1289"/>
      <c r="C83" s="1289"/>
      <c r="D83" s="1289"/>
      <c r="E83" s="1289"/>
      <c r="F83" s="1289"/>
      <c r="G83" s="1289"/>
      <c r="H83" s="1289"/>
      <c r="I83" s="1289"/>
      <c r="J83" s="1289"/>
      <c r="K83" s="1289"/>
      <c r="L83" s="1289"/>
      <c r="M83" s="1289"/>
      <c r="N83" s="1289"/>
      <c r="O83" s="1289"/>
      <c r="P83" s="1289"/>
      <c r="Q83" s="1289"/>
      <c r="R83" s="1289"/>
      <c r="S83" s="1380"/>
    </row>
    <row r="84" spans="1:20">
      <c r="A84" s="1290"/>
      <c r="B84" s="1291"/>
      <c r="C84" s="1291"/>
      <c r="D84" s="1291"/>
      <c r="E84" s="1291"/>
      <c r="F84" s="1291"/>
      <c r="G84" s="1291"/>
      <c r="H84" s="1291"/>
      <c r="I84" s="1291"/>
      <c r="J84" s="1291"/>
      <c r="K84" s="1291"/>
      <c r="L84" s="1291"/>
      <c r="M84" s="1291"/>
      <c r="N84" s="1291"/>
      <c r="O84" s="1291"/>
      <c r="P84" s="1291"/>
      <c r="Q84" s="1291"/>
      <c r="R84" s="1291"/>
      <c r="S84" s="1381"/>
    </row>
    <row r="85" spans="1:20">
      <c r="A85" s="35"/>
      <c r="B85" s="35"/>
      <c r="C85" s="35"/>
      <c r="D85" s="35"/>
      <c r="E85" s="35"/>
      <c r="F85" s="35"/>
      <c r="G85" s="35"/>
      <c r="H85" s="35"/>
      <c r="I85" s="35"/>
      <c r="J85" s="35"/>
      <c r="K85" s="668"/>
      <c r="L85" s="668"/>
      <c r="M85" s="668"/>
      <c r="N85" s="668"/>
      <c r="O85" s="668"/>
      <c r="P85" s="668"/>
      <c r="Q85" s="668"/>
      <c r="R85" s="668"/>
      <c r="S85" s="35"/>
    </row>
    <row r="86" spans="1:20">
      <c r="A86" s="1474" t="s">
        <v>675</v>
      </c>
      <c r="B86" s="1474"/>
      <c r="C86" s="1474"/>
      <c r="D86" s="1474"/>
      <c r="E86" s="1474"/>
      <c r="F86" s="1474"/>
      <c r="G86" s="1474"/>
      <c r="H86" s="1474"/>
      <c r="I86" s="1474"/>
      <c r="J86" s="1474"/>
      <c r="K86" s="1474"/>
      <c r="L86" s="1474"/>
      <c r="M86" s="1474"/>
      <c r="N86" s="1474"/>
      <c r="O86" s="1474"/>
      <c r="P86" s="1474"/>
      <c r="Q86" s="1474"/>
      <c r="R86" s="1474"/>
      <c r="S86" s="1474"/>
    </row>
    <row r="87" spans="1:20">
      <c r="A87" s="1398" t="s">
        <v>691</v>
      </c>
      <c r="B87" s="1390"/>
      <c r="C87" s="1390"/>
      <c r="D87" s="1390"/>
      <c r="E87" s="1390"/>
      <c r="F87" s="1390"/>
      <c r="G87" s="1390"/>
      <c r="H87" s="1390"/>
      <c r="I87" s="1390"/>
      <c r="J87" s="1390"/>
      <c r="K87" s="1390"/>
      <c r="L87" s="1390"/>
      <c r="M87" s="1390"/>
      <c r="N87" s="1390"/>
      <c r="O87" s="1390"/>
      <c r="P87" s="1390"/>
      <c r="Q87" s="1390"/>
      <c r="R87" s="1390"/>
      <c r="S87" s="1390"/>
    </row>
    <row r="88" spans="1:20" ht="35.25" customHeight="1">
      <c r="A88" s="1390"/>
      <c r="B88" s="1390"/>
      <c r="C88" s="1390"/>
      <c r="D88" s="1390"/>
      <c r="E88" s="1390"/>
      <c r="F88" s="1390"/>
      <c r="G88" s="1390"/>
      <c r="H88" s="1390"/>
      <c r="I88" s="1390"/>
      <c r="J88" s="1390"/>
      <c r="K88" s="1390"/>
      <c r="L88" s="1390"/>
      <c r="M88" s="1390"/>
      <c r="N88" s="1390"/>
      <c r="O88" s="1390"/>
      <c r="P88" s="1390"/>
      <c r="Q88" s="1390"/>
      <c r="R88" s="1390"/>
      <c r="S88" s="1390"/>
    </row>
    <row r="89" spans="1:20">
      <c r="A89" s="558"/>
      <c r="B89" s="558"/>
      <c r="C89" s="558"/>
      <c r="D89" s="558"/>
      <c r="E89" s="558"/>
      <c r="F89" s="558"/>
      <c r="G89" s="558"/>
      <c r="H89" s="558"/>
      <c r="I89" s="558"/>
      <c r="J89" s="558"/>
      <c r="K89" s="558"/>
      <c r="L89" s="558"/>
      <c r="M89" s="558"/>
      <c r="N89" s="558"/>
      <c r="O89" s="558"/>
      <c r="P89" s="558"/>
      <c r="Q89" s="558"/>
      <c r="R89" s="558"/>
      <c r="S89" s="558"/>
    </row>
    <row r="90" spans="1:20">
      <c r="A90" s="1399" t="s">
        <v>677</v>
      </c>
      <c r="B90" s="1400"/>
      <c r="C90" s="1400"/>
      <c r="D90" s="1401"/>
      <c r="E90" s="21"/>
      <c r="F90" s="35"/>
      <c r="G90" s="21"/>
      <c r="H90" s="21"/>
      <c r="I90" s="21"/>
      <c r="J90" s="21"/>
      <c r="K90" s="285"/>
      <c r="L90" s="408"/>
      <c r="M90" s="15"/>
      <c r="N90" s="285"/>
      <c r="O90" s="285"/>
      <c r="P90" s="285"/>
      <c r="Q90" s="285"/>
      <c r="R90" s="285"/>
      <c r="S90" s="21"/>
    </row>
    <row r="91" spans="1:20" ht="15.75">
      <c r="A91" s="546" t="s">
        <v>629</v>
      </c>
      <c r="B91" s="547"/>
      <c r="C91" s="548"/>
      <c r="D91" s="341">
        <v>1</v>
      </c>
      <c r="E91" s="21"/>
      <c r="F91" s="35"/>
      <c r="G91" s="21"/>
      <c r="H91" s="21"/>
      <c r="I91" s="21"/>
      <c r="J91" s="21"/>
      <c r="K91" s="285"/>
      <c r="L91" s="408"/>
      <c r="M91" s="15"/>
      <c r="N91" s="285"/>
      <c r="O91" s="285"/>
      <c r="P91" s="285"/>
      <c r="Q91" s="285"/>
      <c r="R91" s="285"/>
      <c r="S91" s="21"/>
    </row>
    <row r="92" spans="1:20" ht="15.75">
      <c r="A92" s="549" t="s">
        <v>630</v>
      </c>
      <c r="B92" s="550"/>
      <c r="C92" s="551"/>
      <c r="D92" s="266" t="s">
        <v>635</v>
      </c>
      <c r="E92" s="21"/>
      <c r="F92" s="35"/>
      <c r="G92" s="21"/>
      <c r="H92" s="21"/>
      <c r="I92" s="21"/>
      <c r="J92" s="21"/>
      <c r="K92" s="285"/>
      <c r="L92" s="408"/>
      <c r="M92" s="15"/>
      <c r="N92" s="285"/>
      <c r="O92" s="285"/>
      <c r="P92" s="285"/>
      <c r="Q92" s="285"/>
      <c r="R92" s="285"/>
      <c r="S92" s="21"/>
    </row>
    <row r="93" spans="1:20" ht="15.75">
      <c r="A93" s="546" t="s">
        <v>631</v>
      </c>
      <c r="B93" s="547"/>
      <c r="C93" s="548"/>
      <c r="D93" s="329" t="s">
        <v>634</v>
      </c>
      <c r="E93" s="21"/>
      <c r="F93" s="35"/>
      <c r="G93" s="21"/>
      <c r="H93" s="21"/>
      <c r="I93" s="21"/>
      <c r="J93" s="21"/>
      <c r="K93" s="285"/>
      <c r="L93" s="408"/>
      <c r="M93" s="15"/>
      <c r="N93" s="285"/>
      <c r="O93" s="285"/>
      <c r="P93" s="285"/>
      <c r="Q93" s="285"/>
      <c r="R93" s="285"/>
      <c r="S93" s="21"/>
    </row>
    <row r="94" spans="1:20">
      <c r="A94" s="1396" t="s">
        <v>649</v>
      </c>
      <c r="B94" s="1396"/>
      <c r="C94" s="1396"/>
      <c r="D94" s="1396"/>
      <c r="E94" s="21"/>
      <c r="F94" s="35"/>
      <c r="G94" s="21"/>
      <c r="H94" s="21"/>
      <c r="I94" s="21"/>
      <c r="J94" s="21"/>
      <c r="K94" s="285"/>
      <c r="L94" s="408"/>
      <c r="M94" s="15"/>
      <c r="N94" s="285"/>
      <c r="O94" s="285"/>
      <c r="P94" s="285"/>
      <c r="Q94" s="285"/>
      <c r="R94" s="285"/>
      <c r="S94" s="21"/>
    </row>
  </sheetData>
  <mergeCells count="21">
    <mergeCell ref="A94:D94"/>
    <mergeCell ref="A82:S82"/>
    <mergeCell ref="A83:S84"/>
    <mergeCell ref="A90:D90"/>
    <mergeCell ref="A86:S86"/>
    <mergeCell ref="A87:S88"/>
    <mergeCell ref="A1:S1"/>
    <mergeCell ref="A6:S6"/>
    <mergeCell ref="A3:S3"/>
    <mergeCell ref="A4:S4"/>
    <mergeCell ref="A5:S5"/>
    <mergeCell ref="A2:V2"/>
    <mergeCell ref="A81:S81"/>
    <mergeCell ref="A7:A8"/>
    <mergeCell ref="S7:S8"/>
    <mergeCell ref="B7:C7"/>
    <mergeCell ref="D7:F7"/>
    <mergeCell ref="G7:I7"/>
    <mergeCell ref="J7:L7"/>
    <mergeCell ref="M7:O7"/>
    <mergeCell ref="P7:R7"/>
  </mergeCells>
  <printOptions horizontalCentered="1"/>
  <pageMargins left="0.39370078740157483" right="0.39370078740157483" top="0.19685039370078741" bottom="0.19685039370078741" header="0.35433070866141736" footer="0.35433070866141736"/>
  <pageSetup paperSize="9" scale="55" orientation="landscape" r:id="rId1"/>
  <rowBreaks count="3" manualBreakCount="3">
    <brk id="35" max="20" man="1"/>
    <brk id="52" max="20" man="1"/>
    <brk id="64" max="20"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94"/>
  <sheetViews>
    <sheetView view="pageBreakPreview" topLeftCell="E1" zoomScale="80" zoomScaleNormal="100" zoomScaleSheetLayoutView="80" workbookViewId="0">
      <selection activeCell="O8" sqref="O8"/>
    </sheetView>
  </sheetViews>
  <sheetFormatPr defaultColWidth="30.85546875" defaultRowHeight="15"/>
  <cols>
    <col min="1" max="1" width="33.28515625" style="17" customWidth="1"/>
    <col min="2" max="2" width="13.7109375" style="17" hidden="1" customWidth="1"/>
    <col min="3" max="3" width="13.42578125" style="17" hidden="1" customWidth="1"/>
    <col min="4" max="4" width="13.28515625" style="17" customWidth="1"/>
    <col min="5" max="5" width="20.5703125" style="21" customWidth="1"/>
    <col min="6" max="6" width="14" style="21" customWidth="1"/>
    <col min="7" max="7" width="21.7109375" style="21" customWidth="1"/>
    <col min="8" max="8" width="16" style="21" customWidth="1"/>
    <col min="9" max="9" width="10.7109375" style="21" customWidth="1"/>
    <col min="10" max="10" width="21.7109375" style="21" customWidth="1"/>
    <col min="11" max="11" width="14.7109375" style="271" customWidth="1"/>
    <col min="12" max="12" width="14.85546875" style="271" customWidth="1"/>
    <col min="13" max="13" width="21.28515625" style="272" customWidth="1"/>
    <col min="14" max="14" width="14.85546875" style="271" customWidth="1"/>
    <col min="15" max="15" width="16.85546875" style="271" customWidth="1"/>
    <col min="16" max="18" width="14.85546875" style="271" customWidth="1"/>
    <col min="19" max="19" width="14" style="17" customWidth="1"/>
    <col min="20" max="20" width="10.28515625" style="17" customWidth="1"/>
    <col min="21" max="21" width="9.42578125" style="17" customWidth="1"/>
    <col min="22" max="22" width="10.140625" style="17" customWidth="1"/>
    <col min="23" max="23" width="11.85546875" style="17" customWidth="1"/>
    <col min="24" max="16384" width="30.85546875" style="17"/>
  </cols>
  <sheetData>
    <row r="1" spans="1:22" s="21" customFormat="1" ht="95.25" customHeight="1">
      <c r="A1" s="1294"/>
      <c r="B1" s="1294"/>
      <c r="C1" s="1294"/>
      <c r="D1" s="1294"/>
      <c r="E1" s="1294"/>
      <c r="F1" s="1294"/>
      <c r="G1" s="1294"/>
      <c r="H1" s="1294"/>
      <c r="I1" s="1294"/>
      <c r="J1" s="1294"/>
      <c r="K1" s="1294"/>
      <c r="L1" s="1294"/>
      <c r="M1" s="1294"/>
      <c r="N1" s="1294"/>
      <c r="O1" s="1294"/>
      <c r="P1" s="1294"/>
      <c r="Q1" s="1294"/>
      <c r="R1" s="1294"/>
      <c r="S1" s="1294"/>
    </row>
    <row r="2" spans="1:22" ht="21">
      <c r="A2" s="1389" t="s">
        <v>636</v>
      </c>
      <c r="B2" s="1389"/>
      <c r="C2" s="1389"/>
      <c r="D2" s="1389"/>
      <c r="E2" s="1389"/>
      <c r="F2" s="1389"/>
      <c r="G2" s="1389"/>
      <c r="H2" s="1389"/>
      <c r="I2" s="1389"/>
      <c r="J2" s="1389"/>
      <c r="K2" s="1389"/>
      <c r="L2" s="1389"/>
      <c r="M2" s="1389"/>
      <c r="N2" s="1389"/>
      <c r="O2" s="1389"/>
      <c r="P2" s="1389"/>
      <c r="Q2" s="1389"/>
      <c r="R2" s="1389"/>
      <c r="S2" s="1389"/>
      <c r="T2" s="1389"/>
      <c r="U2" s="1389"/>
      <c r="V2" s="1389"/>
    </row>
    <row r="3" spans="1:22" ht="10.5" customHeight="1">
      <c r="A3" s="1437"/>
      <c r="B3" s="1437"/>
      <c r="C3" s="1437"/>
      <c r="D3" s="1437"/>
      <c r="E3" s="1437"/>
      <c r="F3" s="1437"/>
      <c r="G3" s="1437"/>
      <c r="H3" s="1437"/>
      <c r="I3" s="1437"/>
      <c r="J3" s="1437"/>
      <c r="K3" s="1437"/>
      <c r="L3" s="1437"/>
      <c r="M3" s="1437"/>
      <c r="N3" s="1437"/>
      <c r="O3" s="1437"/>
      <c r="P3" s="1437"/>
      <c r="Q3" s="1437"/>
      <c r="R3" s="1437"/>
      <c r="S3" s="1437"/>
      <c r="T3" s="4"/>
      <c r="U3" s="4"/>
      <c r="V3" s="4"/>
    </row>
    <row r="4" spans="1:22" ht="18.75" customHeight="1">
      <c r="A4" s="1394" t="s">
        <v>86</v>
      </c>
      <c r="B4" s="1394"/>
      <c r="C4" s="1394"/>
      <c r="D4" s="1394"/>
      <c r="E4" s="1394"/>
      <c r="F4" s="1394"/>
      <c r="G4" s="1394"/>
      <c r="H4" s="1394"/>
      <c r="I4" s="1394"/>
      <c r="J4" s="1394"/>
      <c r="K4" s="1394"/>
      <c r="L4" s="1394"/>
      <c r="M4" s="1394"/>
      <c r="N4" s="1394"/>
      <c r="O4" s="1394"/>
      <c r="P4" s="1394"/>
      <c r="Q4" s="1394"/>
      <c r="R4" s="1394"/>
      <c r="S4" s="1394"/>
      <c r="T4" s="4"/>
      <c r="U4" s="4"/>
      <c r="V4" s="4"/>
    </row>
    <row r="5" spans="1:22" ht="18.75" customHeight="1">
      <c r="A5" s="1394" t="s">
        <v>87</v>
      </c>
      <c r="B5" s="1394"/>
      <c r="C5" s="1394"/>
      <c r="D5" s="1394"/>
      <c r="E5" s="1394"/>
      <c r="F5" s="1394"/>
      <c r="G5" s="1394"/>
      <c r="H5" s="1394"/>
      <c r="I5" s="1394"/>
      <c r="J5" s="1394"/>
      <c r="K5" s="1394"/>
      <c r="L5" s="1394"/>
      <c r="M5" s="1394"/>
      <c r="N5" s="1394"/>
      <c r="O5" s="1394"/>
      <c r="P5" s="1394"/>
      <c r="Q5" s="1394"/>
      <c r="R5" s="1394"/>
      <c r="S5" s="1394"/>
      <c r="T5" s="4"/>
      <c r="U5" s="4"/>
      <c r="V5" s="4"/>
    </row>
    <row r="6" spans="1:22" ht="26.25" customHeight="1">
      <c r="A6" s="1389" t="s">
        <v>725</v>
      </c>
      <c r="B6" s="1389"/>
      <c r="C6" s="1389"/>
      <c r="D6" s="1389"/>
      <c r="E6" s="1389"/>
      <c r="F6" s="1389"/>
      <c r="G6" s="1389"/>
      <c r="H6" s="1389"/>
      <c r="I6" s="1389"/>
      <c r="J6" s="1389"/>
      <c r="K6" s="1389"/>
      <c r="L6" s="1389"/>
      <c r="M6" s="1389"/>
      <c r="N6" s="1389"/>
      <c r="O6" s="1389"/>
      <c r="P6" s="1389"/>
      <c r="Q6" s="1389"/>
      <c r="R6" s="1389"/>
      <c r="S6" s="1389"/>
      <c r="T6" s="4"/>
      <c r="U6" s="4"/>
      <c r="V6" s="4"/>
    </row>
    <row r="7" spans="1:22" s="21" customFormat="1" ht="15.75">
      <c r="A7" s="1391" t="s">
        <v>70</v>
      </c>
      <c r="B7" s="1419">
        <v>2017</v>
      </c>
      <c r="C7" s="1420"/>
      <c r="D7" s="1419">
        <v>2018</v>
      </c>
      <c r="E7" s="1421"/>
      <c r="F7" s="1420"/>
      <c r="G7" s="1421">
        <v>2019</v>
      </c>
      <c r="H7" s="1421"/>
      <c r="I7" s="1420"/>
      <c r="J7" s="1422">
        <v>2020</v>
      </c>
      <c r="K7" s="1423"/>
      <c r="L7" s="1424"/>
      <c r="M7" s="1422">
        <v>2021</v>
      </c>
      <c r="N7" s="1423"/>
      <c r="O7" s="1424"/>
      <c r="P7" s="1422">
        <v>2022</v>
      </c>
      <c r="Q7" s="1423"/>
      <c r="R7" s="1424"/>
      <c r="S7" s="1393" t="s">
        <v>71</v>
      </c>
      <c r="T7" s="4"/>
      <c r="U7" s="4"/>
      <c r="V7" s="4"/>
    </row>
    <row r="8" spans="1:22" ht="79.5" customHeight="1">
      <c r="A8" s="1392"/>
      <c r="B8" s="545" t="s">
        <v>480</v>
      </c>
      <c r="C8" s="545" t="s">
        <v>97</v>
      </c>
      <c r="D8" s="552" t="s">
        <v>488</v>
      </c>
      <c r="E8" s="545" t="s">
        <v>432</v>
      </c>
      <c r="F8" s="545" t="s">
        <v>222</v>
      </c>
      <c r="G8" s="545" t="s">
        <v>434</v>
      </c>
      <c r="H8" s="1148" t="s">
        <v>493</v>
      </c>
      <c r="I8" s="545" t="s">
        <v>484</v>
      </c>
      <c r="J8" s="545" t="s">
        <v>500</v>
      </c>
      <c r="K8" s="1148" t="s">
        <v>486</v>
      </c>
      <c r="L8" s="292" t="s">
        <v>769</v>
      </c>
      <c r="M8" s="545" t="s">
        <v>645</v>
      </c>
      <c r="N8" s="1148" t="s">
        <v>640</v>
      </c>
      <c r="O8" s="1270" t="s">
        <v>774</v>
      </c>
      <c r="P8" s="1148" t="s">
        <v>767</v>
      </c>
      <c r="Q8" s="1148" t="s">
        <v>754</v>
      </c>
      <c r="R8" s="1030" t="s">
        <v>760</v>
      </c>
      <c r="S8" s="1393"/>
    </row>
    <row r="9" spans="1:22" ht="15.75" thickBot="1">
      <c r="A9" s="296" t="s">
        <v>0</v>
      </c>
      <c r="B9" s="642"/>
      <c r="C9" s="642"/>
      <c r="D9" s="642"/>
      <c r="E9" s="642"/>
      <c r="F9" s="642"/>
      <c r="G9" s="642"/>
      <c r="H9" s="642"/>
      <c r="I9" s="642"/>
      <c r="J9" s="642"/>
      <c r="K9" s="642"/>
      <c r="L9" s="642"/>
      <c r="M9" s="642"/>
      <c r="N9" s="642"/>
      <c r="O9" s="642"/>
      <c r="P9" s="642"/>
      <c r="Q9" s="642"/>
      <c r="R9" s="642"/>
      <c r="S9" s="13"/>
    </row>
    <row r="10" spans="1:22" ht="26.25" customHeight="1">
      <c r="A10" s="37" t="s">
        <v>1</v>
      </c>
      <c r="B10" s="51">
        <v>30</v>
      </c>
      <c r="C10" s="626">
        <v>32.584269662921351</v>
      </c>
      <c r="D10" s="349">
        <v>25</v>
      </c>
      <c r="E10" s="157" t="s">
        <v>204</v>
      </c>
      <c r="F10" s="409">
        <v>29.96</v>
      </c>
      <c r="G10" s="653">
        <v>27</v>
      </c>
      <c r="H10" s="349">
        <v>27</v>
      </c>
      <c r="I10" s="636">
        <v>26.748971193415638</v>
      </c>
      <c r="J10" s="70">
        <v>26.25</v>
      </c>
      <c r="K10" s="349" t="s">
        <v>600</v>
      </c>
      <c r="L10" s="654">
        <v>26.037735849056602</v>
      </c>
      <c r="M10" s="841">
        <v>22</v>
      </c>
      <c r="N10" s="921">
        <f>'METAS 2021'!Z9</f>
        <v>30</v>
      </c>
      <c r="O10" s="953">
        <v>30.693069306930692</v>
      </c>
      <c r="P10" s="1192">
        <f>'SUGESTÃO DA ÁREA TÉCNICA 2021'!AV9</f>
        <v>0</v>
      </c>
      <c r="Q10" s="1192">
        <f>'METAS 2021'!AV9</f>
        <v>0</v>
      </c>
      <c r="R10" s="1192">
        <f>'METAS 2021'!AV9</f>
        <v>0</v>
      </c>
      <c r="S10" s="137" t="s">
        <v>72</v>
      </c>
    </row>
    <row r="11" spans="1:22" ht="24" customHeight="1">
      <c r="A11" s="37" t="s">
        <v>2</v>
      </c>
      <c r="B11" s="51">
        <v>30</v>
      </c>
      <c r="C11" s="626">
        <v>33.815028901734109</v>
      </c>
      <c r="D11" s="349">
        <v>30</v>
      </c>
      <c r="E11" s="157" t="s">
        <v>205</v>
      </c>
      <c r="F11" s="410">
        <v>28.09</v>
      </c>
      <c r="G11" s="653">
        <v>27</v>
      </c>
      <c r="H11" s="349">
        <v>28</v>
      </c>
      <c r="I11" s="636">
        <v>27.485380116959064</v>
      </c>
      <c r="J11" s="70">
        <v>26.99</v>
      </c>
      <c r="K11" s="613">
        <v>26.99</v>
      </c>
      <c r="L11" s="655">
        <v>25.263157894736842</v>
      </c>
      <c r="M11" s="842">
        <v>22</v>
      </c>
      <c r="N11" s="921">
        <f>'METAS 2021'!Z10</f>
        <v>22</v>
      </c>
      <c r="O11" s="953">
        <v>21.53846153846154</v>
      </c>
      <c r="P11" s="1192">
        <f>'SUGESTÃO DA ÁREA TÉCNICA 2021'!AV10</f>
        <v>0</v>
      </c>
      <c r="Q11" s="1192">
        <f>'METAS 2021'!AV10</f>
        <v>0</v>
      </c>
      <c r="R11" s="1192">
        <f>'METAS 2021'!AV10</f>
        <v>0</v>
      </c>
      <c r="S11" s="137" t="s">
        <v>72</v>
      </c>
    </row>
    <row r="12" spans="1:22" ht="21.75" customHeight="1">
      <c r="A12" s="37" t="s">
        <v>3</v>
      </c>
      <c r="B12" s="51">
        <v>27</v>
      </c>
      <c r="C12" s="626">
        <v>26.129666011787815</v>
      </c>
      <c r="D12" s="349">
        <v>27</v>
      </c>
      <c r="E12" s="91" t="s">
        <v>206</v>
      </c>
      <c r="F12" s="410">
        <v>26.58</v>
      </c>
      <c r="G12" s="70" t="s">
        <v>414</v>
      </c>
      <c r="H12" s="349">
        <v>26.58</v>
      </c>
      <c r="I12" s="636">
        <v>24.768756423432684</v>
      </c>
      <c r="J12" s="70">
        <v>24.27</v>
      </c>
      <c r="K12" s="613">
        <v>24.27</v>
      </c>
      <c r="L12" s="656">
        <v>25.534079348931844</v>
      </c>
      <c r="M12" s="842">
        <v>24</v>
      </c>
      <c r="N12" s="921">
        <f>'METAS 2021'!Z11</f>
        <v>24</v>
      </c>
      <c r="O12" s="953">
        <v>19.936708860759495</v>
      </c>
      <c r="P12" s="1192">
        <f>'SUGESTÃO DA ÁREA TÉCNICA 2021'!AV11</f>
        <v>0</v>
      </c>
      <c r="Q12" s="1192">
        <f>'METAS 2021'!AV11</f>
        <v>0</v>
      </c>
      <c r="R12" s="1192">
        <f>'METAS 2021'!AV11</f>
        <v>0</v>
      </c>
      <c r="S12" s="137" t="s">
        <v>72</v>
      </c>
    </row>
    <row r="13" spans="1:22" ht="21.75" customHeight="1">
      <c r="A13" s="37" t="s">
        <v>4</v>
      </c>
      <c r="B13" s="51">
        <v>40.760869565217391</v>
      </c>
      <c r="C13" s="626">
        <v>36.96</v>
      </c>
      <c r="D13" s="349">
        <v>35</v>
      </c>
      <c r="E13" s="157" t="s">
        <v>204</v>
      </c>
      <c r="F13" s="409">
        <v>35.5</v>
      </c>
      <c r="G13" s="653">
        <v>27</v>
      </c>
      <c r="H13" s="349">
        <v>27</v>
      </c>
      <c r="I13" s="625">
        <v>38.18525519848771</v>
      </c>
      <c r="J13" s="70">
        <v>35</v>
      </c>
      <c r="K13" s="613">
        <v>35</v>
      </c>
      <c r="L13" s="655">
        <v>31.442463533225286</v>
      </c>
      <c r="M13" s="842">
        <v>30</v>
      </c>
      <c r="N13" s="921">
        <f>'METAS 2021'!Z12</f>
        <v>0</v>
      </c>
      <c r="O13" s="953">
        <v>31.818181818181817</v>
      </c>
      <c r="P13" s="1192">
        <f>'SUGESTÃO DA ÁREA TÉCNICA 2021'!AV12</f>
        <v>0</v>
      </c>
      <c r="Q13" s="1192">
        <f>'METAS 2021'!AV12</f>
        <v>0</v>
      </c>
      <c r="R13" s="1192">
        <f>'METAS 2021'!AV12</f>
        <v>0</v>
      </c>
      <c r="S13" s="137" t="s">
        <v>72</v>
      </c>
    </row>
    <row r="14" spans="1:22" ht="22.5" customHeight="1">
      <c r="A14" s="37" t="s">
        <v>5</v>
      </c>
      <c r="B14" s="51">
        <v>30</v>
      </c>
      <c r="C14" s="626">
        <v>33.094812164579608</v>
      </c>
      <c r="D14" s="587">
        <v>30</v>
      </c>
      <c r="E14" s="1427" t="s">
        <v>207</v>
      </c>
      <c r="F14" s="409">
        <v>31.35</v>
      </c>
      <c r="G14" s="63">
        <v>27.2</v>
      </c>
      <c r="H14" s="349">
        <v>27.2</v>
      </c>
      <c r="I14" s="625">
        <v>36.231884057971016</v>
      </c>
      <c r="J14" s="70">
        <v>30.85</v>
      </c>
      <c r="K14" s="350">
        <v>30</v>
      </c>
      <c r="L14" s="656">
        <v>32.298136645962735</v>
      </c>
      <c r="M14" s="842">
        <v>30</v>
      </c>
      <c r="N14" s="921">
        <f>'METAS 2021'!Z13</f>
        <v>30</v>
      </c>
      <c r="O14" s="953">
        <v>24.747474747474747</v>
      </c>
      <c r="P14" s="1192">
        <f>'SUGESTÃO DA ÁREA TÉCNICA 2021'!AV13</f>
        <v>0</v>
      </c>
      <c r="Q14" s="1192">
        <f>'METAS 2021'!AV13</f>
        <v>0</v>
      </c>
      <c r="R14" s="1192">
        <f>'METAS 2021'!AV13</f>
        <v>0</v>
      </c>
      <c r="S14" s="137" t="s">
        <v>72</v>
      </c>
    </row>
    <row r="15" spans="1:22" ht="18" customHeight="1">
      <c r="A15" s="37" t="s">
        <v>6</v>
      </c>
      <c r="B15" s="51">
        <v>31.962025316455694</v>
      </c>
      <c r="C15" s="626">
        <v>33.097595473833096</v>
      </c>
      <c r="D15" s="349">
        <v>30.7</v>
      </c>
      <c r="E15" s="1475"/>
      <c r="F15" s="409">
        <v>30.77</v>
      </c>
      <c r="G15" s="653">
        <v>30</v>
      </c>
      <c r="H15" s="349">
        <v>30</v>
      </c>
      <c r="I15" s="625">
        <v>32.579787234042549</v>
      </c>
      <c r="J15" s="70">
        <v>30.27</v>
      </c>
      <c r="K15" s="613">
        <v>30.27</v>
      </c>
      <c r="L15" s="655">
        <v>27.732240437158467</v>
      </c>
      <c r="M15" s="842">
        <v>27</v>
      </c>
      <c r="N15" s="921">
        <f>'METAS 2021'!Z14</f>
        <v>30.27</v>
      </c>
      <c r="O15" s="953">
        <v>35.123966942148762</v>
      </c>
      <c r="P15" s="1192">
        <f>'SUGESTÃO DA ÁREA TÉCNICA 2021'!AV14</f>
        <v>0</v>
      </c>
      <c r="Q15" s="1192">
        <f>'METAS 2021'!AV14</f>
        <v>0</v>
      </c>
      <c r="R15" s="1192">
        <f>'METAS 2021'!AV14</f>
        <v>0</v>
      </c>
      <c r="S15" s="137" t="s">
        <v>72</v>
      </c>
    </row>
    <row r="16" spans="1:22" ht="24" customHeight="1">
      <c r="A16" s="37" t="s">
        <v>7</v>
      </c>
      <c r="B16" s="51">
        <v>25.458996328029375</v>
      </c>
      <c r="C16" s="626">
        <v>26.502145922746784</v>
      </c>
      <c r="D16" s="349">
        <v>26</v>
      </c>
      <c r="E16" s="91" t="s">
        <v>208</v>
      </c>
      <c r="F16" s="409">
        <v>27.36</v>
      </c>
      <c r="G16" s="653">
        <v>26</v>
      </c>
      <c r="H16" s="349">
        <v>26</v>
      </c>
      <c r="I16" s="636">
        <v>25.85551330798479</v>
      </c>
      <c r="J16" s="70">
        <v>25.36</v>
      </c>
      <c r="K16" s="643">
        <v>25.36</v>
      </c>
      <c r="L16" s="656">
        <v>26.453143534994066</v>
      </c>
      <c r="M16" s="842">
        <v>25</v>
      </c>
      <c r="N16" s="921">
        <f>'METAS 2021'!Z15</f>
        <v>25</v>
      </c>
      <c r="O16" s="953">
        <v>24.909747292418771</v>
      </c>
      <c r="P16" s="1192">
        <f>'SUGESTÃO DA ÁREA TÉCNICA 2021'!AV15</f>
        <v>0</v>
      </c>
      <c r="Q16" s="1192">
        <f>'METAS 2021'!AV15</f>
        <v>0</v>
      </c>
      <c r="R16" s="1192">
        <f>'METAS 2021'!AV15</f>
        <v>0</v>
      </c>
      <c r="S16" s="137" t="s">
        <v>72</v>
      </c>
    </row>
    <row r="17" spans="1:19" ht="17.25" customHeight="1">
      <c r="A17" s="37" t="s">
        <v>8</v>
      </c>
      <c r="B17" s="51">
        <v>25</v>
      </c>
      <c r="C17" s="626">
        <v>26.110444177671067</v>
      </c>
      <c r="D17" s="349">
        <v>25</v>
      </c>
      <c r="E17" s="91" t="s">
        <v>209</v>
      </c>
      <c r="F17" s="410">
        <v>23.99</v>
      </c>
      <c r="G17" s="653">
        <v>22</v>
      </c>
      <c r="H17" s="349">
        <v>22</v>
      </c>
      <c r="I17" s="625">
        <v>24.723756906077348</v>
      </c>
      <c r="J17" s="70">
        <v>23.49</v>
      </c>
      <c r="K17" s="613">
        <v>23.49</v>
      </c>
      <c r="L17" s="656">
        <v>24.07178217821782</v>
      </c>
      <c r="M17" s="842">
        <v>23</v>
      </c>
      <c r="N17" s="921">
        <f>'METAS 2021'!Z16</f>
        <v>23</v>
      </c>
      <c r="O17" s="953">
        <v>24.354243542435423</v>
      </c>
      <c r="P17" s="1192">
        <f>'SUGESTÃO DA ÁREA TÉCNICA 2021'!AV16</f>
        <v>0</v>
      </c>
      <c r="Q17" s="1192">
        <f>'METAS 2021'!AV16</f>
        <v>0</v>
      </c>
      <c r="R17" s="1192">
        <f>'METAS 2021'!AV16</f>
        <v>0</v>
      </c>
      <c r="S17" s="137" t="s">
        <v>72</v>
      </c>
    </row>
    <row r="18" spans="1:19" ht="23.25" customHeight="1" thickBot="1">
      <c r="A18" s="37" t="s">
        <v>9</v>
      </c>
      <c r="B18" s="51">
        <v>32.112676056338032</v>
      </c>
      <c r="C18" s="626">
        <v>30.957683741648108</v>
      </c>
      <c r="D18" s="582" t="s">
        <v>610</v>
      </c>
      <c r="E18" s="157" t="s">
        <v>207</v>
      </c>
      <c r="F18" s="410">
        <v>26.28</v>
      </c>
      <c r="G18" s="70" t="s">
        <v>415</v>
      </c>
      <c r="H18" s="349">
        <v>27.2</v>
      </c>
      <c r="I18" s="625">
        <v>28.342245989304814</v>
      </c>
      <c r="J18" s="70">
        <v>25.78</v>
      </c>
      <c r="K18" s="349" t="s">
        <v>600</v>
      </c>
      <c r="L18" s="657">
        <v>28.498727735368956</v>
      </c>
      <c r="M18" s="843">
        <v>25</v>
      </c>
      <c r="N18" s="921">
        <f>'METAS 2021'!Z17</f>
        <v>25</v>
      </c>
      <c r="O18" s="953">
        <v>28.8135593220339</v>
      </c>
      <c r="P18" s="1192">
        <f>'SUGESTÃO DA ÁREA TÉCNICA 2021'!AV17</f>
        <v>0</v>
      </c>
      <c r="Q18" s="1192">
        <f>'METAS 2021'!AV17</f>
        <v>0</v>
      </c>
      <c r="R18" s="1192">
        <f>'METAS 2021'!AV17</f>
        <v>0</v>
      </c>
      <c r="S18" s="137" t="s">
        <v>72</v>
      </c>
    </row>
    <row r="19" spans="1:19" ht="16.5" thickBot="1">
      <c r="A19" s="296" t="s">
        <v>10</v>
      </c>
      <c r="B19" s="642"/>
      <c r="C19" s="642"/>
      <c r="D19" s="642"/>
      <c r="E19" s="642"/>
      <c r="F19" s="642"/>
      <c r="G19" s="642"/>
      <c r="H19" s="642"/>
      <c r="I19" s="642"/>
      <c r="J19" s="642"/>
      <c r="K19" s="642"/>
      <c r="L19" s="642"/>
      <c r="M19" s="838"/>
      <c r="N19" s="922"/>
      <c r="O19" s="954"/>
      <c r="P19" s="1193"/>
      <c r="Q19" s="1193"/>
      <c r="R19" s="1193"/>
      <c r="S19" s="169"/>
    </row>
    <row r="20" spans="1:19" ht="24.75" customHeight="1">
      <c r="A20" s="37" t="s">
        <v>11</v>
      </c>
      <c r="B20" s="626">
        <v>41</v>
      </c>
      <c r="C20" s="626">
        <v>36.455696202531648</v>
      </c>
      <c r="D20" s="349">
        <v>41</v>
      </c>
      <c r="E20" s="91" t="s">
        <v>210</v>
      </c>
      <c r="F20" s="410">
        <v>39.299999999999997</v>
      </c>
      <c r="G20" s="653">
        <v>39</v>
      </c>
      <c r="H20" s="349">
        <v>39</v>
      </c>
      <c r="I20" s="636">
        <v>36.972704714640194</v>
      </c>
      <c r="J20" s="70">
        <v>35.96</v>
      </c>
      <c r="K20" s="643">
        <v>35</v>
      </c>
      <c r="L20" s="661">
        <v>34.256926952141058</v>
      </c>
      <c r="M20" s="841">
        <v>33</v>
      </c>
      <c r="N20" s="921">
        <f>'METAS 2021'!Z19</f>
        <v>33</v>
      </c>
      <c r="O20" s="953">
        <v>34.027777777777779</v>
      </c>
      <c r="P20" s="1192">
        <f>'SUGESTÃO DA ÁREA TÉCNICA 2021'!AV19</f>
        <v>0</v>
      </c>
      <c r="Q20" s="1192">
        <f>'METAS 2021'!AV19</f>
        <v>0</v>
      </c>
      <c r="R20" s="1192">
        <f>'METAS 2021'!AV19</f>
        <v>0</v>
      </c>
      <c r="S20" s="137" t="s">
        <v>72</v>
      </c>
    </row>
    <row r="21" spans="1:19" ht="19.5" customHeight="1">
      <c r="A21" s="37" t="s">
        <v>12</v>
      </c>
      <c r="B21" s="626">
        <v>35.555555555555557</v>
      </c>
      <c r="C21" s="626">
        <v>32.051282051282051</v>
      </c>
      <c r="D21" s="349">
        <v>32.049999999999997</v>
      </c>
      <c r="E21" s="91" t="s">
        <v>211</v>
      </c>
      <c r="F21" s="409">
        <v>33.33</v>
      </c>
      <c r="G21" s="653">
        <v>27.6</v>
      </c>
      <c r="H21" s="349">
        <v>27.6</v>
      </c>
      <c r="I21" s="625">
        <v>28.07017543859649</v>
      </c>
      <c r="J21" s="70">
        <v>27.57</v>
      </c>
      <c r="K21" s="613">
        <v>27.57</v>
      </c>
      <c r="L21" s="655">
        <v>27.374301675977652</v>
      </c>
      <c r="M21" s="846">
        <v>25</v>
      </c>
      <c r="N21" s="921">
        <f>'METAS 2021'!Z20</f>
        <v>25</v>
      </c>
      <c r="O21" s="953">
        <v>42.857142857142854</v>
      </c>
      <c r="P21" s="1192">
        <f>'SUGESTÃO DA ÁREA TÉCNICA 2021'!AV20</f>
        <v>0</v>
      </c>
      <c r="Q21" s="1192">
        <f>'METAS 2021'!AV20</f>
        <v>0</v>
      </c>
      <c r="R21" s="1192">
        <f>'METAS 2021'!AV20</f>
        <v>0</v>
      </c>
      <c r="S21" s="137" t="s">
        <v>72</v>
      </c>
    </row>
    <row r="22" spans="1:19" ht="21" customHeight="1">
      <c r="A22" s="37" t="s">
        <v>13</v>
      </c>
      <c r="B22" s="626">
        <v>42.281879194630875</v>
      </c>
      <c r="C22" s="626">
        <v>37.556561085972852</v>
      </c>
      <c r="D22" s="349">
        <v>35</v>
      </c>
      <c r="E22" s="91" t="s">
        <v>210</v>
      </c>
      <c r="F22" s="409">
        <v>44</v>
      </c>
      <c r="G22" s="653">
        <v>32</v>
      </c>
      <c r="H22" s="349">
        <v>32</v>
      </c>
      <c r="I22" s="625">
        <v>35.106382978723403</v>
      </c>
      <c r="J22" s="70">
        <v>34.61</v>
      </c>
      <c r="K22" s="349">
        <v>34.61</v>
      </c>
      <c r="L22" s="655">
        <v>33.333333333333329</v>
      </c>
      <c r="M22" s="841">
        <v>33</v>
      </c>
      <c r="N22" s="921">
        <f>'METAS 2021'!Z21</f>
        <v>33</v>
      </c>
      <c r="O22" s="953">
        <v>35.2112676056338</v>
      </c>
      <c r="P22" s="1192">
        <f>'SUGESTÃO DA ÁREA TÉCNICA 2021'!AV21</f>
        <v>0</v>
      </c>
      <c r="Q22" s="1192">
        <f>'METAS 2021'!AV21</f>
        <v>0</v>
      </c>
      <c r="R22" s="1192">
        <f>'METAS 2021'!AV21</f>
        <v>0</v>
      </c>
      <c r="S22" s="137" t="s">
        <v>72</v>
      </c>
    </row>
    <row r="23" spans="1:19" ht="24.75" customHeight="1">
      <c r="A23" s="37" t="s">
        <v>14</v>
      </c>
      <c r="B23" s="626">
        <v>31.862745098039213</v>
      </c>
      <c r="C23" s="626">
        <v>37.562189054726367</v>
      </c>
      <c r="D23" s="349">
        <v>31</v>
      </c>
      <c r="E23" s="91" t="s">
        <v>212</v>
      </c>
      <c r="F23" s="409">
        <v>34.200000000000003</v>
      </c>
      <c r="G23" s="653">
        <v>30</v>
      </c>
      <c r="H23" s="349">
        <v>30</v>
      </c>
      <c r="I23" s="625">
        <v>33.426966292134829</v>
      </c>
      <c r="J23" s="70">
        <v>32.93</v>
      </c>
      <c r="K23" s="643">
        <v>30</v>
      </c>
      <c r="L23" s="656">
        <v>32.682926829268297</v>
      </c>
      <c r="M23" s="841">
        <v>30</v>
      </c>
      <c r="N23" s="921">
        <f>'METAS 2021'!Z22</f>
        <v>30</v>
      </c>
      <c r="O23" s="953">
        <v>31.724137931034484</v>
      </c>
      <c r="P23" s="1192">
        <f>'SUGESTÃO DA ÁREA TÉCNICA 2021'!AV22</f>
        <v>0</v>
      </c>
      <c r="Q23" s="1192">
        <f>'METAS 2021'!AV22</f>
        <v>0</v>
      </c>
      <c r="R23" s="1192">
        <f>'METAS 2021'!AV22</f>
        <v>0</v>
      </c>
      <c r="S23" s="137" t="s">
        <v>72</v>
      </c>
    </row>
    <row r="24" spans="1:19" ht="21.75" customHeight="1">
      <c r="A24" s="37" t="s">
        <v>15</v>
      </c>
      <c r="B24" s="626">
        <v>33</v>
      </c>
      <c r="C24" s="626">
        <v>34.090909090909086</v>
      </c>
      <c r="D24" s="349">
        <v>33</v>
      </c>
      <c r="E24" s="91" t="s">
        <v>213</v>
      </c>
      <c r="F24" s="410">
        <v>32.49</v>
      </c>
      <c r="G24" s="653">
        <v>32</v>
      </c>
      <c r="H24" s="349">
        <v>32</v>
      </c>
      <c r="I24" s="625">
        <v>33.568712656165125</v>
      </c>
      <c r="J24" s="70">
        <v>31.99</v>
      </c>
      <c r="K24" s="613">
        <v>32</v>
      </c>
      <c r="L24" s="655">
        <v>30.480984340044742</v>
      </c>
      <c r="M24" s="841">
        <v>29.5</v>
      </c>
      <c r="N24" s="921">
        <f>'METAS 2021'!Z23</f>
        <v>30</v>
      </c>
      <c r="O24" s="953">
        <v>30.578512396694212</v>
      </c>
      <c r="P24" s="1192">
        <f>'SUGESTÃO DA ÁREA TÉCNICA 2021'!AV23</f>
        <v>0</v>
      </c>
      <c r="Q24" s="1192">
        <f>'METAS 2021'!AV23</f>
        <v>0</v>
      </c>
      <c r="R24" s="1192">
        <f>'METAS 2021'!AV23</f>
        <v>0</v>
      </c>
      <c r="S24" s="137" t="s">
        <v>72</v>
      </c>
    </row>
    <row r="25" spans="1:19" ht="18" customHeight="1" thickBot="1">
      <c r="A25" s="37" t="s">
        <v>16</v>
      </c>
      <c r="B25" s="626">
        <v>34.630350194552527</v>
      </c>
      <c r="C25" s="626">
        <v>37.993920972644382</v>
      </c>
      <c r="D25" s="349">
        <v>36.68</v>
      </c>
      <c r="E25" s="91" t="s">
        <v>210</v>
      </c>
      <c r="F25" s="409">
        <v>40.94</v>
      </c>
      <c r="G25" s="653">
        <v>32</v>
      </c>
      <c r="H25" s="349">
        <v>32</v>
      </c>
      <c r="I25" s="625">
        <v>40.289855072463773</v>
      </c>
      <c r="J25" s="70">
        <v>37.49</v>
      </c>
      <c r="K25" s="613">
        <v>37.49</v>
      </c>
      <c r="L25" s="659">
        <v>34.83483483483483</v>
      </c>
      <c r="M25" s="847">
        <v>34</v>
      </c>
      <c r="N25" s="921">
        <f>'METAS 2021'!Z24</f>
        <v>34</v>
      </c>
      <c r="O25" s="953">
        <v>42.857142857142854</v>
      </c>
      <c r="P25" s="1192">
        <f>'SUGESTÃO DA ÁREA TÉCNICA 2021'!AV24</f>
        <v>0</v>
      </c>
      <c r="Q25" s="1192">
        <f>'METAS 2021'!AV24</f>
        <v>0</v>
      </c>
      <c r="R25" s="1192">
        <f>'METAS 2021'!AV24</f>
        <v>0</v>
      </c>
      <c r="S25" s="137" t="s">
        <v>72</v>
      </c>
    </row>
    <row r="26" spans="1:19" ht="16.5" thickBot="1">
      <c r="A26" s="296" t="s">
        <v>17</v>
      </c>
      <c r="B26" s="642"/>
      <c r="C26" s="642"/>
      <c r="D26" s="642"/>
      <c r="E26" s="642"/>
      <c r="F26" s="642"/>
      <c r="G26" s="642"/>
      <c r="H26" s="642"/>
      <c r="I26" s="642"/>
      <c r="J26" s="642"/>
      <c r="K26" s="642"/>
      <c r="L26" s="642"/>
      <c r="M26" s="838"/>
      <c r="N26" s="922"/>
      <c r="O26" s="954"/>
      <c r="P26" s="1193"/>
      <c r="Q26" s="1193"/>
      <c r="R26" s="1193"/>
      <c r="S26" s="169"/>
    </row>
    <row r="27" spans="1:19" ht="24.75" customHeight="1">
      <c r="A27" s="37" t="s">
        <v>18</v>
      </c>
      <c r="B27" s="626">
        <v>40</v>
      </c>
      <c r="C27" s="626">
        <v>34.358974358974358</v>
      </c>
      <c r="D27" s="349">
        <v>29</v>
      </c>
      <c r="E27" s="91" t="s">
        <v>212</v>
      </c>
      <c r="F27" s="409">
        <v>30.37</v>
      </c>
      <c r="G27" s="653">
        <v>29</v>
      </c>
      <c r="H27" s="349">
        <v>29</v>
      </c>
      <c r="I27" s="625">
        <v>30.337078651685395</v>
      </c>
      <c r="J27" s="70">
        <v>29.84</v>
      </c>
      <c r="K27" s="613">
        <v>30</v>
      </c>
      <c r="L27" s="658">
        <v>36</v>
      </c>
      <c r="M27" s="846">
        <v>30</v>
      </c>
      <c r="N27" s="921">
        <f>'METAS 2021'!Z26</f>
        <v>27</v>
      </c>
      <c r="O27" s="953">
        <v>37.313432835820898</v>
      </c>
      <c r="P27" s="1192">
        <f>'SUGESTÃO DA ÁREA TÉCNICA 2021'!AV26</f>
        <v>0</v>
      </c>
      <c r="Q27" s="1192">
        <f>'METAS 2021'!AV26</f>
        <v>0</v>
      </c>
      <c r="R27" s="1192">
        <f>'METAS 2021'!AV26</f>
        <v>0</v>
      </c>
      <c r="S27" s="137" t="s">
        <v>72</v>
      </c>
    </row>
    <row r="28" spans="1:19">
      <c r="A28" s="37" t="s">
        <v>19</v>
      </c>
      <c r="B28" s="626">
        <v>30</v>
      </c>
      <c r="C28" s="626">
        <v>28.793774319066145</v>
      </c>
      <c r="D28" s="349">
        <v>29</v>
      </c>
      <c r="E28" s="91" t="s">
        <v>268</v>
      </c>
      <c r="F28" s="409">
        <v>29.96</v>
      </c>
      <c r="G28" s="653">
        <v>29</v>
      </c>
      <c r="H28" s="349">
        <v>29</v>
      </c>
      <c r="I28" s="636">
        <v>28.767123287671232</v>
      </c>
      <c r="J28" s="70">
        <v>27.72</v>
      </c>
      <c r="K28" s="613">
        <v>27.72</v>
      </c>
      <c r="L28" s="656">
        <v>31.660231660231659</v>
      </c>
      <c r="M28" s="841">
        <v>27</v>
      </c>
      <c r="N28" s="921">
        <f>'METAS 2021'!Z27</f>
        <v>0</v>
      </c>
      <c r="O28" s="953">
        <v>36.231884057971016</v>
      </c>
      <c r="P28" s="1192">
        <f>'SUGESTÃO DA ÁREA TÉCNICA 2021'!AV27</f>
        <v>0</v>
      </c>
      <c r="Q28" s="1192">
        <f>'METAS 2021'!AV27</f>
        <v>0</v>
      </c>
      <c r="R28" s="1192">
        <f>'METAS 2021'!AV27</f>
        <v>0</v>
      </c>
      <c r="S28" s="137" t="s">
        <v>72</v>
      </c>
    </row>
    <row r="29" spans="1:19">
      <c r="A29" s="37" t="s">
        <v>20</v>
      </c>
      <c r="B29" s="626">
        <v>35.120643431635386</v>
      </c>
      <c r="C29" s="626">
        <v>32.10526315789474</v>
      </c>
      <c r="D29" s="351">
        <v>29</v>
      </c>
      <c r="E29" s="91" t="s">
        <v>268</v>
      </c>
      <c r="F29" s="409">
        <v>34.119999999999997</v>
      </c>
      <c r="G29" s="653">
        <v>30</v>
      </c>
      <c r="H29" s="349">
        <v>30</v>
      </c>
      <c r="I29" s="636">
        <v>28.893442622950822</v>
      </c>
      <c r="J29" s="70">
        <v>28.39</v>
      </c>
      <c r="K29" s="349">
        <v>28.39</v>
      </c>
      <c r="L29" s="656">
        <v>33.887733887733887</v>
      </c>
      <c r="M29" s="841">
        <v>28</v>
      </c>
      <c r="N29" s="921">
        <f>'METAS 2021'!Z28</f>
        <v>0</v>
      </c>
      <c r="O29" s="953">
        <v>29.213483146067414</v>
      </c>
      <c r="P29" s="1192">
        <f>'SUGESTÃO DA ÁREA TÉCNICA 2021'!AV28</f>
        <v>0</v>
      </c>
      <c r="Q29" s="1192">
        <f>'METAS 2021'!AV28</f>
        <v>0</v>
      </c>
      <c r="R29" s="1192">
        <f>'METAS 2021'!AV28</f>
        <v>0</v>
      </c>
      <c r="S29" s="137" t="s">
        <v>72</v>
      </c>
    </row>
    <row r="30" spans="1:19">
      <c r="A30" s="37" t="s">
        <v>21</v>
      </c>
      <c r="B30" s="626">
        <v>32.596685082872931</v>
      </c>
      <c r="C30" s="626">
        <v>35.348837209302324</v>
      </c>
      <c r="D30" s="349">
        <v>29</v>
      </c>
      <c r="E30" s="1476" t="s">
        <v>212</v>
      </c>
      <c r="F30" s="409">
        <v>30.65</v>
      </c>
      <c r="G30" s="653">
        <v>29</v>
      </c>
      <c r="H30" s="349">
        <v>29</v>
      </c>
      <c r="I30" s="625">
        <v>31.547619047619047</v>
      </c>
      <c r="J30" s="70">
        <v>30.15</v>
      </c>
      <c r="K30" s="349">
        <v>29</v>
      </c>
      <c r="L30" s="656">
        <v>30.541871921182267</v>
      </c>
      <c r="M30" s="841">
        <v>29</v>
      </c>
      <c r="N30" s="921">
        <f>'METAS 2021'!Z29</f>
        <v>0</v>
      </c>
      <c r="O30" s="953">
        <v>31.147540983606557</v>
      </c>
      <c r="P30" s="1192">
        <f>'SUGESTÃO DA ÁREA TÉCNICA 2021'!AV29</f>
        <v>0</v>
      </c>
      <c r="Q30" s="1192">
        <f>'METAS 2021'!AV29</f>
        <v>0</v>
      </c>
      <c r="R30" s="1192">
        <f>'METAS 2021'!AV29</f>
        <v>0</v>
      </c>
      <c r="S30" s="137" t="s">
        <v>72</v>
      </c>
    </row>
    <row r="31" spans="1:19">
      <c r="A31" s="37" t="s">
        <v>22</v>
      </c>
      <c r="B31" s="626">
        <v>30.69367710251688</v>
      </c>
      <c r="C31" s="626">
        <v>30.942249240121583</v>
      </c>
      <c r="D31" s="349">
        <v>30</v>
      </c>
      <c r="E31" s="1477"/>
      <c r="F31" s="409">
        <v>31.03</v>
      </c>
      <c r="G31" s="653">
        <v>30.69</v>
      </c>
      <c r="H31" s="349">
        <v>30.69</v>
      </c>
      <c r="I31" s="625">
        <v>31.257631257631257</v>
      </c>
      <c r="J31" s="70">
        <v>30.44</v>
      </c>
      <c r="K31" s="613">
        <v>30.44</v>
      </c>
      <c r="L31" s="655">
        <v>29.430181590482153</v>
      </c>
      <c r="M31" s="841">
        <v>28.5</v>
      </c>
      <c r="N31" s="921">
        <f>'METAS 2021'!Z30</f>
        <v>29</v>
      </c>
      <c r="O31" s="953">
        <v>32.299270072992705</v>
      </c>
      <c r="P31" s="1192">
        <f>'SUGESTÃO DA ÁREA TÉCNICA 2021'!AV30</f>
        <v>0</v>
      </c>
      <c r="Q31" s="1192">
        <f>'METAS 2021'!AV30</f>
        <v>0</v>
      </c>
      <c r="R31" s="1192">
        <f>'METAS 2021'!AV30</f>
        <v>0</v>
      </c>
      <c r="S31" s="137" t="s">
        <v>72</v>
      </c>
    </row>
    <row r="32" spans="1:19" ht="18.75" customHeight="1">
      <c r="A32" s="37" t="s">
        <v>23</v>
      </c>
      <c r="B32" s="626">
        <v>31.5</v>
      </c>
      <c r="C32" s="626">
        <v>36.551724137931032</v>
      </c>
      <c r="D32" s="349">
        <v>37</v>
      </c>
      <c r="E32" s="1477"/>
      <c r="F32" s="653">
        <v>32.86</v>
      </c>
      <c r="G32" s="653">
        <v>29</v>
      </c>
      <c r="H32" s="349">
        <v>29</v>
      </c>
      <c r="I32" s="625">
        <v>34.101382488479267</v>
      </c>
      <c r="J32" s="70">
        <v>32.36</v>
      </c>
      <c r="K32" s="613">
        <v>32.26</v>
      </c>
      <c r="L32" s="655">
        <v>31.567796610169491</v>
      </c>
      <c r="M32" s="841">
        <v>30</v>
      </c>
      <c r="N32" s="921">
        <f>'METAS 2021'!Z31</f>
        <v>40</v>
      </c>
      <c r="O32" s="953">
        <v>31.645569620253166</v>
      </c>
      <c r="P32" s="1192">
        <f>'SUGESTÃO DA ÁREA TÉCNICA 2021'!AV31</f>
        <v>0</v>
      </c>
      <c r="Q32" s="1192">
        <f>'METAS 2021'!AV31</f>
        <v>0</v>
      </c>
      <c r="R32" s="1192">
        <f>'METAS 2021'!AV31</f>
        <v>0</v>
      </c>
      <c r="S32" s="137" t="s">
        <v>72</v>
      </c>
    </row>
    <row r="33" spans="1:19">
      <c r="A33" s="37" t="s">
        <v>24</v>
      </c>
      <c r="B33" s="626">
        <v>31.797235023041477</v>
      </c>
      <c r="C33" s="626">
        <v>30.536737884314746</v>
      </c>
      <c r="D33" s="349">
        <v>30.54</v>
      </c>
      <c r="E33" s="1477"/>
      <c r="F33" s="653">
        <v>28.26</v>
      </c>
      <c r="G33" s="70" t="s">
        <v>416</v>
      </c>
      <c r="H33" s="349">
        <v>28.26</v>
      </c>
      <c r="I33" s="636">
        <v>26.726726726726728</v>
      </c>
      <c r="J33" s="70">
        <v>26.23</v>
      </c>
      <c r="K33" s="643">
        <v>26.23</v>
      </c>
      <c r="L33" s="655">
        <v>26.615236258437804</v>
      </c>
      <c r="M33" s="841">
        <v>25</v>
      </c>
      <c r="N33" s="921">
        <f>'METAS 2021'!Z32</f>
        <v>26</v>
      </c>
      <c r="O33" s="953">
        <v>25.936199722607491</v>
      </c>
      <c r="P33" s="1192">
        <f>'SUGESTÃO DA ÁREA TÉCNICA 2021'!AV32</f>
        <v>0</v>
      </c>
      <c r="Q33" s="1192">
        <f>'METAS 2021'!AV32</f>
        <v>0</v>
      </c>
      <c r="R33" s="1192">
        <f>'METAS 2021'!AV32</f>
        <v>0</v>
      </c>
      <c r="S33" s="137" t="s">
        <v>72</v>
      </c>
    </row>
    <row r="34" spans="1:19" ht="15.75" thickBot="1">
      <c r="A34" s="37" t="s">
        <v>25</v>
      </c>
      <c r="B34" s="626">
        <v>31.182795698924732</v>
      </c>
      <c r="C34" s="626">
        <v>31.736526946107784</v>
      </c>
      <c r="D34" s="349">
        <v>31.69</v>
      </c>
      <c r="E34" s="1478"/>
      <c r="F34" s="409">
        <v>31.69</v>
      </c>
      <c r="G34" s="653">
        <v>31.69</v>
      </c>
      <c r="H34" s="349">
        <v>31.69</v>
      </c>
      <c r="I34" s="625">
        <v>32.068965517241374</v>
      </c>
      <c r="J34" s="70">
        <v>31.19</v>
      </c>
      <c r="K34" s="349">
        <v>31.19</v>
      </c>
      <c r="L34" s="660">
        <v>25.605536332179931</v>
      </c>
      <c r="M34" s="848">
        <v>25</v>
      </c>
      <c r="N34" s="921">
        <f>'METAS 2021'!Z33</f>
        <v>31.19</v>
      </c>
      <c r="O34" s="953">
        <v>25</v>
      </c>
      <c r="P34" s="1192">
        <f>'SUGESTÃO DA ÁREA TÉCNICA 2021'!AV33</f>
        <v>0</v>
      </c>
      <c r="Q34" s="1192">
        <f>'METAS 2021'!AV33</f>
        <v>0</v>
      </c>
      <c r="R34" s="1192">
        <f>'METAS 2021'!AV33</f>
        <v>0</v>
      </c>
      <c r="S34" s="137" t="s">
        <v>72</v>
      </c>
    </row>
    <row r="35" spans="1:19" ht="30.75" thickBot="1">
      <c r="A35" s="295" t="s">
        <v>79</v>
      </c>
      <c r="B35" s="642"/>
      <c r="C35" s="642"/>
      <c r="D35" s="642"/>
      <c r="E35" s="642"/>
      <c r="F35" s="642"/>
      <c r="G35" s="642"/>
      <c r="H35" s="642"/>
      <c r="I35" s="642"/>
      <c r="J35" s="642"/>
      <c r="K35" s="642"/>
      <c r="L35" s="642"/>
      <c r="M35" s="838"/>
      <c r="N35" s="922"/>
      <c r="O35" s="954"/>
      <c r="P35" s="1193"/>
      <c r="Q35" s="1193"/>
      <c r="R35" s="1193"/>
      <c r="S35" s="169"/>
    </row>
    <row r="36" spans="1:19" ht="19.5" customHeight="1">
      <c r="A36" s="37" t="s">
        <v>26</v>
      </c>
      <c r="B36" s="626">
        <v>34</v>
      </c>
      <c r="C36" s="626">
        <v>33.671171171171174</v>
      </c>
      <c r="D36" s="349">
        <v>34</v>
      </c>
      <c r="E36" s="91" t="s">
        <v>214</v>
      </c>
      <c r="F36" s="409">
        <v>36.979999999999997</v>
      </c>
      <c r="G36" s="653">
        <v>35</v>
      </c>
      <c r="H36" s="349">
        <v>35</v>
      </c>
      <c r="I36" s="625">
        <v>35.12851897184823</v>
      </c>
      <c r="J36" s="70">
        <v>33.17</v>
      </c>
      <c r="K36" s="643">
        <v>35</v>
      </c>
      <c r="L36" s="661">
        <v>30.4</v>
      </c>
      <c r="M36" s="841">
        <v>30</v>
      </c>
      <c r="N36" s="921">
        <f>'METAS 2021'!Z35</f>
        <v>30</v>
      </c>
      <c r="O36" s="953">
        <v>31.849315068493151</v>
      </c>
      <c r="P36" s="1192">
        <f>'SUGESTÃO DA ÁREA TÉCNICA 2021'!AV35</f>
        <v>0</v>
      </c>
      <c r="Q36" s="1192">
        <f>'METAS 2021'!AV35</f>
        <v>0</v>
      </c>
      <c r="R36" s="1192">
        <f>'METAS 2021'!AV35</f>
        <v>0</v>
      </c>
      <c r="S36" s="137" t="s">
        <v>72</v>
      </c>
    </row>
    <row r="37" spans="1:19" ht="23.25" customHeight="1">
      <c r="A37" s="37" t="s">
        <v>27</v>
      </c>
      <c r="B37" s="626">
        <v>32.010582010582013</v>
      </c>
      <c r="C37" s="626">
        <v>34.25076452599388</v>
      </c>
      <c r="D37" s="349">
        <v>30</v>
      </c>
      <c r="E37" s="91" t="s">
        <v>214</v>
      </c>
      <c r="F37" s="409">
        <v>32.18</v>
      </c>
      <c r="G37" s="653">
        <v>30</v>
      </c>
      <c r="H37" s="349">
        <v>30</v>
      </c>
      <c r="I37" s="625">
        <v>33.536585365853661</v>
      </c>
      <c r="J37" s="70">
        <v>31.68</v>
      </c>
      <c r="K37" s="613">
        <v>31.68</v>
      </c>
      <c r="L37" s="656">
        <v>34.507042253521128</v>
      </c>
      <c r="M37" s="846">
        <v>30</v>
      </c>
      <c r="N37" s="921">
        <f>'METAS 2021'!Z36</f>
        <v>35</v>
      </c>
      <c r="O37" s="953">
        <v>34.95145631067961</v>
      </c>
      <c r="P37" s="1192">
        <f>'SUGESTÃO DA ÁREA TÉCNICA 2021'!AV36</f>
        <v>0</v>
      </c>
      <c r="Q37" s="1192">
        <f>'METAS 2021'!AV36</f>
        <v>0</v>
      </c>
      <c r="R37" s="1192">
        <f>'METAS 2021'!AV36</f>
        <v>0</v>
      </c>
      <c r="S37" s="137" t="s">
        <v>72</v>
      </c>
    </row>
    <row r="38" spans="1:19" ht="20.25" customHeight="1">
      <c r="A38" s="37" t="s">
        <v>28</v>
      </c>
      <c r="B38" s="626">
        <v>25.223214285714285</v>
      </c>
      <c r="C38" s="626">
        <v>27.85571142284569</v>
      </c>
      <c r="D38" s="349">
        <v>25.22</v>
      </c>
      <c r="E38" s="91" t="s">
        <v>216</v>
      </c>
      <c r="F38" s="410">
        <v>25.1</v>
      </c>
      <c r="G38" s="70" t="s">
        <v>422</v>
      </c>
      <c r="H38" s="349">
        <v>25.1</v>
      </c>
      <c r="I38" s="636">
        <v>24.116424116424117</v>
      </c>
      <c r="J38" s="70">
        <v>23.62</v>
      </c>
      <c r="K38" s="613">
        <v>26</v>
      </c>
      <c r="L38" s="655">
        <v>25.543478260869566</v>
      </c>
      <c r="M38" s="841">
        <v>24</v>
      </c>
      <c r="N38" s="921">
        <f>'METAS 2021'!Z37</f>
        <v>24</v>
      </c>
      <c r="O38" s="953">
        <v>32.446808510638299</v>
      </c>
      <c r="P38" s="1192">
        <f>'SUGESTÃO DA ÁREA TÉCNICA 2021'!AV37</f>
        <v>0</v>
      </c>
      <c r="Q38" s="1192">
        <f>'METAS 2021'!AV37</f>
        <v>0</v>
      </c>
      <c r="R38" s="1192">
        <f>'METAS 2021'!AV37</f>
        <v>0</v>
      </c>
      <c r="S38" s="137" t="s">
        <v>72</v>
      </c>
    </row>
    <row r="39" spans="1:19" ht="22.5" customHeight="1">
      <c r="A39" s="37" t="s">
        <v>29</v>
      </c>
      <c r="B39" s="626">
        <v>29</v>
      </c>
      <c r="C39" s="626">
        <v>23.504273504273502</v>
      </c>
      <c r="D39" s="643">
        <v>23</v>
      </c>
      <c r="E39" s="91" t="s">
        <v>217</v>
      </c>
      <c r="F39" s="409">
        <v>23.02</v>
      </c>
      <c r="G39" s="653">
        <v>23</v>
      </c>
      <c r="H39" s="349">
        <v>23</v>
      </c>
      <c r="I39" s="636">
        <v>22.435897435897438</v>
      </c>
      <c r="J39" s="70">
        <v>21.94</v>
      </c>
      <c r="K39" s="613">
        <v>22</v>
      </c>
      <c r="L39" s="655">
        <v>21.390374331550802</v>
      </c>
      <c r="M39" s="846">
        <v>20</v>
      </c>
      <c r="N39" s="921">
        <f>'METAS 2021'!Z38</f>
        <v>20</v>
      </c>
      <c r="O39" s="953">
        <v>23.75</v>
      </c>
      <c r="P39" s="1192">
        <f>'SUGESTÃO DA ÁREA TÉCNICA 2021'!AV38</f>
        <v>0</v>
      </c>
      <c r="Q39" s="1192">
        <f>'METAS 2021'!AV38</f>
        <v>0</v>
      </c>
      <c r="R39" s="1192">
        <f>'METAS 2021'!AV38</f>
        <v>0</v>
      </c>
      <c r="S39" s="137" t="s">
        <v>72</v>
      </c>
    </row>
    <row r="40" spans="1:19" ht="25.5" customHeight="1">
      <c r="A40" s="37" t="s">
        <v>30</v>
      </c>
      <c r="B40" s="626">
        <v>32</v>
      </c>
      <c r="C40" s="626">
        <v>26.79528403001072</v>
      </c>
      <c r="D40" s="643">
        <v>23</v>
      </c>
      <c r="E40" s="91" t="s">
        <v>217</v>
      </c>
      <c r="F40" s="409">
        <v>27.51</v>
      </c>
      <c r="G40" s="653">
        <v>27</v>
      </c>
      <c r="H40" s="349">
        <v>27</v>
      </c>
      <c r="I40" s="636">
        <v>25.50561797752809</v>
      </c>
      <c r="J40" s="70">
        <v>25.01</v>
      </c>
      <c r="K40" s="1033">
        <v>26</v>
      </c>
      <c r="L40" s="662">
        <v>26.541850220264319</v>
      </c>
      <c r="M40" s="841">
        <v>25</v>
      </c>
      <c r="N40" s="921">
        <f>'METAS 2021'!Z39</f>
        <v>25</v>
      </c>
      <c r="O40" s="953">
        <v>24.58471760797342</v>
      </c>
      <c r="P40" s="1192">
        <f>'SUGESTÃO DA ÁREA TÉCNICA 2021'!AV39</f>
        <v>0</v>
      </c>
      <c r="Q40" s="1192">
        <f>'METAS 2021'!AV39</f>
        <v>0</v>
      </c>
      <c r="R40" s="1192">
        <f>'METAS 2021'!AV39</f>
        <v>0</v>
      </c>
      <c r="S40" s="137" t="s">
        <v>72</v>
      </c>
    </row>
    <row r="41" spans="1:19">
      <c r="A41" s="37" t="s">
        <v>31</v>
      </c>
      <c r="B41" s="626">
        <v>15</v>
      </c>
      <c r="C41" s="626">
        <v>23.48993288590604</v>
      </c>
      <c r="D41" s="349">
        <v>27</v>
      </c>
      <c r="E41" s="91" t="s">
        <v>268</v>
      </c>
      <c r="F41" s="409">
        <v>29.01</v>
      </c>
      <c r="G41" s="653">
        <v>29</v>
      </c>
      <c r="H41" s="349">
        <v>29.01</v>
      </c>
      <c r="I41" s="636">
        <v>24.279835390946502</v>
      </c>
      <c r="J41" s="70">
        <v>22.99</v>
      </c>
      <c r="K41" s="613">
        <v>29</v>
      </c>
      <c r="L41" s="655">
        <v>19.35483870967742</v>
      </c>
      <c r="M41" s="841">
        <v>19</v>
      </c>
      <c r="N41" s="921">
        <f>'METAS 2021'!Z40</f>
        <v>19</v>
      </c>
      <c r="O41" s="953">
        <v>22.368421052631579</v>
      </c>
      <c r="P41" s="1192">
        <f>'SUGESTÃO DA ÁREA TÉCNICA 2021'!AV40</f>
        <v>0</v>
      </c>
      <c r="Q41" s="1192">
        <f>'METAS 2021'!AV40</f>
        <v>0</v>
      </c>
      <c r="R41" s="1192">
        <f>'METAS 2021'!AV40</f>
        <v>0</v>
      </c>
      <c r="S41" s="137" t="s">
        <v>72</v>
      </c>
    </row>
    <row r="42" spans="1:19" ht="20.25" customHeight="1">
      <c r="A42" s="37" t="s">
        <v>32</v>
      </c>
      <c r="B42" s="626">
        <v>19</v>
      </c>
      <c r="C42" s="626">
        <v>19.239999999999998</v>
      </c>
      <c r="D42" s="643">
        <v>19</v>
      </c>
      <c r="E42" s="91" t="s">
        <v>217</v>
      </c>
      <c r="F42" s="410">
        <v>18.64</v>
      </c>
      <c r="G42" s="653">
        <v>18</v>
      </c>
      <c r="H42" s="349">
        <v>18</v>
      </c>
      <c r="I42" s="636">
        <v>17.853107344632768</v>
      </c>
      <c r="J42" s="70">
        <v>17.350000000000001</v>
      </c>
      <c r="K42" s="349">
        <v>18</v>
      </c>
      <c r="L42" s="655">
        <v>17.204214590203488</v>
      </c>
      <c r="M42" s="841">
        <v>16</v>
      </c>
      <c r="N42" s="921">
        <f>'METAS 2021'!Z41</f>
        <v>17</v>
      </c>
      <c r="O42" s="953">
        <v>16.061232933388496</v>
      </c>
      <c r="P42" s="1192">
        <f>'SUGESTÃO DA ÁREA TÉCNICA 2021'!AV41</f>
        <v>0</v>
      </c>
      <c r="Q42" s="1192">
        <f>'METAS 2021'!AV41</f>
        <v>0</v>
      </c>
      <c r="R42" s="1192">
        <f>'METAS 2021'!AV41</f>
        <v>0</v>
      </c>
      <c r="S42" s="137" t="s">
        <v>72</v>
      </c>
    </row>
    <row r="43" spans="1:19" ht="22.5" customHeight="1">
      <c r="A43" s="37" t="s">
        <v>33</v>
      </c>
      <c r="B43" s="626">
        <v>35.251798561151077</v>
      </c>
      <c r="C43" s="626">
        <v>33.448275862068968</v>
      </c>
      <c r="D43" s="349">
        <v>35.25</v>
      </c>
      <c r="E43" s="91" t="s">
        <v>214</v>
      </c>
      <c r="F43" s="410">
        <v>27.97</v>
      </c>
      <c r="G43" s="653">
        <v>27.97</v>
      </c>
      <c r="H43" s="349">
        <v>27.97</v>
      </c>
      <c r="I43" s="625">
        <v>32.879377431906612</v>
      </c>
      <c r="J43" s="70">
        <v>27.47</v>
      </c>
      <c r="K43" s="613">
        <v>27.97</v>
      </c>
      <c r="L43" s="656">
        <v>30.522765598650924</v>
      </c>
      <c r="M43" s="841">
        <v>27</v>
      </c>
      <c r="N43" s="921">
        <f>'METAS 2021'!Z42</f>
        <v>27</v>
      </c>
      <c r="O43" s="953">
        <v>28.571428571428569</v>
      </c>
      <c r="P43" s="1192">
        <f>'SUGESTÃO DA ÁREA TÉCNICA 2021'!AV42</f>
        <v>0</v>
      </c>
      <c r="Q43" s="1192">
        <f>'METAS 2021'!AV42</f>
        <v>0</v>
      </c>
      <c r="R43" s="1192">
        <f>'METAS 2021'!AV42</f>
        <v>0</v>
      </c>
      <c r="S43" s="137" t="s">
        <v>72</v>
      </c>
    </row>
    <row r="44" spans="1:19" ht="24.75" customHeight="1">
      <c r="A44" s="37" t="s">
        <v>34</v>
      </c>
      <c r="B44" s="626">
        <v>25.85</v>
      </c>
      <c r="C44" s="626">
        <v>25.430210325047803</v>
      </c>
      <c r="D44" s="349">
        <v>25.85</v>
      </c>
      <c r="E44" s="91" t="s">
        <v>206</v>
      </c>
      <c r="F44" s="409">
        <v>29.3</v>
      </c>
      <c r="G44" s="653">
        <v>25.85</v>
      </c>
      <c r="H44" s="349">
        <v>25</v>
      </c>
      <c r="I44" s="625">
        <v>27.074235807860266</v>
      </c>
      <c r="J44" s="70">
        <v>24.93</v>
      </c>
      <c r="K44" s="349" t="s">
        <v>600</v>
      </c>
      <c r="L44" s="662">
        <v>24.0234375</v>
      </c>
      <c r="M44" s="841">
        <v>24</v>
      </c>
      <c r="N44" s="921">
        <f>'METAS 2021'!Z43</f>
        <v>23</v>
      </c>
      <c r="O44" s="953">
        <v>17.676767676767678</v>
      </c>
      <c r="P44" s="1192">
        <f>'SUGESTÃO DA ÁREA TÉCNICA 2021'!AV43</f>
        <v>0</v>
      </c>
      <c r="Q44" s="1192">
        <f>'METAS 2021'!AV43</f>
        <v>0</v>
      </c>
      <c r="R44" s="1192">
        <f>'METAS 2021'!AV43</f>
        <v>0</v>
      </c>
      <c r="S44" s="137" t="s">
        <v>72</v>
      </c>
    </row>
    <row r="45" spans="1:19">
      <c r="A45" s="37" t="s">
        <v>35</v>
      </c>
      <c r="B45" s="626">
        <v>27.97</v>
      </c>
      <c r="C45" s="626">
        <v>22.518159806295397</v>
      </c>
      <c r="D45" s="349">
        <v>22</v>
      </c>
      <c r="E45" s="91" t="s">
        <v>272</v>
      </c>
      <c r="F45" s="410">
        <v>20.86</v>
      </c>
      <c r="G45" s="653">
        <v>20</v>
      </c>
      <c r="H45" s="349">
        <v>20</v>
      </c>
      <c r="I45" s="625">
        <v>24.664879356568363</v>
      </c>
      <c r="J45" s="70">
        <v>20.36</v>
      </c>
      <c r="K45" s="613">
        <v>20.36</v>
      </c>
      <c r="L45" s="656">
        <v>23.979591836734691</v>
      </c>
      <c r="M45" s="841">
        <v>20</v>
      </c>
      <c r="N45" s="921">
        <f>'METAS 2021'!Z44</f>
        <v>20</v>
      </c>
      <c r="O45" s="953">
        <v>24.087591240875913</v>
      </c>
      <c r="P45" s="1192">
        <f>'SUGESTÃO DA ÁREA TÉCNICA 2021'!AV44</f>
        <v>0</v>
      </c>
      <c r="Q45" s="1192">
        <f>'METAS 2021'!AV44</f>
        <v>0</v>
      </c>
      <c r="R45" s="1192">
        <f>'METAS 2021'!AV44</f>
        <v>0</v>
      </c>
      <c r="S45" s="137" t="s">
        <v>72</v>
      </c>
    </row>
    <row r="46" spans="1:19" ht="26.25" customHeight="1">
      <c r="A46" s="37" t="s">
        <v>36</v>
      </c>
      <c r="B46" s="626">
        <v>35</v>
      </c>
      <c r="C46" s="626">
        <v>32.244897959183675</v>
      </c>
      <c r="D46" s="349">
        <v>30</v>
      </c>
      <c r="E46" s="91" t="s">
        <v>214</v>
      </c>
      <c r="F46" s="409">
        <v>30.65</v>
      </c>
      <c r="G46" s="653">
        <v>27</v>
      </c>
      <c r="H46" s="349">
        <v>30</v>
      </c>
      <c r="I46" s="636">
        <v>27.441860465116282</v>
      </c>
      <c r="J46" s="70">
        <v>26.94</v>
      </c>
      <c r="K46" s="613">
        <v>35</v>
      </c>
      <c r="L46" s="655">
        <v>24.605678233438486</v>
      </c>
      <c r="M46" s="841">
        <v>30</v>
      </c>
      <c r="N46" s="921">
        <f>'METAS 2021'!Z45</f>
        <v>30</v>
      </c>
      <c r="O46" s="953">
        <v>24.210526315789473</v>
      </c>
      <c r="P46" s="1192">
        <f>'SUGESTÃO DA ÁREA TÉCNICA 2021'!AV45</f>
        <v>0</v>
      </c>
      <c r="Q46" s="1192">
        <f>'METAS 2021'!AV45</f>
        <v>0</v>
      </c>
      <c r="R46" s="1192">
        <f>'METAS 2021'!AV45</f>
        <v>0</v>
      </c>
      <c r="S46" s="137" t="s">
        <v>72</v>
      </c>
    </row>
    <row r="47" spans="1:19" ht="19.5" customHeight="1" thickBot="1">
      <c r="A47" s="37" t="s">
        <v>37</v>
      </c>
      <c r="B47" s="626">
        <v>22.368421052631579</v>
      </c>
      <c r="C47" s="626">
        <v>21.206030150753769</v>
      </c>
      <c r="D47" s="349">
        <v>23.08</v>
      </c>
      <c r="E47" s="91" t="s">
        <v>218</v>
      </c>
      <c r="F47" s="409">
        <v>23.08</v>
      </c>
      <c r="G47" s="653">
        <v>21.21</v>
      </c>
      <c r="H47" s="349">
        <v>21.21</v>
      </c>
      <c r="I47" s="625">
        <v>22.910216718266255</v>
      </c>
      <c r="J47" s="70">
        <v>20.71</v>
      </c>
      <c r="K47" s="349" t="s">
        <v>600</v>
      </c>
      <c r="L47" s="660">
        <v>21.270310192023633</v>
      </c>
      <c r="M47" s="848">
        <v>20</v>
      </c>
      <c r="N47" s="921">
        <f>'METAS 2021'!Z46</f>
        <v>0</v>
      </c>
      <c r="O47" s="953">
        <v>18.309859154929601</v>
      </c>
      <c r="P47" s="1192">
        <f>'SUGESTÃO DA ÁREA TÉCNICA 2021'!AV46</f>
        <v>0</v>
      </c>
      <c r="Q47" s="1192">
        <f>'METAS 2021'!AV46</f>
        <v>0</v>
      </c>
      <c r="R47" s="1192">
        <f>'METAS 2021'!AV46</f>
        <v>0</v>
      </c>
      <c r="S47" s="137" t="s">
        <v>72</v>
      </c>
    </row>
    <row r="48" spans="1:19" ht="15.75">
      <c r="A48" s="296" t="s">
        <v>38</v>
      </c>
      <c r="B48" s="642"/>
      <c r="C48" s="642"/>
      <c r="D48" s="642"/>
      <c r="E48" s="642"/>
      <c r="F48" s="642"/>
      <c r="G48" s="642"/>
      <c r="H48" s="642"/>
      <c r="I48" s="642"/>
      <c r="J48" s="642"/>
      <c r="K48" s="642"/>
      <c r="L48" s="642"/>
      <c r="M48" s="838"/>
      <c r="N48" s="922"/>
      <c r="O48" s="954"/>
      <c r="P48" s="1193"/>
      <c r="Q48" s="1193"/>
      <c r="R48" s="1193"/>
      <c r="S48" s="169"/>
    </row>
    <row r="49" spans="1:19" ht="31.5" customHeight="1">
      <c r="A49" s="37" t="s">
        <v>39</v>
      </c>
      <c r="B49" s="626">
        <v>30.344478216818644</v>
      </c>
      <c r="C49" s="626">
        <v>27.450980392156865</v>
      </c>
      <c r="D49" s="349">
        <v>27.45</v>
      </c>
      <c r="E49" s="91" t="s">
        <v>214</v>
      </c>
      <c r="F49" s="410">
        <v>24.9</v>
      </c>
      <c r="G49" s="70" t="s">
        <v>417</v>
      </c>
      <c r="H49" s="349">
        <v>27.45</v>
      </c>
      <c r="I49" s="636">
        <v>24.854266030736618</v>
      </c>
      <c r="J49" s="70">
        <v>24.35</v>
      </c>
      <c r="K49" s="613">
        <v>27.45</v>
      </c>
      <c r="L49" s="663">
        <v>23.4375</v>
      </c>
      <c r="M49" s="841">
        <v>22</v>
      </c>
      <c r="N49" s="921">
        <f>'METAS 2021'!Z48</f>
        <v>24</v>
      </c>
      <c r="O49" s="953">
        <v>23.456790123456788</v>
      </c>
      <c r="P49" s="1192">
        <f>'SUGESTÃO DA ÁREA TÉCNICA 2021'!AV48</f>
        <v>0</v>
      </c>
      <c r="Q49" s="1192">
        <f>'METAS 2021'!AV48</f>
        <v>0</v>
      </c>
      <c r="R49" s="1192">
        <f>'METAS 2021'!AV48</f>
        <v>0</v>
      </c>
      <c r="S49" s="137" t="s">
        <v>72</v>
      </c>
    </row>
    <row r="50" spans="1:19">
      <c r="A50" s="37" t="s">
        <v>40</v>
      </c>
      <c r="B50" s="626">
        <v>30.64516129032258</v>
      </c>
      <c r="C50" s="626">
        <v>34.337349397590359</v>
      </c>
      <c r="D50" s="643">
        <v>28</v>
      </c>
      <c r="E50" s="1476" t="s">
        <v>215</v>
      </c>
      <c r="F50" s="409">
        <v>31.76</v>
      </c>
      <c r="G50" s="653">
        <v>28</v>
      </c>
      <c r="H50" s="349">
        <v>28</v>
      </c>
      <c r="I50" s="625">
        <v>34.730538922155688</v>
      </c>
      <c r="J50" s="70">
        <v>31.26</v>
      </c>
      <c r="K50" s="613">
        <v>31.26</v>
      </c>
      <c r="L50" s="655">
        <v>29.25531914893617</v>
      </c>
      <c r="M50" s="841">
        <v>27</v>
      </c>
      <c r="N50" s="921">
        <f>'METAS 2021'!Z49</f>
        <v>27</v>
      </c>
      <c r="O50" s="953">
        <v>22.033898305084744</v>
      </c>
      <c r="P50" s="1192">
        <f>'SUGESTÃO DA ÁREA TÉCNICA 2021'!AV49</f>
        <v>0</v>
      </c>
      <c r="Q50" s="1192">
        <f>'METAS 2021'!AV49</f>
        <v>0</v>
      </c>
      <c r="R50" s="1192">
        <f>'METAS 2021'!AV49</f>
        <v>0</v>
      </c>
      <c r="S50" s="137" t="s">
        <v>72</v>
      </c>
    </row>
    <row r="51" spans="1:19" ht="21.75" customHeight="1">
      <c r="A51" s="37" t="s">
        <v>41</v>
      </c>
      <c r="B51" s="626">
        <v>34.868421052631575</v>
      </c>
      <c r="C51" s="626">
        <v>43.069306930693067</v>
      </c>
      <c r="D51" s="352">
        <v>43.07</v>
      </c>
      <c r="E51" s="1478"/>
      <c r="F51" s="410">
        <v>28.57</v>
      </c>
      <c r="G51" s="653">
        <v>28.57</v>
      </c>
      <c r="H51" s="349">
        <v>28.57</v>
      </c>
      <c r="I51" s="625">
        <v>33.757961783439491</v>
      </c>
      <c r="J51" s="70">
        <v>28.07</v>
      </c>
      <c r="K51" s="613">
        <v>28.07</v>
      </c>
      <c r="L51" s="656">
        <v>27.450980392156865</v>
      </c>
      <c r="M51" s="841">
        <v>24</v>
      </c>
      <c r="N51" s="921">
        <f>'METAS 2021'!Z50</f>
        <v>24</v>
      </c>
      <c r="O51" s="953">
        <v>21.212121212121211</v>
      </c>
      <c r="P51" s="1192">
        <f>'SUGESTÃO DA ÁREA TÉCNICA 2021'!AV50</f>
        <v>0</v>
      </c>
      <c r="Q51" s="1192">
        <f>'METAS 2021'!AV50</f>
        <v>0</v>
      </c>
      <c r="R51" s="1192">
        <f>'METAS 2021'!AV50</f>
        <v>0</v>
      </c>
      <c r="S51" s="137" t="s">
        <v>72</v>
      </c>
    </row>
    <row r="52" spans="1:19" ht="27.75" customHeight="1">
      <c r="A52" s="37" t="s">
        <v>42</v>
      </c>
      <c r="B52" s="626">
        <v>45</v>
      </c>
      <c r="C52" s="626">
        <v>31.223628691983123</v>
      </c>
      <c r="D52" s="643">
        <v>25</v>
      </c>
      <c r="E52" s="91" t="s">
        <v>217</v>
      </c>
      <c r="F52" s="409">
        <v>32.14</v>
      </c>
      <c r="G52" s="70" t="s">
        <v>420</v>
      </c>
      <c r="H52" s="349">
        <v>35</v>
      </c>
      <c r="I52" s="636">
        <v>27.941176470588236</v>
      </c>
      <c r="J52" s="70">
        <v>27.44</v>
      </c>
      <c r="K52" s="613">
        <v>32.14</v>
      </c>
      <c r="L52" s="655">
        <v>25.414364640883981</v>
      </c>
      <c r="M52" s="841">
        <v>22</v>
      </c>
      <c r="N52" s="921">
        <f>'METAS 2021'!Z51</f>
        <v>28</v>
      </c>
      <c r="O52" s="953">
        <v>20.634920634920633</v>
      </c>
      <c r="P52" s="1192">
        <f>'SUGESTÃO DA ÁREA TÉCNICA 2021'!AV51</f>
        <v>0</v>
      </c>
      <c r="Q52" s="1192">
        <f>'METAS 2021'!AV51</f>
        <v>0</v>
      </c>
      <c r="R52" s="1192">
        <f>'METAS 2021'!AV51</f>
        <v>0</v>
      </c>
      <c r="S52" s="137" t="s">
        <v>72</v>
      </c>
    </row>
    <row r="53" spans="1:19" ht="25.5" customHeight="1">
      <c r="A53" s="37" t="s">
        <v>43</v>
      </c>
      <c r="B53" s="626">
        <v>34.901960784313722</v>
      </c>
      <c r="C53" s="626">
        <v>27.037037037037038</v>
      </c>
      <c r="D53" s="643">
        <v>32.14</v>
      </c>
      <c r="E53" s="91" t="s">
        <v>217</v>
      </c>
      <c r="F53" s="409">
        <v>33.46</v>
      </c>
      <c r="G53" s="653">
        <v>30</v>
      </c>
      <c r="H53" s="349">
        <v>30</v>
      </c>
      <c r="I53" s="625">
        <v>30.392156862745097</v>
      </c>
      <c r="J53" s="70">
        <v>26.54</v>
      </c>
      <c r="K53" s="613">
        <v>35</v>
      </c>
      <c r="L53" s="655">
        <v>28.125</v>
      </c>
      <c r="M53" s="841">
        <v>25</v>
      </c>
      <c r="N53" s="921">
        <f>'METAS 2021'!Z52</f>
        <v>25</v>
      </c>
      <c r="O53" s="953">
        <v>29.670329670329672</v>
      </c>
      <c r="P53" s="1192">
        <f>'SUGESTÃO DA ÁREA TÉCNICA 2021'!AV52</f>
        <v>0</v>
      </c>
      <c r="Q53" s="1192">
        <f>'METAS 2021'!AV52</f>
        <v>0</v>
      </c>
      <c r="R53" s="1192">
        <f>'METAS 2021'!AV52</f>
        <v>0</v>
      </c>
      <c r="S53" s="137" t="s">
        <v>72</v>
      </c>
    </row>
    <row r="54" spans="1:19" ht="24" customHeight="1">
      <c r="A54" s="37" t="s">
        <v>44</v>
      </c>
      <c r="B54" s="626">
        <v>29.491525423728817</v>
      </c>
      <c r="C54" s="626">
        <v>33.766233766233768</v>
      </c>
      <c r="D54" s="587">
        <v>30</v>
      </c>
      <c r="E54" s="91" t="s">
        <v>215</v>
      </c>
      <c r="F54" s="409">
        <v>30.46</v>
      </c>
      <c r="G54" s="653">
        <v>28</v>
      </c>
      <c r="H54" s="349">
        <v>28</v>
      </c>
      <c r="I54" s="625">
        <v>31.125827814569533</v>
      </c>
      <c r="J54" s="70">
        <v>29.96</v>
      </c>
      <c r="K54" s="643">
        <v>30</v>
      </c>
      <c r="L54" s="664">
        <v>26.206896551724139</v>
      </c>
      <c r="M54" s="847">
        <v>25</v>
      </c>
      <c r="N54" s="921">
        <f>'METAS 2021'!Z53</f>
        <v>25</v>
      </c>
      <c r="O54" s="953">
        <v>26.804123711340207</v>
      </c>
      <c r="P54" s="1192">
        <f>'SUGESTÃO DA ÁREA TÉCNICA 2021'!AV53</f>
        <v>0</v>
      </c>
      <c r="Q54" s="1192">
        <f>'METAS 2021'!AV53</f>
        <v>0</v>
      </c>
      <c r="R54" s="1192">
        <f>'METAS 2021'!AV53</f>
        <v>0</v>
      </c>
      <c r="S54" s="137" t="s">
        <v>72</v>
      </c>
    </row>
    <row r="55" spans="1:19" ht="15.75">
      <c r="A55" s="296" t="s">
        <v>45</v>
      </c>
      <c r="B55" s="642"/>
      <c r="C55" s="642"/>
      <c r="D55" s="642"/>
      <c r="E55" s="642"/>
      <c r="F55" s="642"/>
      <c r="G55" s="642"/>
      <c r="H55" s="642"/>
      <c r="I55" s="642"/>
      <c r="J55" s="642"/>
      <c r="K55" s="642"/>
      <c r="L55" s="642"/>
      <c r="M55" s="838"/>
      <c r="N55" s="922"/>
      <c r="O55" s="954"/>
      <c r="P55" s="1193"/>
      <c r="Q55" s="1193"/>
      <c r="R55" s="1193"/>
      <c r="S55" s="169"/>
    </row>
    <row r="56" spans="1:19" ht="23.25" customHeight="1">
      <c r="A56" s="37" t="s">
        <v>47</v>
      </c>
      <c r="B56" s="626">
        <v>32.931726907630519</v>
      </c>
      <c r="C56" s="626">
        <v>30.805687203791472</v>
      </c>
      <c r="D56" s="349">
        <v>30</v>
      </c>
      <c r="E56" s="91" t="s">
        <v>214</v>
      </c>
      <c r="F56" s="409">
        <v>32.590000000000003</v>
      </c>
      <c r="G56" s="653">
        <v>28</v>
      </c>
      <c r="H56" s="349">
        <v>28</v>
      </c>
      <c r="I56" s="625">
        <v>30.56930693069307</v>
      </c>
      <c r="J56" s="70">
        <v>30.07</v>
      </c>
      <c r="K56" s="613">
        <v>28</v>
      </c>
      <c r="L56" s="665">
        <v>30.760095011876487</v>
      </c>
      <c r="M56" s="846">
        <v>25</v>
      </c>
      <c r="N56" s="921">
        <f>'METAS 2021'!Z55</f>
        <v>28</v>
      </c>
      <c r="O56" s="953">
        <v>28.013029315960914</v>
      </c>
      <c r="P56" s="1192">
        <f>'SUGESTÃO DA ÁREA TÉCNICA 2021'!AV55</f>
        <v>0</v>
      </c>
      <c r="Q56" s="1192">
        <f>'METAS 2021'!AV55</f>
        <v>0</v>
      </c>
      <c r="R56" s="1192">
        <f>'METAS 2021'!AV55</f>
        <v>0</v>
      </c>
      <c r="S56" s="137" t="s">
        <v>72</v>
      </c>
    </row>
    <row r="57" spans="1:19">
      <c r="A57" s="37" t="s">
        <v>50</v>
      </c>
      <c r="B57" s="626">
        <v>36.486486486486484</v>
      </c>
      <c r="C57" s="626">
        <v>33.544303797468359</v>
      </c>
      <c r="D57" s="349">
        <v>36</v>
      </c>
      <c r="E57" s="1476" t="s">
        <v>215</v>
      </c>
      <c r="F57" s="409">
        <v>38.22</v>
      </c>
      <c r="G57" s="653">
        <v>36</v>
      </c>
      <c r="H57" s="349">
        <v>36</v>
      </c>
      <c r="I57" s="625">
        <v>39.032258064516128</v>
      </c>
      <c r="J57" s="70">
        <v>33.04</v>
      </c>
      <c r="K57" s="613">
        <v>36</v>
      </c>
      <c r="L57" s="655">
        <v>31.543624161073826</v>
      </c>
      <c r="M57" s="841">
        <v>25</v>
      </c>
      <c r="N57" s="921">
        <f>'METAS 2021'!Z56</f>
        <v>31</v>
      </c>
      <c r="O57" s="953">
        <v>34.831460674157306</v>
      </c>
      <c r="P57" s="1192">
        <f>'SUGESTÃO DA ÁREA TÉCNICA 2021'!AV56</f>
        <v>0</v>
      </c>
      <c r="Q57" s="1192">
        <f>'METAS 2021'!AV56</f>
        <v>0</v>
      </c>
      <c r="R57" s="1192">
        <f>'METAS 2021'!AV56</f>
        <v>0</v>
      </c>
      <c r="S57" s="137" t="s">
        <v>72</v>
      </c>
    </row>
    <row r="58" spans="1:19">
      <c r="A58" s="37" t="s">
        <v>49</v>
      </c>
      <c r="B58" s="626">
        <v>29.610829103214893</v>
      </c>
      <c r="C58" s="626">
        <v>29.860650298606501</v>
      </c>
      <c r="D58" s="587">
        <v>29.51</v>
      </c>
      <c r="E58" s="1477"/>
      <c r="F58" s="409">
        <v>30.65</v>
      </c>
      <c r="G58" s="653">
        <v>30</v>
      </c>
      <c r="H58" s="349">
        <v>30</v>
      </c>
      <c r="I58" s="625">
        <v>32.116294793779581</v>
      </c>
      <c r="J58" s="70">
        <v>29.36</v>
      </c>
      <c r="K58" s="613">
        <v>30</v>
      </c>
      <c r="L58" s="655">
        <v>28.072727272727271</v>
      </c>
      <c r="M58" s="841">
        <v>20</v>
      </c>
      <c r="N58" s="921">
        <f>'METAS 2021'!Z57</f>
        <v>25</v>
      </c>
      <c r="O58" s="953">
        <v>29.655172413793103</v>
      </c>
      <c r="P58" s="1192">
        <f>'SUGESTÃO DA ÁREA TÉCNICA 2021'!AV57</f>
        <v>0</v>
      </c>
      <c r="Q58" s="1192">
        <f>'METAS 2021'!AV57</f>
        <v>0</v>
      </c>
      <c r="R58" s="1192">
        <f>'METAS 2021'!AV57</f>
        <v>0</v>
      </c>
      <c r="S58" s="137" t="s">
        <v>72</v>
      </c>
    </row>
    <row r="59" spans="1:19" ht="30" customHeight="1">
      <c r="A59" s="37" t="s">
        <v>48</v>
      </c>
      <c r="B59" s="626">
        <v>29.629629629629626</v>
      </c>
      <c r="C59" s="626">
        <v>29.512893982808023</v>
      </c>
      <c r="D59" s="349">
        <v>28.32</v>
      </c>
      <c r="E59" s="1478"/>
      <c r="F59" s="410">
        <v>27.48</v>
      </c>
      <c r="G59" s="653">
        <v>24.71</v>
      </c>
      <c r="H59" s="349">
        <v>24.71</v>
      </c>
      <c r="I59" s="625">
        <v>26.265822784810126</v>
      </c>
      <c r="J59" s="70">
        <v>25.77</v>
      </c>
      <c r="K59" s="643">
        <v>24.71</v>
      </c>
      <c r="L59" s="656">
        <v>27.300613496932513</v>
      </c>
      <c r="M59" s="841">
        <v>20</v>
      </c>
      <c r="N59" s="921">
        <f>'METAS 2021'!Z58</f>
        <v>20</v>
      </c>
      <c r="O59" s="953">
        <v>20</v>
      </c>
      <c r="P59" s="1192">
        <f>'SUGESTÃO DA ÁREA TÉCNICA 2021'!AV58</f>
        <v>0</v>
      </c>
      <c r="Q59" s="1192">
        <f>'METAS 2021'!AV58</f>
        <v>0</v>
      </c>
      <c r="R59" s="1192">
        <f>'METAS 2021'!AV58</f>
        <v>0</v>
      </c>
      <c r="S59" s="137" t="s">
        <v>72</v>
      </c>
    </row>
    <row r="60" spans="1:19" ht="22.5" customHeight="1">
      <c r="A60" s="37" t="s">
        <v>46</v>
      </c>
      <c r="B60" s="626">
        <v>29.263044647660031</v>
      </c>
      <c r="C60" s="626">
        <v>28.544512482336316</v>
      </c>
      <c r="D60" s="349">
        <v>18.87</v>
      </c>
      <c r="E60" s="91" t="s">
        <v>219</v>
      </c>
      <c r="F60" s="409">
        <v>27.65</v>
      </c>
      <c r="G60" s="653">
        <v>27</v>
      </c>
      <c r="H60" s="349">
        <v>27</v>
      </c>
      <c r="I60" s="636">
        <v>26.897321428571431</v>
      </c>
      <c r="J60" s="70">
        <v>26.4</v>
      </c>
      <c r="K60" s="643">
        <v>26.4</v>
      </c>
      <c r="L60" s="666">
        <v>27.465181058495823</v>
      </c>
      <c r="M60" s="848">
        <v>20</v>
      </c>
      <c r="N60" s="921">
        <f>'METAS 2021'!Z59</f>
        <v>25</v>
      </c>
      <c r="O60" s="953">
        <v>22.203389830508474</v>
      </c>
      <c r="P60" s="1192">
        <f>'SUGESTÃO DA ÁREA TÉCNICA 2021'!AV59</f>
        <v>0</v>
      </c>
      <c r="Q60" s="1192">
        <f>'METAS 2021'!AV59</f>
        <v>0</v>
      </c>
      <c r="R60" s="1192">
        <f>'METAS 2021'!AV59</f>
        <v>0</v>
      </c>
      <c r="S60" s="137" t="s">
        <v>72</v>
      </c>
    </row>
    <row r="61" spans="1:19" ht="16.5" thickBot="1">
      <c r="A61" s="296" t="s">
        <v>51</v>
      </c>
      <c r="B61" s="642"/>
      <c r="C61" s="642"/>
      <c r="D61" s="642"/>
      <c r="E61" s="642"/>
      <c r="F61" s="642"/>
      <c r="G61" s="642"/>
      <c r="H61" s="642"/>
      <c r="I61" s="642"/>
      <c r="J61" s="642"/>
      <c r="K61" s="642"/>
      <c r="L61" s="642"/>
      <c r="M61" s="838"/>
      <c r="N61" s="922"/>
      <c r="O61" s="954"/>
      <c r="P61" s="1193"/>
      <c r="Q61" s="1193"/>
      <c r="R61" s="1193"/>
      <c r="S61" s="169"/>
    </row>
    <row r="62" spans="1:19" ht="25.5" customHeight="1">
      <c r="A62" s="37" t="s">
        <v>54</v>
      </c>
      <c r="B62" s="626">
        <v>33.150183150183146</v>
      </c>
      <c r="C62" s="626">
        <v>35.478547854785482</v>
      </c>
      <c r="D62" s="587">
        <v>35</v>
      </c>
      <c r="E62" s="91" t="s">
        <v>210</v>
      </c>
      <c r="F62" s="410">
        <v>30.97</v>
      </c>
      <c r="G62" s="70" t="s">
        <v>418</v>
      </c>
      <c r="H62" s="587">
        <v>31</v>
      </c>
      <c r="I62" s="625">
        <v>33.061889250814332</v>
      </c>
      <c r="J62" s="70">
        <v>30.47</v>
      </c>
      <c r="K62" s="613">
        <v>31.5</v>
      </c>
      <c r="L62" s="661">
        <v>30.902777777777779</v>
      </c>
      <c r="M62" s="841">
        <v>25</v>
      </c>
      <c r="N62" s="921">
        <f>'METAS 2021'!Z61</f>
        <v>25</v>
      </c>
      <c r="O62" s="953">
        <v>28.837209302325583</v>
      </c>
      <c r="P62" s="1192">
        <f>'SUGESTÃO DA ÁREA TÉCNICA 2021'!AV61</f>
        <v>0</v>
      </c>
      <c r="Q62" s="1192">
        <f>'METAS 2021'!AV61</f>
        <v>0</v>
      </c>
      <c r="R62" s="1192">
        <f>'METAS 2021'!AV61</f>
        <v>0</v>
      </c>
      <c r="S62" s="137" t="s">
        <v>72</v>
      </c>
    </row>
    <row r="63" spans="1:19" ht="30">
      <c r="A63" s="37" t="s">
        <v>52</v>
      </c>
      <c r="B63" s="626">
        <v>34.886817576564582</v>
      </c>
      <c r="C63" s="626">
        <v>36.918990703851264</v>
      </c>
      <c r="D63" s="643">
        <v>30</v>
      </c>
      <c r="E63" s="91" t="s">
        <v>217</v>
      </c>
      <c r="F63" s="409">
        <v>37.24</v>
      </c>
      <c r="G63" s="653">
        <v>35</v>
      </c>
      <c r="H63" s="349">
        <v>35</v>
      </c>
      <c r="I63" s="636">
        <v>34.962962962962962</v>
      </c>
      <c r="J63" s="70">
        <v>34.46</v>
      </c>
      <c r="K63" s="613">
        <v>34.46</v>
      </c>
      <c r="L63" s="655">
        <v>33.177570093457945</v>
      </c>
      <c r="M63" s="841">
        <v>30</v>
      </c>
      <c r="N63" s="921">
        <f>'METAS 2021'!Z62</f>
        <v>30</v>
      </c>
      <c r="O63" s="953">
        <v>39.901477832512313</v>
      </c>
      <c r="P63" s="1192">
        <f>'SUGESTÃO DA ÁREA TÉCNICA 2021'!AV62</f>
        <v>0</v>
      </c>
      <c r="Q63" s="1192">
        <f>'METAS 2021'!AV62</f>
        <v>0</v>
      </c>
      <c r="R63" s="1192">
        <f>'METAS 2021'!AV62</f>
        <v>0</v>
      </c>
      <c r="S63" s="137" t="s">
        <v>72</v>
      </c>
    </row>
    <row r="64" spans="1:19" ht="29.25" customHeight="1">
      <c r="A64" s="37" t="s">
        <v>53</v>
      </c>
      <c r="B64" s="626">
        <v>37.119113573407205</v>
      </c>
      <c r="C64" s="626">
        <v>35.224586288416077</v>
      </c>
      <c r="D64" s="349">
        <v>37</v>
      </c>
      <c r="E64" s="91" t="s">
        <v>213</v>
      </c>
      <c r="F64" s="410">
        <v>33.61</v>
      </c>
      <c r="G64" s="653">
        <v>31</v>
      </c>
      <c r="H64" s="349">
        <v>31</v>
      </c>
      <c r="I64" s="636">
        <v>30.423280423280424</v>
      </c>
      <c r="J64" s="70">
        <v>29.92</v>
      </c>
      <c r="K64" s="643">
        <v>29.92</v>
      </c>
      <c r="L64" s="656">
        <v>37.087912087912088</v>
      </c>
      <c r="M64" s="841">
        <v>30</v>
      </c>
      <c r="N64" s="921">
        <f>'METAS 2021'!Z63</f>
        <v>30</v>
      </c>
      <c r="O64" s="953">
        <v>31.967213114754102</v>
      </c>
      <c r="P64" s="1192">
        <f>'SUGESTÃO DA ÁREA TÉCNICA 2021'!AV63</f>
        <v>0</v>
      </c>
      <c r="Q64" s="1192">
        <f>'METAS 2021'!AV63</f>
        <v>0</v>
      </c>
      <c r="R64" s="1192">
        <f>'METAS 2021'!AV63</f>
        <v>0</v>
      </c>
      <c r="S64" s="137" t="s">
        <v>72</v>
      </c>
    </row>
    <row r="65" spans="1:21" ht="29.25" customHeight="1">
      <c r="A65" s="37" t="s">
        <v>56</v>
      </c>
      <c r="B65" s="626">
        <v>32.061068702290072</v>
      </c>
      <c r="C65" s="626">
        <v>28.749999999999996</v>
      </c>
      <c r="D65" s="349">
        <v>30</v>
      </c>
      <c r="E65" s="91" t="s">
        <v>214</v>
      </c>
      <c r="F65" s="409">
        <v>31.94</v>
      </c>
      <c r="G65" s="653">
        <v>30</v>
      </c>
      <c r="H65" s="349">
        <v>30</v>
      </c>
      <c r="I65" s="625">
        <v>33.061889250814332</v>
      </c>
      <c r="J65" s="70">
        <v>28.25</v>
      </c>
      <c r="K65" s="613">
        <v>28.25</v>
      </c>
      <c r="L65" s="656">
        <v>29.896907216494846</v>
      </c>
      <c r="M65" s="846">
        <v>25</v>
      </c>
      <c r="N65" s="921">
        <f>'METAS 2021'!Z64</f>
        <v>25</v>
      </c>
      <c r="O65" s="953">
        <v>24.731182795698924</v>
      </c>
      <c r="P65" s="1192">
        <f>'SUGESTÃO DA ÁREA TÉCNICA 2021'!AV64</f>
        <v>0</v>
      </c>
      <c r="Q65" s="1192">
        <f>'METAS 2021'!AV64</f>
        <v>0</v>
      </c>
      <c r="R65" s="1192">
        <f>'METAS 2021'!AV64</f>
        <v>0</v>
      </c>
      <c r="S65" s="137" t="s">
        <v>72</v>
      </c>
    </row>
    <row r="66" spans="1:21" ht="21.75" customHeight="1">
      <c r="A66" s="37" t="s">
        <v>57</v>
      </c>
      <c r="B66" s="626">
        <v>31.638418079096049</v>
      </c>
      <c r="C66" s="626">
        <v>30.54054054054054</v>
      </c>
      <c r="D66" s="349">
        <v>31.65</v>
      </c>
      <c r="E66" s="1476" t="s">
        <v>215</v>
      </c>
      <c r="F66" s="409">
        <v>32.24</v>
      </c>
      <c r="G66" s="653">
        <v>28</v>
      </c>
      <c r="H66" s="349">
        <v>28</v>
      </c>
      <c r="I66" s="625">
        <v>34.962962962962962</v>
      </c>
      <c r="J66" s="70">
        <v>30.04</v>
      </c>
      <c r="K66" s="613">
        <v>30.04</v>
      </c>
      <c r="L66" s="655">
        <v>26.479750778816197</v>
      </c>
      <c r="M66" s="841">
        <v>22</v>
      </c>
      <c r="N66" s="921">
        <f>'METAS 2021'!Z65</f>
        <v>22</v>
      </c>
      <c r="O66" s="953">
        <v>24.770642201834864</v>
      </c>
      <c r="P66" s="1192">
        <f>'SUGESTÃO DA ÁREA TÉCNICA 2021'!AV65</f>
        <v>0</v>
      </c>
      <c r="Q66" s="1192">
        <f>'METAS 2021'!AV65</f>
        <v>0</v>
      </c>
      <c r="R66" s="1192">
        <f>'METAS 2021'!AV65</f>
        <v>0</v>
      </c>
      <c r="S66" s="137" t="s">
        <v>72</v>
      </c>
    </row>
    <row r="67" spans="1:21" ht="15.75" thickBot="1">
      <c r="A67" s="37" t="s">
        <v>55</v>
      </c>
      <c r="B67" s="626">
        <v>25</v>
      </c>
      <c r="C67" s="626">
        <v>32.142857142857146</v>
      </c>
      <c r="D67" s="349">
        <v>32.22</v>
      </c>
      <c r="E67" s="1478"/>
      <c r="F67" s="409">
        <v>35.22</v>
      </c>
      <c r="G67" s="653">
        <v>32.33</v>
      </c>
      <c r="H67" s="349">
        <v>32.33</v>
      </c>
      <c r="I67" s="636">
        <v>30.423280423280424</v>
      </c>
      <c r="J67" s="70">
        <v>29.92</v>
      </c>
      <c r="K67" s="613">
        <v>29.92</v>
      </c>
      <c r="L67" s="779">
        <v>32.30088495575221</v>
      </c>
      <c r="M67" s="848">
        <v>25</v>
      </c>
      <c r="N67" s="921">
        <f>'METAS 2021'!Z66</f>
        <v>0</v>
      </c>
      <c r="O67" s="953">
        <v>28.39506172839506</v>
      </c>
      <c r="P67" s="1192">
        <f>'SUGESTÃO DA ÁREA TÉCNICA 2021'!AV66</f>
        <v>0</v>
      </c>
      <c r="Q67" s="1192">
        <f>'METAS 2021'!AV66</f>
        <v>0</v>
      </c>
      <c r="R67" s="1192">
        <f>'METAS 2021'!AV66</f>
        <v>0</v>
      </c>
      <c r="S67" s="137" t="s">
        <v>72</v>
      </c>
    </row>
    <row r="68" spans="1:21" ht="15.75">
      <c r="A68" s="296" t="s">
        <v>80</v>
      </c>
      <c r="B68" s="642"/>
      <c r="C68" s="642"/>
      <c r="D68" s="642"/>
      <c r="E68" s="642"/>
      <c r="F68" s="642"/>
      <c r="G68" s="642"/>
      <c r="H68" s="642"/>
      <c r="I68" s="642"/>
      <c r="J68" s="642"/>
      <c r="K68" s="642"/>
      <c r="L68" s="642"/>
      <c r="M68" s="838"/>
      <c r="N68" s="922"/>
      <c r="O68" s="954"/>
      <c r="P68" s="1193"/>
      <c r="Q68" s="1193"/>
      <c r="R68" s="1193"/>
      <c r="S68" s="169"/>
    </row>
    <row r="69" spans="1:21" ht="30">
      <c r="A69" s="37" t="s">
        <v>58</v>
      </c>
      <c r="B69" s="626">
        <v>34.053156146179404</v>
      </c>
      <c r="C69" s="626">
        <v>32.24543080939948</v>
      </c>
      <c r="D69" s="349">
        <v>30</v>
      </c>
      <c r="E69" s="91" t="s">
        <v>217</v>
      </c>
      <c r="F69" s="409">
        <v>32.33</v>
      </c>
      <c r="G69" s="653">
        <v>30</v>
      </c>
      <c r="H69" s="349">
        <v>30</v>
      </c>
      <c r="I69" s="625">
        <v>30.028328611898019</v>
      </c>
      <c r="J69" s="70">
        <v>29.53</v>
      </c>
      <c r="K69" s="613">
        <v>29.53</v>
      </c>
      <c r="L69" s="665">
        <v>33.238636363636367</v>
      </c>
      <c r="M69" s="846">
        <v>25</v>
      </c>
      <c r="N69" s="921">
        <f>'METAS 2021'!Z68</f>
        <v>30</v>
      </c>
      <c r="O69" s="953">
        <v>29.953917050691242</v>
      </c>
      <c r="P69" s="1192">
        <f>'SUGESTÃO DA ÁREA TÉCNICA 2021'!AV68</f>
        <v>0</v>
      </c>
      <c r="Q69" s="1192">
        <f>'METAS 2021'!AV68</f>
        <v>0</v>
      </c>
      <c r="R69" s="1192">
        <f>'METAS 2021'!AV68</f>
        <v>0</v>
      </c>
      <c r="S69" s="137" t="s">
        <v>72</v>
      </c>
    </row>
    <row r="70" spans="1:21" ht="20.25" customHeight="1">
      <c r="A70" s="37" t="s">
        <v>59</v>
      </c>
      <c r="B70" s="626">
        <v>40.74074074074074</v>
      </c>
      <c r="C70" s="626">
        <v>35.789473684210527</v>
      </c>
      <c r="D70" s="349">
        <v>40.75</v>
      </c>
      <c r="E70" s="1476" t="s">
        <v>210</v>
      </c>
      <c r="F70" s="410">
        <v>35.049999999999997</v>
      </c>
      <c r="G70" s="653">
        <v>32</v>
      </c>
      <c r="H70" s="349">
        <v>32</v>
      </c>
      <c r="I70" s="636">
        <v>31.550802139037433</v>
      </c>
      <c r="J70" s="70">
        <v>31.05</v>
      </c>
      <c r="K70" s="613">
        <v>31.05</v>
      </c>
      <c r="L70" s="656">
        <v>31.122448979591837</v>
      </c>
      <c r="M70" s="841">
        <v>25</v>
      </c>
      <c r="N70" s="921">
        <f>'METAS 2021'!Z69</f>
        <v>25</v>
      </c>
      <c r="O70" s="953">
        <v>38.983050847457626</v>
      </c>
      <c r="P70" s="1192">
        <f>'SUGESTÃO DA ÁREA TÉCNICA 2021'!AV69</f>
        <v>0</v>
      </c>
      <c r="Q70" s="1192">
        <f>'METAS 2021'!AV69</f>
        <v>0</v>
      </c>
      <c r="R70" s="1192">
        <f>'METAS 2021'!AV69</f>
        <v>0</v>
      </c>
      <c r="S70" s="137" t="s">
        <v>72</v>
      </c>
    </row>
    <row r="71" spans="1:21" ht="30" customHeight="1">
      <c r="A71" s="37" t="s">
        <v>60</v>
      </c>
      <c r="B71" s="626">
        <v>33.39</v>
      </c>
      <c r="C71" s="626">
        <v>34.242837653478851</v>
      </c>
      <c r="D71" s="349">
        <v>34.5</v>
      </c>
      <c r="E71" s="1478"/>
      <c r="F71" s="410">
        <v>32.71</v>
      </c>
      <c r="G71" s="653">
        <v>32</v>
      </c>
      <c r="H71" s="349">
        <v>32</v>
      </c>
      <c r="I71" s="625">
        <v>33.950617283950621</v>
      </c>
      <c r="J71" s="70">
        <v>32.21</v>
      </c>
      <c r="K71" s="643">
        <v>33</v>
      </c>
      <c r="L71" s="655">
        <v>32.608695652173914</v>
      </c>
      <c r="M71" s="841">
        <v>25</v>
      </c>
      <c r="N71" s="921">
        <f>'METAS 2021'!Z70</f>
        <v>0</v>
      </c>
      <c r="O71" s="953">
        <v>31.325301204819279</v>
      </c>
      <c r="P71" s="1192">
        <f>'SUGESTÃO DA ÁREA TÉCNICA 2021'!AV70</f>
        <v>0</v>
      </c>
      <c r="Q71" s="1192">
        <f>'METAS 2021'!AV70</f>
        <v>0</v>
      </c>
      <c r="R71" s="1192">
        <f>'METAS 2021'!AV70</f>
        <v>0</v>
      </c>
      <c r="S71" s="137" t="s">
        <v>72</v>
      </c>
    </row>
    <row r="72" spans="1:21" ht="22.5" customHeight="1">
      <c r="A72" s="37" t="s">
        <v>61</v>
      </c>
      <c r="B72" s="626">
        <v>40.517241379310342</v>
      </c>
      <c r="C72" s="626">
        <v>33.238636363636367</v>
      </c>
      <c r="D72" s="587">
        <v>28</v>
      </c>
      <c r="E72" s="91" t="s">
        <v>220</v>
      </c>
      <c r="F72" s="409">
        <v>40.28</v>
      </c>
      <c r="G72" s="653">
        <v>31</v>
      </c>
      <c r="H72" s="349">
        <v>31</v>
      </c>
      <c r="I72" s="625">
        <v>34.957020057306593</v>
      </c>
      <c r="J72" s="70">
        <v>32.74</v>
      </c>
      <c r="K72" s="349">
        <v>32.74</v>
      </c>
      <c r="L72" s="656">
        <v>34.393063583815028</v>
      </c>
      <c r="M72" s="841">
        <v>24</v>
      </c>
      <c r="N72" s="921">
        <f>'METAS 2021'!Z71</f>
        <v>30</v>
      </c>
      <c r="O72" s="953">
        <v>37.606837606837608</v>
      </c>
      <c r="P72" s="1192">
        <f>'SUGESTÃO DA ÁREA TÉCNICA 2021'!AV71</f>
        <v>0</v>
      </c>
      <c r="Q72" s="1192">
        <f>'METAS 2021'!AV71</f>
        <v>0</v>
      </c>
      <c r="R72" s="1192">
        <f>'METAS 2021'!AV71</f>
        <v>0</v>
      </c>
      <c r="S72" s="137" t="s">
        <v>72</v>
      </c>
    </row>
    <row r="73" spans="1:21" ht="25.5" customHeight="1">
      <c r="A73" s="37" t="s">
        <v>62</v>
      </c>
      <c r="B73" s="626">
        <v>33.021806853582554</v>
      </c>
      <c r="C73" s="626">
        <v>35.509138381201041</v>
      </c>
      <c r="D73" s="349">
        <v>33.020000000000003</v>
      </c>
      <c r="E73" s="91" t="s">
        <v>210</v>
      </c>
      <c r="F73" s="409">
        <v>35.01</v>
      </c>
      <c r="G73" s="653">
        <v>30</v>
      </c>
      <c r="H73" s="349">
        <v>30</v>
      </c>
      <c r="I73" s="625">
        <v>32.791327913279133</v>
      </c>
      <c r="J73" s="70">
        <v>32.29</v>
      </c>
      <c r="K73" s="613">
        <v>33</v>
      </c>
      <c r="L73" s="666">
        <v>34.020618556701031</v>
      </c>
      <c r="M73" s="848">
        <v>25</v>
      </c>
      <c r="N73" s="921">
        <f>'METAS 2021'!Z72</f>
        <v>0</v>
      </c>
      <c r="O73" s="953">
        <v>25.531914893617021</v>
      </c>
      <c r="P73" s="1192">
        <f>'SUGESTÃO DA ÁREA TÉCNICA 2021'!AV72</f>
        <v>0</v>
      </c>
      <c r="Q73" s="1192">
        <f>'METAS 2021'!AV72</f>
        <v>0</v>
      </c>
      <c r="R73" s="1192">
        <f>'METAS 2021'!AV72</f>
        <v>0</v>
      </c>
      <c r="S73" s="137" t="s">
        <v>72</v>
      </c>
    </row>
    <row r="74" spans="1:21" ht="15.75">
      <c r="A74" s="296" t="s">
        <v>63</v>
      </c>
      <c r="B74" s="642"/>
      <c r="C74" s="642"/>
      <c r="D74" s="642"/>
      <c r="E74" s="642"/>
      <c r="F74" s="642"/>
      <c r="G74" s="642"/>
      <c r="H74" s="642"/>
      <c r="I74" s="642"/>
      <c r="J74" s="642"/>
      <c r="K74" s="642"/>
      <c r="L74" s="642"/>
      <c r="M74" s="838"/>
      <c r="N74" s="922"/>
      <c r="O74" s="954"/>
      <c r="P74" s="1193"/>
      <c r="Q74" s="1193"/>
      <c r="R74" s="1193"/>
      <c r="S74" s="169"/>
    </row>
    <row r="75" spans="1:21" ht="25.5" customHeight="1">
      <c r="A75" s="37" t="s">
        <v>64</v>
      </c>
      <c r="B75" s="626">
        <v>31.72043010752688</v>
      </c>
      <c r="C75" s="626">
        <v>30.901287553648071</v>
      </c>
      <c r="D75" s="349">
        <v>30</v>
      </c>
      <c r="E75" s="91" t="s">
        <v>212</v>
      </c>
      <c r="F75" s="410">
        <v>26.86</v>
      </c>
      <c r="G75" s="70" t="s">
        <v>421</v>
      </c>
      <c r="H75" s="349">
        <v>29</v>
      </c>
      <c r="I75" s="636">
        <v>23.430962343096233</v>
      </c>
      <c r="J75" s="70">
        <v>22.93</v>
      </c>
      <c r="K75" s="587">
        <v>60</v>
      </c>
      <c r="L75" s="663">
        <v>23.018867924528301</v>
      </c>
      <c r="M75" s="841">
        <v>20</v>
      </c>
      <c r="N75" s="921">
        <f>'METAS 2021'!Z74</f>
        <v>20</v>
      </c>
      <c r="O75" s="953">
        <v>31.325301204819279</v>
      </c>
      <c r="P75" s="1192">
        <f>'SUGESTÃO DA ÁREA TÉCNICA 2021'!AV74</f>
        <v>0</v>
      </c>
      <c r="Q75" s="1192">
        <f>'METAS 2021'!AV74</f>
        <v>0</v>
      </c>
      <c r="R75" s="1192">
        <f>'METAS 2021'!AV74</f>
        <v>0</v>
      </c>
      <c r="S75" s="137" t="s">
        <v>72</v>
      </c>
    </row>
    <row r="76" spans="1:21" ht="25.5" customHeight="1">
      <c r="A76" s="37" t="s">
        <v>65</v>
      </c>
      <c r="B76" s="626">
        <v>33</v>
      </c>
      <c r="C76" s="626">
        <v>31.725888324873097</v>
      </c>
      <c r="D76" s="349">
        <v>32.799999999999997</v>
      </c>
      <c r="E76" s="1476" t="s">
        <v>221</v>
      </c>
      <c r="F76" s="409">
        <v>33.590000000000003</v>
      </c>
      <c r="G76" s="653">
        <v>32.799999999999997</v>
      </c>
      <c r="H76" s="349">
        <v>32.799999999999997</v>
      </c>
      <c r="I76" s="625">
        <v>34.708392603129447</v>
      </c>
      <c r="J76" s="70">
        <v>31.23</v>
      </c>
      <c r="K76" s="349">
        <v>34</v>
      </c>
      <c r="L76" s="655">
        <v>32.587412587412587</v>
      </c>
      <c r="M76" s="841">
        <v>25</v>
      </c>
      <c r="N76" s="921">
        <f>'METAS 2021'!Z75</f>
        <v>33</v>
      </c>
      <c r="O76" s="953">
        <v>35.021097046413502</v>
      </c>
      <c r="P76" s="1192">
        <f>'SUGESTÃO DA ÁREA TÉCNICA 2021'!AV75</f>
        <v>0</v>
      </c>
      <c r="Q76" s="1192">
        <f>'METAS 2021'!AV75</f>
        <v>0</v>
      </c>
      <c r="R76" s="1192">
        <f>'METAS 2021'!AV75</f>
        <v>0</v>
      </c>
      <c r="S76" s="137" t="s">
        <v>72</v>
      </c>
    </row>
    <row r="77" spans="1:21" ht="21.75" customHeight="1">
      <c r="A77" s="37" t="s">
        <v>66</v>
      </c>
      <c r="B77" s="626">
        <v>30.50314465408805</v>
      </c>
      <c r="C77" s="626">
        <v>31.75403225806452</v>
      </c>
      <c r="D77" s="349">
        <v>31.8</v>
      </c>
      <c r="E77" s="1477"/>
      <c r="F77" s="409">
        <v>32</v>
      </c>
      <c r="G77" s="653">
        <v>30</v>
      </c>
      <c r="H77" s="349">
        <v>30</v>
      </c>
      <c r="I77" s="636">
        <v>28.494041170097507</v>
      </c>
      <c r="J77" s="70">
        <v>27.99</v>
      </c>
      <c r="K77" s="643">
        <v>27.99</v>
      </c>
      <c r="L77" s="656">
        <v>29.098360655737704</v>
      </c>
      <c r="M77" s="841">
        <v>25</v>
      </c>
      <c r="N77" s="921">
        <f>'METAS 2021'!Z76</f>
        <v>25</v>
      </c>
      <c r="O77" s="953">
        <v>21.676300578034681</v>
      </c>
      <c r="P77" s="1192">
        <f>'SUGESTÃO DA ÁREA TÉCNICA 2021'!AV76</f>
        <v>0</v>
      </c>
      <c r="Q77" s="1192">
        <f>'METAS 2021'!AV76</f>
        <v>0</v>
      </c>
      <c r="R77" s="1192">
        <f>'METAS 2021'!AV76</f>
        <v>0</v>
      </c>
      <c r="S77" s="137" t="s">
        <v>72</v>
      </c>
    </row>
    <row r="78" spans="1:21">
      <c r="A78" s="37" t="s">
        <v>67</v>
      </c>
      <c r="B78" s="626">
        <v>31.584948688711517</v>
      </c>
      <c r="C78" s="626">
        <v>32.448979591836732</v>
      </c>
      <c r="D78" s="349">
        <v>33</v>
      </c>
      <c r="E78" s="1477"/>
      <c r="F78" s="409">
        <v>33.700000000000003</v>
      </c>
      <c r="G78" s="70" t="s">
        <v>419</v>
      </c>
      <c r="H78" s="349">
        <v>35</v>
      </c>
      <c r="I78" s="636">
        <v>28.68605817452357</v>
      </c>
      <c r="J78" s="70">
        <v>28.19</v>
      </c>
      <c r="K78" s="349">
        <v>40</v>
      </c>
      <c r="L78" s="662">
        <v>31.943031536113935</v>
      </c>
      <c r="M78" s="841">
        <v>24</v>
      </c>
      <c r="N78" s="921">
        <f>'METAS 2021'!Z77</f>
        <v>30</v>
      </c>
      <c r="O78" s="953">
        <v>28.478964401294498</v>
      </c>
      <c r="P78" s="1192">
        <f>'SUGESTÃO DA ÁREA TÉCNICA 2021'!AV77</f>
        <v>0</v>
      </c>
      <c r="Q78" s="1192">
        <f>'METAS 2021'!AV77</f>
        <v>0</v>
      </c>
      <c r="R78" s="1192">
        <f>'METAS 2021'!AV77</f>
        <v>0</v>
      </c>
      <c r="S78" s="137" t="s">
        <v>72</v>
      </c>
    </row>
    <row r="79" spans="1:21" ht="21" customHeight="1">
      <c r="A79" s="37" t="s">
        <v>68</v>
      </c>
      <c r="B79" s="626">
        <v>33.522727272727273</v>
      </c>
      <c r="C79" s="626">
        <v>32.835820895522389</v>
      </c>
      <c r="D79" s="349">
        <v>33</v>
      </c>
      <c r="E79" s="1478"/>
      <c r="F79" s="410">
        <v>32.17</v>
      </c>
      <c r="G79" s="63">
        <v>30</v>
      </c>
      <c r="H79" s="349">
        <v>30</v>
      </c>
      <c r="I79" s="625">
        <v>34.794520547945204</v>
      </c>
      <c r="J79" s="70">
        <v>31.67</v>
      </c>
      <c r="K79" s="613">
        <v>31.67</v>
      </c>
      <c r="L79" s="667">
        <v>33.060109289617486</v>
      </c>
      <c r="M79" s="923">
        <v>25</v>
      </c>
      <c r="N79" s="919">
        <f>'METAS 2021'!Z78</f>
        <v>25</v>
      </c>
      <c r="O79" s="953">
        <v>28.000000000000004</v>
      </c>
      <c r="P79" s="1192">
        <f>'SUGESTÃO DA ÁREA TÉCNICA 2021'!AV78</f>
        <v>0</v>
      </c>
      <c r="Q79" s="1192">
        <f>'METAS 2021'!AV78</f>
        <v>0</v>
      </c>
      <c r="R79" s="1192">
        <f>'METAS 2021'!AV78</f>
        <v>0</v>
      </c>
      <c r="S79" s="137" t="s">
        <v>72</v>
      </c>
      <c r="U79" s="2" t="s">
        <v>69</v>
      </c>
    </row>
    <row r="80" spans="1:21">
      <c r="A80" s="8"/>
      <c r="B80" s="8"/>
      <c r="K80" s="285"/>
      <c r="L80" s="285"/>
      <c r="M80" s="408"/>
      <c r="N80" s="285"/>
      <c r="O80" s="285"/>
      <c r="P80" s="285"/>
      <c r="Q80" s="285"/>
      <c r="R80" s="285"/>
    </row>
    <row r="81" spans="1:22">
      <c r="A81" s="1292" t="s">
        <v>632</v>
      </c>
      <c r="B81" s="1293"/>
      <c r="C81" s="1293"/>
      <c r="D81" s="1293"/>
      <c r="E81" s="1293"/>
      <c r="F81" s="1293"/>
      <c r="G81" s="1293"/>
      <c r="H81" s="1293"/>
      <c r="I81" s="1293"/>
      <c r="J81" s="1293"/>
      <c r="K81" s="1293"/>
      <c r="L81" s="1293"/>
      <c r="M81" s="1293"/>
      <c r="N81" s="1293"/>
      <c r="O81" s="1293"/>
      <c r="P81" s="1293"/>
      <c r="Q81" s="1293"/>
      <c r="R81" s="1293"/>
      <c r="S81" s="1382"/>
    </row>
    <row r="82" spans="1:22" ht="15" customHeight="1">
      <c r="A82" s="1286" t="s">
        <v>692</v>
      </c>
      <c r="B82" s="1287"/>
      <c r="C82" s="1287"/>
      <c r="D82" s="1287"/>
      <c r="E82" s="1287"/>
      <c r="F82" s="1287"/>
      <c r="G82" s="1287"/>
      <c r="H82" s="1287"/>
      <c r="I82" s="1287"/>
      <c r="J82" s="1287"/>
      <c r="K82" s="1287"/>
      <c r="L82" s="1287"/>
      <c r="M82" s="1287"/>
      <c r="N82" s="1287"/>
      <c r="O82" s="1287"/>
      <c r="P82" s="1287"/>
      <c r="Q82" s="1287"/>
      <c r="R82" s="1287"/>
      <c r="S82" s="1379"/>
    </row>
    <row r="83" spans="1:22" ht="14.25" customHeight="1">
      <c r="A83" s="1288" t="s">
        <v>693</v>
      </c>
      <c r="B83" s="1289"/>
      <c r="C83" s="1289"/>
      <c r="D83" s="1289"/>
      <c r="E83" s="1289"/>
      <c r="F83" s="1289"/>
      <c r="G83" s="1289"/>
      <c r="H83" s="1289"/>
      <c r="I83" s="1289"/>
      <c r="J83" s="1289"/>
      <c r="K83" s="1289"/>
      <c r="L83" s="1289"/>
      <c r="M83" s="1289"/>
      <c r="N83" s="1289"/>
      <c r="O83" s="1289"/>
      <c r="P83" s="1289"/>
      <c r="Q83" s="1289"/>
      <c r="R83" s="1289"/>
      <c r="S83" s="1380"/>
    </row>
    <row r="84" spans="1:22">
      <c r="A84" s="1290"/>
      <c r="B84" s="1291"/>
      <c r="C84" s="1291"/>
      <c r="D84" s="1291"/>
      <c r="E84" s="1291"/>
      <c r="F84" s="1291"/>
      <c r="G84" s="1291"/>
      <c r="H84" s="1291"/>
      <c r="I84" s="1291"/>
      <c r="J84" s="1291"/>
      <c r="K84" s="1291"/>
      <c r="L84" s="1291"/>
      <c r="M84" s="1291"/>
      <c r="N84" s="1291"/>
      <c r="O84" s="1291"/>
      <c r="P84" s="1291"/>
      <c r="Q84" s="1291"/>
      <c r="R84" s="1291"/>
      <c r="S84" s="1381"/>
      <c r="T84" s="15"/>
      <c r="U84" s="15"/>
      <c r="V84" s="15"/>
    </row>
    <row r="85" spans="1:22">
      <c r="A85" s="35"/>
      <c r="B85" s="35"/>
      <c r="C85" s="35"/>
      <c r="D85" s="35"/>
      <c r="E85" s="35"/>
      <c r="F85" s="35"/>
      <c r="G85" s="35"/>
      <c r="H85" s="35"/>
      <c r="I85" s="35"/>
      <c r="J85" s="35"/>
      <c r="K85" s="668"/>
      <c r="L85" s="668"/>
      <c r="M85" s="668"/>
      <c r="N85" s="668"/>
      <c r="O85" s="668"/>
      <c r="P85" s="668"/>
      <c r="Q85" s="668"/>
      <c r="R85" s="668"/>
      <c r="S85" s="35"/>
      <c r="T85" s="15"/>
      <c r="U85" s="15"/>
      <c r="V85" s="15"/>
    </row>
    <row r="86" spans="1:22">
      <c r="A86" s="1474" t="s">
        <v>675</v>
      </c>
      <c r="B86" s="1474"/>
      <c r="C86" s="1474"/>
      <c r="D86" s="1474"/>
      <c r="E86" s="1474"/>
      <c r="F86" s="1474"/>
      <c r="G86" s="1474"/>
      <c r="H86" s="1474"/>
      <c r="I86" s="1474"/>
      <c r="J86" s="1474"/>
      <c r="K86" s="1474"/>
      <c r="L86" s="1474"/>
      <c r="M86" s="1474"/>
      <c r="N86" s="1474"/>
      <c r="O86" s="1474"/>
      <c r="P86" s="1474"/>
      <c r="Q86" s="1474"/>
      <c r="R86" s="1474"/>
      <c r="S86" s="1474"/>
      <c r="T86" s="15"/>
      <c r="U86" s="15"/>
      <c r="V86" s="15"/>
    </row>
    <row r="87" spans="1:22" ht="15" customHeight="1">
      <c r="A87" s="1398" t="s">
        <v>694</v>
      </c>
      <c r="B87" s="1390"/>
      <c r="C87" s="1390"/>
      <c r="D87" s="1390"/>
      <c r="E87" s="1390"/>
      <c r="F87" s="1390"/>
      <c r="G87" s="1390"/>
      <c r="H87" s="1390"/>
      <c r="I87" s="1390"/>
      <c r="J87" s="1390"/>
      <c r="K87" s="1390"/>
      <c r="L87" s="1390"/>
      <c r="M87" s="1390"/>
      <c r="N87" s="1390"/>
      <c r="O87" s="1390"/>
      <c r="P87" s="1390"/>
      <c r="Q87" s="1390"/>
      <c r="R87" s="1390"/>
      <c r="S87" s="1390"/>
      <c r="T87" s="15"/>
      <c r="U87" s="15"/>
      <c r="V87" s="15"/>
    </row>
    <row r="88" spans="1:22" ht="18" customHeight="1">
      <c r="A88" s="1390"/>
      <c r="B88" s="1390"/>
      <c r="C88" s="1390"/>
      <c r="D88" s="1390"/>
      <c r="E88" s="1390"/>
      <c r="F88" s="1390"/>
      <c r="G88" s="1390"/>
      <c r="H88" s="1390"/>
      <c r="I88" s="1390"/>
      <c r="J88" s="1390"/>
      <c r="K88" s="1390"/>
      <c r="L88" s="1390"/>
      <c r="M88" s="1390"/>
      <c r="N88" s="1390"/>
      <c r="O88" s="1390"/>
      <c r="P88" s="1390"/>
      <c r="Q88" s="1390"/>
      <c r="R88" s="1390"/>
      <c r="S88" s="1390"/>
      <c r="T88" s="15"/>
      <c r="U88" s="15"/>
      <c r="V88" s="15"/>
    </row>
    <row r="89" spans="1:22">
      <c r="A89" s="558"/>
      <c r="B89" s="558"/>
      <c r="C89" s="558"/>
      <c r="D89" s="558"/>
      <c r="E89" s="558"/>
      <c r="F89" s="558"/>
      <c r="G89" s="558"/>
      <c r="H89" s="558"/>
      <c r="I89" s="558"/>
      <c r="J89" s="558"/>
      <c r="K89" s="558"/>
      <c r="L89" s="558"/>
      <c r="M89" s="558"/>
      <c r="N89" s="558"/>
      <c r="O89" s="558"/>
      <c r="P89" s="558"/>
      <c r="Q89" s="558"/>
      <c r="R89" s="558"/>
      <c r="S89" s="558"/>
      <c r="T89" s="15"/>
      <c r="U89" s="15"/>
      <c r="V89" s="15"/>
    </row>
    <row r="90" spans="1:22">
      <c r="A90" s="1399" t="s">
        <v>677</v>
      </c>
      <c r="B90" s="1400"/>
      <c r="C90" s="1400"/>
      <c r="D90" s="1401"/>
      <c r="F90" s="35"/>
      <c r="K90" s="285"/>
      <c r="L90" s="408"/>
      <c r="M90" s="15"/>
      <c r="N90" s="285"/>
      <c r="O90" s="285"/>
      <c r="P90" s="285"/>
      <c r="Q90" s="285"/>
      <c r="R90" s="285"/>
      <c r="S90" s="21"/>
    </row>
    <row r="91" spans="1:22" ht="15.75">
      <c r="A91" s="546" t="s">
        <v>629</v>
      </c>
      <c r="B91" s="547"/>
      <c r="C91" s="548"/>
      <c r="D91" s="341">
        <v>1</v>
      </c>
      <c r="F91" s="35"/>
      <c r="K91" s="285"/>
      <c r="L91" s="408"/>
      <c r="M91" s="15"/>
      <c r="N91" s="285"/>
      <c r="O91" s="285"/>
      <c r="P91" s="285"/>
      <c r="Q91" s="285"/>
      <c r="R91" s="285"/>
      <c r="S91" s="21"/>
    </row>
    <row r="92" spans="1:22" ht="15.75">
      <c r="A92" s="549" t="s">
        <v>630</v>
      </c>
      <c r="B92" s="550"/>
      <c r="C92" s="551"/>
      <c r="D92" s="266" t="s">
        <v>635</v>
      </c>
      <c r="F92" s="35"/>
      <c r="K92" s="285"/>
      <c r="L92" s="408"/>
      <c r="M92" s="15"/>
      <c r="N92" s="285"/>
      <c r="O92" s="285"/>
      <c r="P92" s="285"/>
      <c r="Q92" s="285"/>
      <c r="R92" s="285"/>
      <c r="S92" s="21"/>
    </row>
    <row r="93" spans="1:22" ht="15.75">
      <c r="A93" s="546" t="s">
        <v>631</v>
      </c>
      <c r="B93" s="547"/>
      <c r="C93" s="548"/>
      <c r="D93" s="329" t="s">
        <v>634</v>
      </c>
      <c r="F93" s="35"/>
      <c r="K93" s="285"/>
      <c r="L93" s="408"/>
      <c r="M93" s="15"/>
      <c r="N93" s="285"/>
      <c r="O93" s="285"/>
      <c r="P93" s="285"/>
      <c r="Q93" s="285"/>
      <c r="R93" s="285"/>
      <c r="S93" s="21"/>
    </row>
    <row r="94" spans="1:22">
      <c r="A94" s="1396" t="s">
        <v>690</v>
      </c>
      <c r="B94" s="1396"/>
      <c r="C94" s="1396"/>
      <c r="D94" s="1396"/>
      <c r="F94" s="35"/>
      <c r="K94" s="285"/>
      <c r="L94" s="408"/>
      <c r="M94" s="15"/>
      <c r="N94" s="285"/>
      <c r="O94" s="285"/>
      <c r="P94" s="285"/>
      <c r="Q94" s="285"/>
      <c r="R94" s="285"/>
      <c r="S94" s="21"/>
    </row>
  </sheetData>
  <mergeCells count="28">
    <mergeCell ref="A90:D90"/>
    <mergeCell ref="A94:D94"/>
    <mergeCell ref="A81:S81"/>
    <mergeCell ref="A82:S82"/>
    <mergeCell ref="A83:S84"/>
    <mergeCell ref="A86:S86"/>
    <mergeCell ref="A87:S88"/>
    <mergeCell ref="A1:S1"/>
    <mergeCell ref="A6:S6"/>
    <mergeCell ref="A4:S4"/>
    <mergeCell ref="A5:S5"/>
    <mergeCell ref="A3:S3"/>
    <mergeCell ref="A2:V2"/>
    <mergeCell ref="A7:A8"/>
    <mergeCell ref="S7:S8"/>
    <mergeCell ref="B7:C7"/>
    <mergeCell ref="D7:F7"/>
    <mergeCell ref="G7:I7"/>
    <mergeCell ref="J7:L7"/>
    <mergeCell ref="M7:O7"/>
    <mergeCell ref="P7:R7"/>
    <mergeCell ref="E14:E15"/>
    <mergeCell ref="E30:E34"/>
    <mergeCell ref="E76:E79"/>
    <mergeCell ref="E70:E71"/>
    <mergeCell ref="E66:E67"/>
    <mergeCell ref="E57:E59"/>
    <mergeCell ref="E50:E51"/>
  </mergeCells>
  <printOptions horizontalCentered="1"/>
  <pageMargins left="0.39370078740157483" right="0.39370078740157483" top="0.19685039370078741" bottom="0.19685039370078741" header="0.31496062992125984" footer="0.31496062992125984"/>
  <pageSetup paperSize="9" scale="55" orientation="landscape" verticalDpi="599" r:id="rId1"/>
  <rowBreaks count="2" manualBreakCount="2">
    <brk id="34" max="20" man="1"/>
    <brk id="55" max="20"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X95"/>
  <sheetViews>
    <sheetView view="pageBreakPreview" topLeftCell="F1" zoomScale="80" zoomScaleNormal="160" zoomScaleSheetLayoutView="80" workbookViewId="0">
      <selection activeCell="O8" sqref="O8"/>
    </sheetView>
  </sheetViews>
  <sheetFormatPr defaultColWidth="30.85546875" defaultRowHeight="15"/>
  <cols>
    <col min="1" max="1" width="34.140625" customWidth="1"/>
    <col min="2" max="2" width="13.42578125" hidden="1" customWidth="1"/>
    <col min="3" max="3" width="12.7109375" hidden="1" customWidth="1"/>
    <col min="4" max="4" width="13.85546875" style="17" customWidth="1"/>
    <col min="5" max="5" width="22" style="21" customWidth="1"/>
    <col min="6" max="6" width="13.42578125" style="21" customWidth="1"/>
    <col min="7" max="7" width="21.140625" style="21" customWidth="1"/>
    <col min="8" max="9" width="14.5703125" style="21" customWidth="1"/>
    <col min="10" max="10" width="22.7109375" style="21" customWidth="1"/>
    <col min="11" max="12" width="14.42578125" style="271" customWidth="1"/>
    <col min="13" max="13" width="22.140625" style="271" customWidth="1"/>
    <col min="14" max="14" width="14.42578125" style="271" customWidth="1"/>
    <col min="15" max="15" width="17" style="271" customWidth="1"/>
    <col min="16" max="16" width="21.85546875" style="271" customWidth="1"/>
    <col min="17" max="18" width="14.42578125" style="271" customWidth="1"/>
    <col min="19" max="19" width="15.42578125" customWidth="1"/>
    <col min="20" max="20" width="14" customWidth="1"/>
    <col min="21" max="21" width="14.7109375" customWidth="1"/>
    <col min="22" max="22" width="16.7109375" customWidth="1"/>
    <col min="23" max="23" width="15.140625" customWidth="1"/>
  </cols>
  <sheetData>
    <row r="1" spans="1:24" s="21" customFormat="1" ht="102" customHeight="1">
      <c r="A1" s="1294"/>
      <c r="B1" s="1294"/>
      <c r="C1" s="1294"/>
      <c r="D1" s="1294"/>
      <c r="E1" s="1294"/>
      <c r="F1" s="1294"/>
      <c r="G1" s="1294"/>
      <c r="H1" s="1294"/>
      <c r="I1" s="1294"/>
      <c r="J1" s="1294"/>
      <c r="K1" s="1294"/>
      <c r="L1" s="1294"/>
      <c r="M1" s="1294"/>
      <c r="N1" s="1294"/>
      <c r="O1" s="1294"/>
      <c r="P1" s="1294"/>
      <c r="Q1" s="1294"/>
      <c r="R1" s="1294"/>
      <c r="S1" s="1294"/>
    </row>
    <row r="2" spans="1:24" ht="21.75" customHeight="1">
      <c r="A2" s="1389" t="s">
        <v>636</v>
      </c>
      <c r="B2" s="1389"/>
      <c r="C2" s="1389"/>
      <c r="D2" s="1389"/>
      <c r="E2" s="1389"/>
      <c r="F2" s="1389"/>
      <c r="G2" s="1389"/>
      <c r="H2" s="1389"/>
      <c r="I2" s="1389"/>
      <c r="J2" s="1389"/>
      <c r="K2" s="1389"/>
      <c r="L2" s="1389"/>
      <c r="M2" s="1389"/>
      <c r="N2" s="1389"/>
      <c r="O2" s="1389"/>
      <c r="P2" s="1389"/>
      <c r="Q2" s="1389"/>
      <c r="R2" s="1389"/>
      <c r="S2" s="1389"/>
      <c r="T2" s="1389"/>
      <c r="U2" s="1389"/>
      <c r="V2" s="1389"/>
    </row>
    <row r="3" spans="1:24" ht="9.75" customHeight="1">
      <c r="A3" s="1437"/>
      <c r="B3" s="1437"/>
      <c r="C3" s="1437"/>
      <c r="D3" s="1437"/>
      <c r="E3" s="1437"/>
      <c r="F3" s="1437"/>
      <c r="G3" s="1437"/>
      <c r="H3" s="1437"/>
      <c r="I3" s="1437"/>
      <c r="J3" s="1437"/>
      <c r="K3" s="1437"/>
      <c r="L3" s="1437"/>
      <c r="M3" s="1437"/>
      <c r="N3" s="1437"/>
      <c r="O3" s="1437"/>
      <c r="P3" s="1437"/>
      <c r="Q3" s="1437"/>
      <c r="R3" s="1437"/>
      <c r="S3" s="1437"/>
      <c r="T3" s="1437"/>
      <c r="U3" s="4"/>
      <c r="V3" s="4"/>
      <c r="W3" s="4"/>
      <c r="X3" s="4"/>
    </row>
    <row r="4" spans="1:24" ht="18.75" customHeight="1">
      <c r="A4" s="1394" t="s">
        <v>231</v>
      </c>
      <c r="B4" s="1394"/>
      <c r="C4" s="1394"/>
      <c r="D4" s="1394"/>
      <c r="E4" s="1394"/>
      <c r="F4" s="1394"/>
      <c r="G4" s="1394"/>
      <c r="H4" s="1394"/>
      <c r="I4" s="1394"/>
      <c r="J4" s="1394"/>
      <c r="K4" s="1394"/>
      <c r="L4" s="1394"/>
      <c r="M4" s="1394"/>
      <c r="N4" s="1394"/>
      <c r="O4" s="1394"/>
      <c r="P4" s="1394"/>
      <c r="Q4" s="1394"/>
      <c r="R4" s="1394"/>
      <c r="S4" s="1394"/>
      <c r="T4" s="1394"/>
      <c r="U4" s="4"/>
      <c r="V4" s="4"/>
      <c r="W4" s="4"/>
      <c r="X4" s="4"/>
    </row>
    <row r="5" spans="1:24" ht="18.75" customHeight="1">
      <c r="A5" s="1394" t="s">
        <v>359</v>
      </c>
      <c r="B5" s="1394"/>
      <c r="C5" s="1394"/>
      <c r="D5" s="1394"/>
      <c r="E5" s="1394"/>
      <c r="F5" s="1394"/>
      <c r="G5" s="1394"/>
      <c r="H5" s="1394"/>
      <c r="I5" s="1394"/>
      <c r="J5" s="1394"/>
      <c r="K5" s="1394"/>
      <c r="L5" s="1394"/>
      <c r="M5" s="1394"/>
      <c r="N5" s="1394"/>
      <c r="O5" s="1394"/>
      <c r="P5" s="1394"/>
      <c r="Q5" s="1394"/>
      <c r="R5" s="1394"/>
      <c r="S5" s="1394"/>
      <c r="T5" s="1394"/>
      <c r="U5" s="4"/>
      <c r="V5" s="4"/>
      <c r="W5" s="4"/>
      <c r="X5" s="4"/>
    </row>
    <row r="6" spans="1:24" ht="23.25" customHeight="1">
      <c r="A6" s="1389" t="s">
        <v>726</v>
      </c>
      <c r="B6" s="1389"/>
      <c r="C6" s="1389"/>
      <c r="D6" s="1389"/>
      <c r="E6" s="1389"/>
      <c r="F6" s="1389"/>
      <c r="G6" s="1389"/>
      <c r="H6" s="1389"/>
      <c r="I6" s="1389"/>
      <c r="J6" s="1389"/>
      <c r="K6" s="1389"/>
      <c r="L6" s="1389"/>
      <c r="M6" s="1389"/>
      <c r="N6" s="1389"/>
      <c r="O6" s="1389"/>
      <c r="P6" s="1389"/>
      <c r="Q6" s="1389"/>
      <c r="R6" s="1389"/>
      <c r="S6" s="1389"/>
      <c r="T6" s="1389"/>
      <c r="U6" s="4"/>
      <c r="V6" s="4"/>
      <c r="W6" s="4"/>
      <c r="X6" s="4"/>
    </row>
    <row r="7" spans="1:24" s="21" customFormat="1" ht="18.75">
      <c r="A7" s="1442" t="s">
        <v>70</v>
      </c>
      <c r="B7" s="1402">
        <v>2017</v>
      </c>
      <c r="C7" s="1404"/>
      <c r="D7" s="1402">
        <v>2018</v>
      </c>
      <c r="E7" s="1403"/>
      <c r="F7" s="1404"/>
      <c r="G7" s="1403">
        <v>2019</v>
      </c>
      <c r="H7" s="1403"/>
      <c r="I7" s="1404"/>
      <c r="J7" s="1386">
        <v>2020</v>
      </c>
      <c r="K7" s="1387"/>
      <c r="L7" s="1388"/>
      <c r="M7" s="1386">
        <v>2021</v>
      </c>
      <c r="N7" s="1387"/>
      <c r="O7" s="1388"/>
      <c r="P7" s="1386">
        <v>2022</v>
      </c>
      <c r="Q7" s="1387"/>
      <c r="R7" s="1388"/>
      <c r="S7" s="1393" t="s">
        <v>71</v>
      </c>
      <c r="T7" s="243"/>
      <c r="U7" s="4"/>
      <c r="V7" s="4"/>
      <c r="W7" s="4"/>
      <c r="X7" s="4"/>
    </row>
    <row r="8" spans="1:24" ht="78.75">
      <c r="A8" s="1442"/>
      <c r="B8" s="291" t="s">
        <v>491</v>
      </c>
      <c r="C8" s="290" t="s">
        <v>97</v>
      </c>
      <c r="D8" s="331" t="s">
        <v>481</v>
      </c>
      <c r="E8" s="290" t="s">
        <v>435</v>
      </c>
      <c r="F8" s="290" t="s">
        <v>222</v>
      </c>
      <c r="G8" s="290" t="s">
        <v>433</v>
      </c>
      <c r="H8" s="1148" t="s">
        <v>482</v>
      </c>
      <c r="I8" s="290" t="s">
        <v>484</v>
      </c>
      <c r="J8" s="290" t="s">
        <v>499</v>
      </c>
      <c r="K8" s="1148" t="s">
        <v>486</v>
      </c>
      <c r="L8" s="300" t="s">
        <v>599</v>
      </c>
      <c r="M8" s="402" t="s">
        <v>644</v>
      </c>
      <c r="N8" s="1148" t="s">
        <v>640</v>
      </c>
      <c r="O8" s="1270" t="s">
        <v>774</v>
      </c>
      <c r="P8" s="1148" t="s">
        <v>766</v>
      </c>
      <c r="Q8" s="1148" t="s">
        <v>754</v>
      </c>
      <c r="R8" s="1148" t="s">
        <v>760</v>
      </c>
      <c r="S8" s="1393"/>
    </row>
    <row r="9" spans="1:24">
      <c r="A9" s="296" t="s">
        <v>0</v>
      </c>
      <c r="B9" s="67"/>
      <c r="C9" s="67"/>
      <c r="D9" s="67"/>
      <c r="E9" s="67"/>
      <c r="F9" s="67"/>
      <c r="G9" s="67"/>
      <c r="H9" s="67"/>
      <c r="I9" s="67"/>
      <c r="J9" s="67"/>
      <c r="K9" s="67"/>
      <c r="L9" s="67"/>
      <c r="M9" s="67"/>
      <c r="N9" s="67"/>
      <c r="O9" s="67"/>
      <c r="P9" s="67"/>
      <c r="Q9" s="67"/>
      <c r="R9" s="67"/>
      <c r="S9" s="67"/>
    </row>
    <row r="10" spans="1:24">
      <c r="A10" s="37" t="s">
        <v>1</v>
      </c>
      <c r="B10" s="50">
        <v>3</v>
      </c>
      <c r="C10" s="178">
        <v>4</v>
      </c>
      <c r="D10" s="350">
        <v>4</v>
      </c>
      <c r="E10" s="1479" t="s">
        <v>159</v>
      </c>
      <c r="F10" s="421">
        <v>4</v>
      </c>
      <c r="G10" s="50" t="s">
        <v>402</v>
      </c>
      <c r="H10" s="350">
        <v>4</v>
      </c>
      <c r="I10" s="421">
        <v>4</v>
      </c>
      <c r="J10" s="50">
        <v>4</v>
      </c>
      <c r="K10" s="349" t="s">
        <v>600</v>
      </c>
      <c r="L10" s="50">
        <v>6</v>
      </c>
      <c r="M10" s="844">
        <v>4</v>
      </c>
      <c r="N10" s="811">
        <f>'METAS 2021'!AA9</f>
        <v>1</v>
      </c>
      <c r="O10" s="811">
        <v>2</v>
      </c>
      <c r="P10" s="811">
        <f>'SUGESTÃO DA ÁREA TÉCNICA 2021'!AW9</f>
        <v>0</v>
      </c>
      <c r="Q10" s="811">
        <f>'METAS 2021'!AW9</f>
        <v>0</v>
      </c>
      <c r="R10" s="811">
        <f>'RESULTADO 2021'!AX9</f>
        <v>0</v>
      </c>
      <c r="S10" s="51" t="s">
        <v>76</v>
      </c>
    </row>
    <row r="11" spans="1:24">
      <c r="A11" s="37" t="s">
        <v>2</v>
      </c>
      <c r="B11" s="50">
        <v>4</v>
      </c>
      <c r="C11" s="178">
        <v>12</v>
      </c>
      <c r="D11" s="350">
        <v>12</v>
      </c>
      <c r="E11" s="1481"/>
      <c r="F11" s="421">
        <v>7</v>
      </c>
      <c r="G11" s="50">
        <v>7</v>
      </c>
      <c r="H11" s="350">
        <v>7</v>
      </c>
      <c r="I11" s="421">
        <v>4</v>
      </c>
      <c r="J11" s="50">
        <v>5</v>
      </c>
      <c r="K11" s="350">
        <v>5</v>
      </c>
      <c r="L11" s="418">
        <v>12</v>
      </c>
      <c r="M11" s="819">
        <v>5</v>
      </c>
      <c r="N11" s="811">
        <f>'METAS 2021'!AA10</f>
        <v>5</v>
      </c>
      <c r="O11" s="811">
        <v>4</v>
      </c>
      <c r="P11" s="811">
        <f>'SUGESTÃO DA ÁREA TÉCNICA 2021'!AW10</f>
        <v>0</v>
      </c>
      <c r="Q11" s="811">
        <f>'METAS 2021'!AW10</f>
        <v>0</v>
      </c>
      <c r="R11" s="811">
        <f>'RESULTADO 2021'!AX10</f>
        <v>0</v>
      </c>
      <c r="S11" s="51" t="s">
        <v>76</v>
      </c>
    </row>
    <row r="12" spans="1:24">
      <c r="A12" s="37" t="s">
        <v>3</v>
      </c>
      <c r="B12" s="50">
        <v>14</v>
      </c>
      <c r="C12" s="178">
        <v>15</v>
      </c>
      <c r="D12" s="350">
        <v>14</v>
      </c>
      <c r="E12" s="1481"/>
      <c r="F12" s="421">
        <v>9</v>
      </c>
      <c r="G12" s="62">
        <v>10</v>
      </c>
      <c r="H12" s="350">
        <v>10</v>
      </c>
      <c r="I12" s="418">
        <v>19</v>
      </c>
      <c r="J12" s="50">
        <v>15</v>
      </c>
      <c r="K12" s="350">
        <v>15</v>
      </c>
      <c r="L12" s="421">
        <v>14</v>
      </c>
      <c r="M12" s="844">
        <v>13</v>
      </c>
      <c r="N12" s="811">
        <f>'METAS 2021'!AA11</f>
        <v>13</v>
      </c>
      <c r="O12" s="811">
        <v>4</v>
      </c>
      <c r="P12" s="811">
        <f>'SUGESTÃO DA ÁREA TÉCNICA 2021'!AW11</f>
        <v>0</v>
      </c>
      <c r="Q12" s="811">
        <f>'METAS 2021'!AW11</f>
        <v>0</v>
      </c>
      <c r="R12" s="811">
        <f>'RESULTADO 2021'!AX11</f>
        <v>0</v>
      </c>
      <c r="S12" s="51" t="s">
        <v>76</v>
      </c>
    </row>
    <row r="13" spans="1:24" ht="15.75">
      <c r="A13" s="37" t="s">
        <v>4</v>
      </c>
      <c r="B13" s="50">
        <v>14</v>
      </c>
      <c r="C13" s="178">
        <v>9</v>
      </c>
      <c r="D13" s="350">
        <v>9</v>
      </c>
      <c r="E13" s="1481"/>
      <c r="F13" s="421">
        <v>6</v>
      </c>
      <c r="G13" s="50" t="s">
        <v>402</v>
      </c>
      <c r="H13" s="350">
        <v>10</v>
      </c>
      <c r="I13" s="421">
        <v>10</v>
      </c>
      <c r="J13" s="50">
        <v>10</v>
      </c>
      <c r="K13" s="350">
        <v>10</v>
      </c>
      <c r="L13" s="421">
        <v>9</v>
      </c>
      <c r="M13" s="851">
        <v>8</v>
      </c>
      <c r="N13" s="811">
        <f>'METAS 2021'!AA12</f>
        <v>0</v>
      </c>
      <c r="O13" s="811">
        <v>3</v>
      </c>
      <c r="P13" s="811">
        <f>'SUGESTÃO DA ÁREA TÉCNICA 2021'!AW12</f>
        <v>0</v>
      </c>
      <c r="Q13" s="811">
        <f>'METAS 2021'!AW12</f>
        <v>0</v>
      </c>
      <c r="R13" s="811">
        <f>'RESULTADO 2021'!AX12</f>
        <v>0</v>
      </c>
      <c r="S13" s="51" t="s">
        <v>76</v>
      </c>
    </row>
    <row r="14" spans="1:24">
      <c r="A14" s="37" t="s">
        <v>5</v>
      </c>
      <c r="B14" s="62">
        <v>12</v>
      </c>
      <c r="C14" s="178">
        <v>12</v>
      </c>
      <c r="D14" s="350">
        <v>10</v>
      </c>
      <c r="E14" s="1481"/>
      <c r="F14" s="421">
        <v>6</v>
      </c>
      <c r="G14" s="62">
        <v>6</v>
      </c>
      <c r="H14" s="350">
        <v>6</v>
      </c>
      <c r="I14" s="418">
        <v>9</v>
      </c>
      <c r="J14" s="50">
        <v>7</v>
      </c>
      <c r="K14" s="350">
        <v>7</v>
      </c>
      <c r="L14" s="418">
        <v>11</v>
      </c>
      <c r="M14" s="844">
        <v>9</v>
      </c>
      <c r="N14" s="811">
        <f>'METAS 2021'!AA13</f>
        <v>7</v>
      </c>
      <c r="O14" s="811">
        <v>5</v>
      </c>
      <c r="P14" s="811">
        <f>'SUGESTÃO DA ÁREA TÉCNICA 2021'!AW13</f>
        <v>0</v>
      </c>
      <c r="Q14" s="811">
        <f>'METAS 2021'!AW13</f>
        <v>0</v>
      </c>
      <c r="R14" s="811">
        <f>'RESULTADO 2021'!AX13</f>
        <v>0</v>
      </c>
      <c r="S14" s="51" t="s">
        <v>76</v>
      </c>
    </row>
    <row r="15" spans="1:24">
      <c r="A15" s="37" t="s">
        <v>6</v>
      </c>
      <c r="B15" s="50">
        <v>9</v>
      </c>
      <c r="C15" s="178">
        <v>12</v>
      </c>
      <c r="D15" s="350">
        <v>7</v>
      </c>
      <c r="E15" s="1481"/>
      <c r="F15" s="421">
        <v>7</v>
      </c>
      <c r="G15" s="50">
        <v>7</v>
      </c>
      <c r="H15" s="350">
        <v>7</v>
      </c>
      <c r="I15" s="418">
        <v>10</v>
      </c>
      <c r="J15" s="50">
        <v>7</v>
      </c>
      <c r="K15" s="350">
        <v>7</v>
      </c>
      <c r="L15" s="421">
        <v>6</v>
      </c>
      <c r="M15" s="844">
        <v>15</v>
      </c>
      <c r="N15" s="811">
        <f>'METAS 2021'!AA14</f>
        <v>7</v>
      </c>
      <c r="O15" s="811">
        <v>7</v>
      </c>
      <c r="P15" s="811">
        <f>'SUGESTÃO DA ÁREA TÉCNICA 2021'!AW14</f>
        <v>0</v>
      </c>
      <c r="Q15" s="811">
        <f>'METAS 2021'!AW14</f>
        <v>0</v>
      </c>
      <c r="R15" s="811">
        <f>'RESULTADO 2021'!AX14</f>
        <v>0</v>
      </c>
      <c r="S15" s="51" t="s">
        <v>76</v>
      </c>
    </row>
    <row r="16" spans="1:24">
      <c r="A16" s="37" t="s">
        <v>7</v>
      </c>
      <c r="B16" s="50">
        <v>14</v>
      </c>
      <c r="C16" s="178">
        <v>13</v>
      </c>
      <c r="D16" s="350">
        <v>10</v>
      </c>
      <c r="E16" s="1480"/>
      <c r="F16" s="418">
        <v>13</v>
      </c>
      <c r="G16" s="50" t="s">
        <v>402</v>
      </c>
      <c r="H16" s="350">
        <v>12</v>
      </c>
      <c r="I16" s="418">
        <v>17</v>
      </c>
      <c r="J16" s="50">
        <v>15</v>
      </c>
      <c r="K16" s="350">
        <v>15</v>
      </c>
      <c r="L16" s="418">
        <v>23</v>
      </c>
      <c r="M16" s="819">
        <v>15</v>
      </c>
      <c r="N16" s="811">
        <f>'METAS 2021'!AA15</f>
        <v>15</v>
      </c>
      <c r="O16" s="811">
        <v>6</v>
      </c>
      <c r="P16" s="811">
        <f>'SUGESTÃO DA ÁREA TÉCNICA 2021'!AW15</f>
        <v>0</v>
      </c>
      <c r="Q16" s="811">
        <f>'METAS 2021'!AW15</f>
        <v>0</v>
      </c>
      <c r="R16" s="811">
        <f>'RESULTADO 2021'!AX15</f>
        <v>0</v>
      </c>
      <c r="S16" s="51" t="s">
        <v>76</v>
      </c>
    </row>
    <row r="17" spans="1:19" ht="16.5" customHeight="1">
      <c r="A17" s="37" t="s">
        <v>8</v>
      </c>
      <c r="B17" s="50">
        <v>37</v>
      </c>
      <c r="C17" s="178">
        <v>27</v>
      </c>
      <c r="D17" s="350">
        <v>35</v>
      </c>
      <c r="E17" s="644" t="s">
        <v>160</v>
      </c>
      <c r="F17" s="421">
        <v>21</v>
      </c>
      <c r="G17" s="50">
        <v>25</v>
      </c>
      <c r="H17" s="350">
        <v>25</v>
      </c>
      <c r="I17" s="418">
        <v>33</v>
      </c>
      <c r="J17" s="50">
        <v>25</v>
      </c>
      <c r="K17" s="350">
        <v>25</v>
      </c>
      <c r="L17" s="421">
        <v>21</v>
      </c>
      <c r="M17" s="844">
        <v>15</v>
      </c>
      <c r="N17" s="811">
        <f>'METAS 2021'!AA16</f>
        <v>25</v>
      </c>
      <c r="O17" s="811">
        <v>8</v>
      </c>
      <c r="P17" s="811">
        <f>'SUGESTÃO DA ÁREA TÉCNICA 2021'!AW16</f>
        <v>0</v>
      </c>
      <c r="Q17" s="811">
        <f>'METAS 2021'!AW16</f>
        <v>0</v>
      </c>
      <c r="R17" s="811">
        <f>'RESULTADO 2021'!AX16</f>
        <v>0</v>
      </c>
      <c r="S17" s="51" t="s">
        <v>76</v>
      </c>
    </row>
    <row r="18" spans="1:19" ht="19.5" customHeight="1">
      <c r="A18" s="37" t="s">
        <v>9</v>
      </c>
      <c r="B18" s="50">
        <v>2</v>
      </c>
      <c r="C18" s="178">
        <v>5</v>
      </c>
      <c r="D18" s="597" t="s">
        <v>611</v>
      </c>
      <c r="E18" s="644" t="s">
        <v>159</v>
      </c>
      <c r="F18" s="421">
        <v>4</v>
      </c>
      <c r="G18" s="52" t="s">
        <v>403</v>
      </c>
      <c r="H18" s="563">
        <v>5</v>
      </c>
      <c r="I18" s="325">
        <v>2</v>
      </c>
      <c r="J18" s="52">
        <v>4</v>
      </c>
      <c r="K18" s="349" t="s">
        <v>600</v>
      </c>
      <c r="L18" s="50">
        <v>7</v>
      </c>
      <c r="M18" s="844">
        <v>4</v>
      </c>
      <c r="N18" s="811">
        <f>'METAS 2021'!AA17</f>
        <v>4</v>
      </c>
      <c r="O18" s="811">
        <v>2</v>
      </c>
      <c r="P18" s="811">
        <f>'SUGESTÃO DA ÁREA TÉCNICA 2021'!AW17</f>
        <v>0</v>
      </c>
      <c r="Q18" s="811">
        <f>'METAS 2021'!AW17</f>
        <v>0</v>
      </c>
      <c r="R18" s="811">
        <f>'RESULTADO 2021'!AX17</f>
        <v>0</v>
      </c>
      <c r="S18" s="51" t="s">
        <v>76</v>
      </c>
    </row>
    <row r="19" spans="1:19">
      <c r="A19" s="296" t="s">
        <v>10</v>
      </c>
      <c r="B19" s="67"/>
      <c r="C19" s="67"/>
      <c r="D19" s="67"/>
      <c r="E19" s="67"/>
      <c r="F19" s="67"/>
      <c r="G19" s="67"/>
      <c r="H19" s="67"/>
      <c r="I19" s="67"/>
      <c r="J19" s="67"/>
      <c r="K19" s="67"/>
      <c r="L19" s="67"/>
      <c r="M19" s="820"/>
      <c r="N19" s="917"/>
      <c r="O19" s="917"/>
      <c r="P19" s="796"/>
      <c r="Q19" s="796"/>
      <c r="R19" s="796"/>
      <c r="S19" s="71"/>
    </row>
    <row r="20" spans="1:19" ht="21" customHeight="1">
      <c r="A20" s="37" t="s">
        <v>11</v>
      </c>
      <c r="B20" s="62">
        <v>5</v>
      </c>
      <c r="C20" s="178">
        <v>8</v>
      </c>
      <c r="D20" s="350">
        <v>5</v>
      </c>
      <c r="E20" s="1455" t="s">
        <v>159</v>
      </c>
      <c r="F20" s="418">
        <v>12</v>
      </c>
      <c r="G20" s="62" t="s">
        <v>402</v>
      </c>
      <c r="H20" s="350">
        <v>10</v>
      </c>
      <c r="I20" s="421">
        <v>7</v>
      </c>
      <c r="J20" s="62">
        <v>8</v>
      </c>
      <c r="K20" s="350">
        <v>7</v>
      </c>
      <c r="L20" s="421">
        <v>5</v>
      </c>
      <c r="M20" s="844">
        <v>5</v>
      </c>
      <c r="N20" s="811">
        <f>'METAS 2021'!AA19</f>
        <v>5</v>
      </c>
      <c r="O20" s="811">
        <v>4</v>
      </c>
      <c r="P20" s="811">
        <f>'SUGESTÃO DA ÁREA TÉCNICA 2021'!AW19</f>
        <v>0</v>
      </c>
      <c r="Q20" s="811">
        <f>'METAS 2021'!AW19</f>
        <v>0</v>
      </c>
      <c r="R20" s="811">
        <f>'RESULTADO 2021'!AX19</f>
        <v>0</v>
      </c>
      <c r="S20" s="51" t="s">
        <v>76</v>
      </c>
    </row>
    <row r="21" spans="1:19" ht="19.5" customHeight="1">
      <c r="A21" s="37" t="s">
        <v>12</v>
      </c>
      <c r="B21" s="62">
        <v>1</v>
      </c>
      <c r="C21" s="178">
        <v>2</v>
      </c>
      <c r="D21" s="350">
        <v>2</v>
      </c>
      <c r="E21" s="1482"/>
      <c r="F21" s="421">
        <v>1</v>
      </c>
      <c r="G21" s="62">
        <v>2</v>
      </c>
      <c r="H21" s="350">
        <v>2</v>
      </c>
      <c r="I21" s="418">
        <v>4</v>
      </c>
      <c r="J21" s="50">
        <v>3</v>
      </c>
      <c r="K21" s="350">
        <v>3</v>
      </c>
      <c r="L21" s="421">
        <v>1</v>
      </c>
      <c r="M21" s="844">
        <v>1</v>
      </c>
      <c r="N21" s="811">
        <f>'METAS 2021'!AA20</f>
        <v>1</v>
      </c>
      <c r="O21" s="811">
        <v>0</v>
      </c>
      <c r="P21" s="811">
        <f>'SUGESTÃO DA ÁREA TÉCNICA 2021'!AW20</f>
        <v>0</v>
      </c>
      <c r="Q21" s="811">
        <f>'METAS 2021'!AW20</f>
        <v>0</v>
      </c>
      <c r="R21" s="811">
        <f>'RESULTADO 2021'!AX20</f>
        <v>0</v>
      </c>
      <c r="S21" s="51" t="s">
        <v>76</v>
      </c>
    </row>
    <row r="22" spans="1:19" ht="18" customHeight="1">
      <c r="A22" s="37" t="s">
        <v>13</v>
      </c>
      <c r="B22" s="62">
        <v>3</v>
      </c>
      <c r="C22" s="178">
        <v>4</v>
      </c>
      <c r="D22" s="350">
        <v>6</v>
      </c>
      <c r="E22" s="1456"/>
      <c r="F22" s="421">
        <v>6</v>
      </c>
      <c r="G22" s="62" t="s">
        <v>402</v>
      </c>
      <c r="H22" s="563">
        <v>4</v>
      </c>
      <c r="I22" s="421">
        <v>3</v>
      </c>
      <c r="J22" s="62">
        <v>3</v>
      </c>
      <c r="K22" s="350">
        <v>3</v>
      </c>
      <c r="L22" s="418">
        <v>5</v>
      </c>
      <c r="M22" s="844">
        <v>5</v>
      </c>
      <c r="N22" s="811">
        <f>'METAS 2021'!AA21</f>
        <v>5</v>
      </c>
      <c r="O22" s="811">
        <v>3</v>
      </c>
      <c r="P22" s="811">
        <f>'SUGESTÃO DA ÁREA TÉCNICA 2021'!AW21</f>
        <v>0</v>
      </c>
      <c r="Q22" s="811">
        <f>'METAS 2021'!AW21</f>
        <v>0</v>
      </c>
      <c r="R22" s="811">
        <f>'RESULTADO 2021'!AX21</f>
        <v>0</v>
      </c>
      <c r="S22" s="51" t="s">
        <v>76</v>
      </c>
    </row>
    <row r="23" spans="1:19" ht="24" customHeight="1">
      <c r="A23" s="37" t="s">
        <v>14</v>
      </c>
      <c r="B23" s="62">
        <v>3</v>
      </c>
      <c r="C23" s="178">
        <v>8</v>
      </c>
      <c r="D23" s="350">
        <v>2</v>
      </c>
      <c r="E23" s="624" t="s">
        <v>161</v>
      </c>
      <c r="F23" s="418">
        <v>4</v>
      </c>
      <c r="G23" s="62" t="s">
        <v>402</v>
      </c>
      <c r="H23" s="350">
        <v>4</v>
      </c>
      <c r="I23" s="421">
        <v>3</v>
      </c>
      <c r="J23" s="62">
        <v>3</v>
      </c>
      <c r="K23" s="350">
        <v>3</v>
      </c>
      <c r="L23" s="421">
        <v>6</v>
      </c>
      <c r="M23" s="844">
        <v>3</v>
      </c>
      <c r="N23" s="811">
        <f>'METAS 2021'!AA22</f>
        <v>3</v>
      </c>
      <c r="O23" s="811">
        <v>4</v>
      </c>
      <c r="P23" s="811">
        <f>'SUGESTÃO DA ÁREA TÉCNICA 2021'!AW22</f>
        <v>0</v>
      </c>
      <c r="Q23" s="811">
        <f>'METAS 2021'!AW22</f>
        <v>0</v>
      </c>
      <c r="R23" s="811">
        <f>'RESULTADO 2021'!AX22</f>
        <v>0</v>
      </c>
      <c r="S23" s="51" t="s">
        <v>76</v>
      </c>
    </row>
    <row r="24" spans="1:19" ht="22.5" customHeight="1">
      <c r="A24" s="37" t="s">
        <v>15</v>
      </c>
      <c r="B24" s="62">
        <v>28</v>
      </c>
      <c r="C24" s="178">
        <v>33</v>
      </c>
      <c r="D24" s="350">
        <v>30</v>
      </c>
      <c r="E24" s="1455" t="s">
        <v>159</v>
      </c>
      <c r="F24" s="421">
        <v>29</v>
      </c>
      <c r="G24" s="62">
        <v>28</v>
      </c>
      <c r="H24" s="350">
        <v>28</v>
      </c>
      <c r="I24" s="421">
        <v>23</v>
      </c>
      <c r="J24" s="62">
        <v>23</v>
      </c>
      <c r="K24" s="350">
        <v>23</v>
      </c>
      <c r="L24" s="418">
        <v>27</v>
      </c>
      <c r="M24" s="844">
        <v>23</v>
      </c>
      <c r="N24" s="811">
        <f>'METAS 2021'!AA23</f>
        <v>27</v>
      </c>
      <c r="O24" s="811">
        <v>11</v>
      </c>
      <c r="P24" s="811">
        <f>'SUGESTÃO DA ÁREA TÉCNICA 2021'!AW23</f>
        <v>0</v>
      </c>
      <c r="Q24" s="811">
        <f>'METAS 2021'!AW23</f>
        <v>0</v>
      </c>
      <c r="R24" s="811">
        <f>'RESULTADO 2021'!AX23</f>
        <v>0</v>
      </c>
      <c r="S24" s="51" t="s">
        <v>76</v>
      </c>
    </row>
    <row r="25" spans="1:19" ht="21" customHeight="1">
      <c r="A25" s="37" t="s">
        <v>16</v>
      </c>
      <c r="B25" s="62">
        <v>3</v>
      </c>
      <c r="C25" s="178">
        <v>6</v>
      </c>
      <c r="D25" s="350">
        <v>6</v>
      </c>
      <c r="E25" s="1456"/>
      <c r="F25" s="421">
        <v>1</v>
      </c>
      <c r="G25" s="62">
        <v>1</v>
      </c>
      <c r="H25" s="350">
        <v>1</v>
      </c>
      <c r="I25" s="418">
        <v>8</v>
      </c>
      <c r="J25" s="62">
        <v>5</v>
      </c>
      <c r="K25" s="350">
        <v>5</v>
      </c>
      <c r="L25" s="421">
        <v>3</v>
      </c>
      <c r="M25" s="844">
        <v>3</v>
      </c>
      <c r="N25" s="811">
        <f>'METAS 2021'!AA24</f>
        <v>3</v>
      </c>
      <c r="O25" s="811">
        <v>4</v>
      </c>
      <c r="P25" s="811">
        <f>'SUGESTÃO DA ÁREA TÉCNICA 2021'!AW24</f>
        <v>0</v>
      </c>
      <c r="Q25" s="811">
        <f>'METAS 2021'!AW24</f>
        <v>0</v>
      </c>
      <c r="R25" s="811">
        <f>'RESULTADO 2021'!AX24</f>
        <v>0</v>
      </c>
      <c r="S25" s="51" t="s">
        <v>76</v>
      </c>
    </row>
    <row r="26" spans="1:19">
      <c r="A26" s="296" t="s">
        <v>17</v>
      </c>
      <c r="B26" s="67"/>
      <c r="C26" s="67"/>
      <c r="D26" s="67"/>
      <c r="E26" s="67"/>
      <c r="F26" s="67"/>
      <c r="G26" s="67"/>
      <c r="H26" s="67"/>
      <c r="I26" s="67"/>
      <c r="J26" s="67"/>
      <c r="K26" s="67"/>
      <c r="L26" s="67"/>
      <c r="M26" s="820"/>
      <c r="N26" s="917"/>
      <c r="O26" s="917"/>
      <c r="P26" s="796"/>
      <c r="Q26" s="796"/>
      <c r="R26" s="796"/>
      <c r="S26" s="71"/>
    </row>
    <row r="27" spans="1:19">
      <c r="A27" s="37" t="s">
        <v>18</v>
      </c>
      <c r="B27" s="50">
        <v>3</v>
      </c>
      <c r="C27" s="178">
        <v>2</v>
      </c>
      <c r="D27" s="618">
        <v>2</v>
      </c>
      <c r="E27" s="773" t="s">
        <v>268</v>
      </c>
      <c r="F27" s="421">
        <v>2</v>
      </c>
      <c r="G27" s="50">
        <v>1</v>
      </c>
      <c r="H27" s="350">
        <v>1</v>
      </c>
      <c r="I27" s="418">
        <v>2</v>
      </c>
      <c r="J27" s="50">
        <v>2</v>
      </c>
      <c r="K27" s="350">
        <v>2</v>
      </c>
      <c r="L27" s="421">
        <v>1</v>
      </c>
      <c r="M27" s="844">
        <v>1</v>
      </c>
      <c r="N27" s="811">
        <f>'METAS 2021'!AA26</f>
        <v>2</v>
      </c>
      <c r="O27" s="811">
        <v>0</v>
      </c>
      <c r="P27" s="811">
        <f>'SUGESTÃO DA ÁREA TÉCNICA 2021'!AW26</f>
        <v>0</v>
      </c>
      <c r="Q27" s="811">
        <f>'METAS 2021'!AW26</f>
        <v>0</v>
      </c>
      <c r="R27" s="811">
        <f>'RESULTADO 2021'!AX26</f>
        <v>0</v>
      </c>
      <c r="S27" s="51" t="s">
        <v>76</v>
      </c>
    </row>
    <row r="28" spans="1:19">
      <c r="A28" s="37" t="s">
        <v>19</v>
      </c>
      <c r="B28" s="50">
        <v>1</v>
      </c>
      <c r="C28" s="178">
        <v>5</v>
      </c>
      <c r="D28" s="618">
        <v>5</v>
      </c>
      <c r="E28" s="773" t="s">
        <v>268</v>
      </c>
      <c r="F28" s="418">
        <v>7</v>
      </c>
      <c r="G28" s="50">
        <v>5</v>
      </c>
      <c r="H28" s="350">
        <v>5</v>
      </c>
      <c r="I28" s="421">
        <v>5</v>
      </c>
      <c r="J28" s="50">
        <v>5</v>
      </c>
      <c r="K28" s="350">
        <v>5</v>
      </c>
      <c r="L28" s="421">
        <v>4</v>
      </c>
      <c r="M28" s="844">
        <v>4</v>
      </c>
      <c r="N28" s="811">
        <f>'METAS 2021'!AA27</f>
        <v>0</v>
      </c>
      <c r="O28" s="811">
        <v>2</v>
      </c>
      <c r="P28" s="811">
        <f>'SUGESTÃO DA ÁREA TÉCNICA 2021'!AW27</f>
        <v>0</v>
      </c>
      <c r="Q28" s="811">
        <f>'METAS 2021'!AW27</f>
        <v>0</v>
      </c>
      <c r="R28" s="811">
        <f>'RESULTADO 2021'!AX27</f>
        <v>0</v>
      </c>
      <c r="S28" s="51" t="s">
        <v>76</v>
      </c>
    </row>
    <row r="29" spans="1:19">
      <c r="A29" s="37" t="s">
        <v>20</v>
      </c>
      <c r="B29" s="50">
        <v>5</v>
      </c>
      <c r="C29" s="178">
        <v>5</v>
      </c>
      <c r="D29" s="561">
        <v>5</v>
      </c>
      <c r="E29" s="773" t="s">
        <v>268</v>
      </c>
      <c r="F29" s="421">
        <v>3</v>
      </c>
      <c r="G29" s="50">
        <v>3</v>
      </c>
      <c r="H29" s="350">
        <v>3</v>
      </c>
      <c r="I29" s="421">
        <v>2</v>
      </c>
      <c r="J29" s="50">
        <v>3</v>
      </c>
      <c r="K29" s="350">
        <v>3</v>
      </c>
      <c r="L29" s="418">
        <v>5</v>
      </c>
      <c r="M29" s="844">
        <v>3</v>
      </c>
      <c r="N29" s="811">
        <f>'METAS 2021'!AA28</f>
        <v>0</v>
      </c>
      <c r="O29" s="811">
        <v>2</v>
      </c>
      <c r="P29" s="811">
        <f>'SUGESTÃO DA ÁREA TÉCNICA 2021'!AW28</f>
        <v>0</v>
      </c>
      <c r="Q29" s="811">
        <f>'METAS 2021'!AW28</f>
        <v>0</v>
      </c>
      <c r="R29" s="811">
        <f>'RESULTADO 2021'!AX28</f>
        <v>0</v>
      </c>
      <c r="S29" s="51" t="s">
        <v>76</v>
      </c>
    </row>
    <row r="30" spans="1:19">
      <c r="A30" s="37" t="s">
        <v>21</v>
      </c>
      <c r="B30" s="50">
        <v>1</v>
      </c>
      <c r="C30" s="178">
        <v>5</v>
      </c>
      <c r="D30" s="350">
        <v>1</v>
      </c>
      <c r="E30" s="773" t="s">
        <v>268</v>
      </c>
      <c r="F30" s="421">
        <v>1</v>
      </c>
      <c r="G30" s="50">
        <v>1</v>
      </c>
      <c r="H30" s="350">
        <v>1</v>
      </c>
      <c r="I30" s="418">
        <v>6</v>
      </c>
      <c r="J30" s="50">
        <v>4</v>
      </c>
      <c r="K30" s="350">
        <v>1</v>
      </c>
      <c r="L30" s="418">
        <v>6</v>
      </c>
      <c r="M30" s="844">
        <v>4</v>
      </c>
      <c r="N30" s="811">
        <f>'METAS 2021'!AA29</f>
        <v>0</v>
      </c>
      <c r="O30" s="811">
        <v>2</v>
      </c>
      <c r="P30" s="811">
        <f>'SUGESTÃO DA ÁREA TÉCNICA 2021'!AW29</f>
        <v>0</v>
      </c>
      <c r="Q30" s="811">
        <f>'METAS 2021'!AW29</f>
        <v>0</v>
      </c>
      <c r="R30" s="811">
        <f>'RESULTADO 2021'!AX29</f>
        <v>0</v>
      </c>
      <c r="S30" s="51" t="s">
        <v>76</v>
      </c>
    </row>
    <row r="31" spans="1:19" ht="21.75" customHeight="1">
      <c r="A31" s="37" t="s">
        <v>22</v>
      </c>
      <c r="B31" s="50">
        <v>18</v>
      </c>
      <c r="C31" s="178">
        <v>29</v>
      </c>
      <c r="D31" s="350">
        <v>15</v>
      </c>
      <c r="E31" s="773" t="s">
        <v>241</v>
      </c>
      <c r="F31" s="421">
        <v>14</v>
      </c>
      <c r="G31" s="52" t="s">
        <v>404</v>
      </c>
      <c r="H31" s="350">
        <v>20</v>
      </c>
      <c r="I31" s="326">
        <v>27</v>
      </c>
      <c r="J31" s="52">
        <v>20</v>
      </c>
      <c r="K31" s="350">
        <v>20</v>
      </c>
      <c r="L31" s="421">
        <v>22</v>
      </c>
      <c r="M31" s="844">
        <v>15</v>
      </c>
      <c r="N31" s="811">
        <f>'METAS 2021'!AA30</f>
        <v>20</v>
      </c>
      <c r="O31" s="811">
        <v>4</v>
      </c>
      <c r="P31" s="811">
        <f>'SUGESTÃO DA ÁREA TÉCNICA 2021'!AW30</f>
        <v>0</v>
      </c>
      <c r="Q31" s="811">
        <f>'METAS 2021'!AW30</f>
        <v>0</v>
      </c>
      <c r="R31" s="811">
        <f>'RESULTADO 2021'!AX30</f>
        <v>0</v>
      </c>
      <c r="S31" s="51" t="s">
        <v>76</v>
      </c>
    </row>
    <row r="32" spans="1:19" ht="21.75" customHeight="1">
      <c r="A32" s="37" t="s">
        <v>23</v>
      </c>
      <c r="B32" s="50">
        <v>3</v>
      </c>
      <c r="C32" s="178">
        <v>5</v>
      </c>
      <c r="D32" s="350">
        <v>5</v>
      </c>
      <c r="E32" s="644" t="s">
        <v>240</v>
      </c>
      <c r="F32" s="421">
        <v>3</v>
      </c>
      <c r="G32" s="50">
        <v>3</v>
      </c>
      <c r="H32" s="350">
        <v>3</v>
      </c>
      <c r="I32" s="418">
        <v>7</v>
      </c>
      <c r="J32" s="50">
        <v>4</v>
      </c>
      <c r="K32" s="350">
        <v>4</v>
      </c>
      <c r="L32" s="418">
        <v>5</v>
      </c>
      <c r="M32" s="844">
        <v>4</v>
      </c>
      <c r="N32" s="811">
        <f>'METAS 2021'!AA31</f>
        <v>5</v>
      </c>
      <c r="O32" s="811">
        <v>2</v>
      </c>
      <c r="P32" s="811">
        <f>'SUGESTÃO DA ÁREA TÉCNICA 2021'!AW31</f>
        <v>0</v>
      </c>
      <c r="Q32" s="811">
        <f>'METAS 2021'!AW31</f>
        <v>0</v>
      </c>
      <c r="R32" s="811">
        <f>'RESULTADO 2021'!AX31</f>
        <v>0</v>
      </c>
      <c r="S32" s="51" t="s">
        <v>76</v>
      </c>
    </row>
    <row r="33" spans="1:19" ht="24" customHeight="1">
      <c r="A33" s="37" t="s">
        <v>24</v>
      </c>
      <c r="B33" s="50">
        <v>28</v>
      </c>
      <c r="C33" s="178">
        <v>19</v>
      </c>
      <c r="D33" s="350">
        <v>28</v>
      </c>
      <c r="E33" s="644" t="s">
        <v>242</v>
      </c>
      <c r="F33" s="421">
        <v>21</v>
      </c>
      <c r="G33" s="52" t="s">
        <v>403</v>
      </c>
      <c r="H33" s="350">
        <v>20</v>
      </c>
      <c r="I33" s="325">
        <v>13</v>
      </c>
      <c r="J33" s="52">
        <v>13</v>
      </c>
      <c r="K33" s="350">
        <v>23</v>
      </c>
      <c r="L33" s="421">
        <v>23</v>
      </c>
      <c r="M33" s="844">
        <v>13</v>
      </c>
      <c r="N33" s="811">
        <f>'METAS 2021'!AA32</f>
        <v>18</v>
      </c>
      <c r="O33" s="811">
        <v>7</v>
      </c>
      <c r="P33" s="811">
        <f>'SUGESTÃO DA ÁREA TÉCNICA 2021'!AW32</f>
        <v>0</v>
      </c>
      <c r="Q33" s="811">
        <f>'METAS 2021'!AW32</f>
        <v>0</v>
      </c>
      <c r="R33" s="811">
        <f>'RESULTADO 2021'!AX32</f>
        <v>0</v>
      </c>
      <c r="S33" s="51" t="s">
        <v>76</v>
      </c>
    </row>
    <row r="34" spans="1:19" ht="23.25" customHeight="1">
      <c r="A34" s="37" t="s">
        <v>25</v>
      </c>
      <c r="B34" s="50">
        <v>2</v>
      </c>
      <c r="C34" s="178">
        <v>4</v>
      </c>
      <c r="D34" s="350">
        <v>3</v>
      </c>
      <c r="E34" s="773" t="s">
        <v>240</v>
      </c>
      <c r="F34" s="421">
        <v>3</v>
      </c>
      <c r="G34" s="52" t="s">
        <v>403</v>
      </c>
      <c r="H34" s="350">
        <v>3</v>
      </c>
      <c r="I34" s="325">
        <v>1</v>
      </c>
      <c r="J34" s="52">
        <v>2</v>
      </c>
      <c r="K34" s="349">
        <v>2</v>
      </c>
      <c r="L34" s="50">
        <v>4</v>
      </c>
      <c r="M34" s="844">
        <v>2</v>
      </c>
      <c r="N34" s="811">
        <f>'METAS 2021'!AA33</f>
        <v>2</v>
      </c>
      <c r="O34" s="811">
        <v>4</v>
      </c>
      <c r="P34" s="811">
        <f>'SUGESTÃO DA ÁREA TÉCNICA 2021'!AW33</f>
        <v>0</v>
      </c>
      <c r="Q34" s="811">
        <f>'METAS 2021'!AW33</f>
        <v>0</v>
      </c>
      <c r="R34" s="811">
        <f>'RESULTADO 2021'!AX33</f>
        <v>0</v>
      </c>
      <c r="S34" s="51" t="s">
        <v>76</v>
      </c>
    </row>
    <row r="35" spans="1:19" ht="30">
      <c r="A35" s="295" t="s">
        <v>79</v>
      </c>
      <c r="B35" s="67"/>
      <c r="C35" s="67"/>
      <c r="D35" s="67"/>
      <c r="E35" s="67"/>
      <c r="F35" s="67"/>
      <c r="G35" s="67"/>
      <c r="H35" s="67"/>
      <c r="I35" s="67"/>
      <c r="J35" s="67"/>
      <c r="K35" s="67"/>
      <c r="L35" s="67"/>
      <c r="M35" s="820"/>
      <c r="N35" s="917"/>
      <c r="O35" s="917"/>
      <c r="P35" s="796"/>
      <c r="Q35" s="796"/>
      <c r="R35" s="796"/>
      <c r="S35" s="296"/>
    </row>
    <row r="36" spans="1:19" ht="24" customHeight="1">
      <c r="A36" s="37" t="s">
        <v>26</v>
      </c>
      <c r="B36" s="50">
        <v>7</v>
      </c>
      <c r="C36" s="178">
        <v>13</v>
      </c>
      <c r="D36" s="350">
        <v>10</v>
      </c>
      <c r="E36" s="644" t="s">
        <v>159</v>
      </c>
      <c r="F36" s="421">
        <v>6</v>
      </c>
      <c r="G36" s="52" t="s">
        <v>403</v>
      </c>
      <c r="H36" s="350">
        <v>8</v>
      </c>
      <c r="I36" s="325">
        <v>4</v>
      </c>
      <c r="J36" s="52">
        <v>4</v>
      </c>
      <c r="K36" s="350">
        <v>4</v>
      </c>
      <c r="L36" s="418">
        <v>11</v>
      </c>
      <c r="M36" s="844">
        <v>4</v>
      </c>
      <c r="N36" s="811">
        <f>'METAS 2021'!AA35</f>
        <v>10</v>
      </c>
      <c r="O36" s="811">
        <v>4</v>
      </c>
      <c r="P36" s="811">
        <f>'SUGESTÃO DA ÁREA TÉCNICA 2021'!AW35</f>
        <v>0</v>
      </c>
      <c r="Q36" s="811">
        <f>'METAS 2021'!AW35</f>
        <v>0</v>
      </c>
      <c r="R36" s="811">
        <f>'RESULTADO 2021'!AX35</f>
        <v>0</v>
      </c>
      <c r="S36" s="51" t="s">
        <v>76</v>
      </c>
    </row>
    <row r="37" spans="1:19" ht="20.25" customHeight="1">
      <c r="A37" s="37" t="s">
        <v>27</v>
      </c>
      <c r="B37" s="62">
        <v>8</v>
      </c>
      <c r="C37" s="178">
        <v>21</v>
      </c>
      <c r="D37" s="563">
        <v>10</v>
      </c>
      <c r="E37" s="774" t="s">
        <v>161</v>
      </c>
      <c r="F37" s="421">
        <v>9</v>
      </c>
      <c r="G37" s="186" t="s">
        <v>403</v>
      </c>
      <c r="H37" s="350">
        <v>10</v>
      </c>
      <c r="I37" s="326">
        <v>18</v>
      </c>
      <c r="J37" s="186">
        <v>15</v>
      </c>
      <c r="K37" s="350">
        <v>15</v>
      </c>
      <c r="L37" s="421">
        <v>6</v>
      </c>
      <c r="M37" s="844">
        <v>6</v>
      </c>
      <c r="N37" s="811">
        <f>'METAS 2021'!AA36</f>
        <v>6</v>
      </c>
      <c r="O37" s="811">
        <v>1</v>
      </c>
      <c r="P37" s="811">
        <f>'SUGESTÃO DA ÁREA TÉCNICA 2021'!AW36</f>
        <v>0</v>
      </c>
      <c r="Q37" s="811">
        <f>'METAS 2021'!AW36</f>
        <v>0</v>
      </c>
      <c r="R37" s="811">
        <f>'RESULTADO 2021'!AX36</f>
        <v>0</v>
      </c>
      <c r="S37" s="51">
        <v>7</v>
      </c>
    </row>
    <row r="38" spans="1:19" ht="21.75" customHeight="1">
      <c r="A38" s="37" t="s">
        <v>28</v>
      </c>
      <c r="B38" s="62">
        <v>5</v>
      </c>
      <c r="C38" s="178">
        <v>6</v>
      </c>
      <c r="D38" s="350">
        <v>5</v>
      </c>
      <c r="E38" s="1460" t="s">
        <v>159</v>
      </c>
      <c r="F38" s="418">
        <v>7</v>
      </c>
      <c r="G38" s="62" t="s">
        <v>402</v>
      </c>
      <c r="H38" s="563">
        <v>7</v>
      </c>
      <c r="I38" s="421">
        <v>3</v>
      </c>
      <c r="J38" s="62">
        <v>4</v>
      </c>
      <c r="K38" s="350">
        <v>3</v>
      </c>
      <c r="L38" s="418">
        <v>8</v>
      </c>
      <c r="M38" s="844">
        <v>3</v>
      </c>
      <c r="N38" s="811">
        <f>'METAS 2021'!AA37</f>
        <v>5</v>
      </c>
      <c r="O38" s="811">
        <v>5</v>
      </c>
      <c r="P38" s="811">
        <f>'SUGESTÃO DA ÁREA TÉCNICA 2021'!AW37</f>
        <v>0</v>
      </c>
      <c r="Q38" s="811">
        <f>'METAS 2021'!AW37</f>
        <v>0</v>
      </c>
      <c r="R38" s="811">
        <f>'RESULTADO 2021'!AX37</f>
        <v>0</v>
      </c>
      <c r="S38" s="51" t="s">
        <v>76</v>
      </c>
    </row>
    <row r="39" spans="1:19" ht="21.75" customHeight="1">
      <c r="A39" s="37" t="s">
        <v>29</v>
      </c>
      <c r="B39" s="50">
        <v>1</v>
      </c>
      <c r="C39" s="178">
        <v>1</v>
      </c>
      <c r="D39" s="350">
        <v>0</v>
      </c>
      <c r="E39" s="1461"/>
      <c r="F39" s="418">
        <v>4</v>
      </c>
      <c r="G39" s="50" t="s">
        <v>405</v>
      </c>
      <c r="H39" s="350">
        <v>1</v>
      </c>
      <c r="I39" s="418">
        <v>2</v>
      </c>
      <c r="J39" s="50">
        <v>4</v>
      </c>
      <c r="K39" s="350">
        <v>3</v>
      </c>
      <c r="L39" s="421">
        <v>1</v>
      </c>
      <c r="M39" s="844">
        <v>1</v>
      </c>
      <c r="N39" s="811">
        <f>'METAS 2021'!AA38</f>
        <v>1</v>
      </c>
      <c r="O39" s="811">
        <v>1</v>
      </c>
      <c r="P39" s="811">
        <f>'SUGESTÃO DA ÁREA TÉCNICA 2021'!AW38</f>
        <v>0</v>
      </c>
      <c r="Q39" s="811">
        <f>'METAS 2021'!AW38</f>
        <v>0</v>
      </c>
      <c r="R39" s="811">
        <f>'RESULTADO 2021'!AX38</f>
        <v>0</v>
      </c>
      <c r="S39" s="51" t="s">
        <v>76</v>
      </c>
    </row>
    <row r="40" spans="1:19" ht="21.75" customHeight="1">
      <c r="A40" s="37" t="s">
        <v>30</v>
      </c>
      <c r="B40" s="62">
        <v>10</v>
      </c>
      <c r="C40" s="178">
        <v>4</v>
      </c>
      <c r="D40" s="350">
        <v>3</v>
      </c>
      <c r="E40" s="1462"/>
      <c r="F40" s="418">
        <v>8</v>
      </c>
      <c r="G40" s="62" t="s">
        <v>402</v>
      </c>
      <c r="H40" s="563">
        <v>4</v>
      </c>
      <c r="I40" s="418">
        <v>11</v>
      </c>
      <c r="J40" s="62">
        <v>7</v>
      </c>
      <c r="K40" s="1033">
        <v>4</v>
      </c>
      <c r="L40" s="50">
        <v>20</v>
      </c>
      <c r="M40" s="844">
        <v>7</v>
      </c>
      <c r="N40" s="811">
        <f>'METAS 2021'!AA39</f>
        <v>7</v>
      </c>
      <c r="O40" s="811">
        <v>6</v>
      </c>
      <c r="P40" s="811">
        <f>'SUGESTÃO DA ÁREA TÉCNICA 2021'!AW39</f>
        <v>0</v>
      </c>
      <c r="Q40" s="811">
        <f>'METAS 2021'!AW39</f>
        <v>0</v>
      </c>
      <c r="R40" s="811">
        <f>'RESULTADO 2021'!AX39</f>
        <v>0</v>
      </c>
      <c r="S40" s="51" t="s">
        <v>76</v>
      </c>
    </row>
    <row r="41" spans="1:19" ht="16.5" customHeight="1">
      <c r="A41" s="37" t="s">
        <v>31</v>
      </c>
      <c r="B41" s="62">
        <v>3</v>
      </c>
      <c r="C41" s="178">
        <v>4</v>
      </c>
      <c r="D41" s="350">
        <v>7</v>
      </c>
      <c r="E41" s="624" t="s">
        <v>268</v>
      </c>
      <c r="F41" s="421">
        <v>1</v>
      </c>
      <c r="G41" s="62">
        <v>1</v>
      </c>
      <c r="H41" s="350">
        <v>1</v>
      </c>
      <c r="I41" s="418">
        <v>4</v>
      </c>
      <c r="J41" s="62">
        <v>2</v>
      </c>
      <c r="K41" s="350">
        <v>1</v>
      </c>
      <c r="L41" s="421">
        <v>2</v>
      </c>
      <c r="M41" s="844">
        <v>1</v>
      </c>
      <c r="N41" s="811">
        <f>'METAS 2021'!AA40</f>
        <v>1</v>
      </c>
      <c r="O41" s="811">
        <v>0</v>
      </c>
      <c r="P41" s="811">
        <f>'SUGESTÃO DA ÁREA TÉCNICA 2021'!AW40</f>
        <v>0</v>
      </c>
      <c r="Q41" s="811">
        <f>'METAS 2021'!AW40</f>
        <v>0</v>
      </c>
      <c r="R41" s="811">
        <f>'RESULTADO 2021'!AX40</f>
        <v>0</v>
      </c>
      <c r="S41" s="51" t="s">
        <v>76</v>
      </c>
    </row>
    <row r="42" spans="1:19" ht="24.75" customHeight="1">
      <c r="A42" s="37" t="s">
        <v>32</v>
      </c>
      <c r="B42" s="51">
        <v>12.5</v>
      </c>
      <c r="C42" s="51">
        <v>14.52</v>
      </c>
      <c r="D42" s="349">
        <v>12.5</v>
      </c>
      <c r="E42" s="644" t="s">
        <v>163</v>
      </c>
      <c r="F42" s="409">
        <v>13.88</v>
      </c>
      <c r="G42" s="51">
        <v>12.5</v>
      </c>
      <c r="H42" s="349">
        <v>12.5</v>
      </c>
      <c r="I42" s="409">
        <v>14.81</v>
      </c>
      <c r="J42" s="51">
        <v>13</v>
      </c>
      <c r="K42" s="349">
        <v>12</v>
      </c>
      <c r="L42" s="418">
        <v>12.8</v>
      </c>
      <c r="M42" s="852">
        <v>13</v>
      </c>
      <c r="N42" s="811">
        <f>'METAS 2021'!AA41</f>
        <v>12</v>
      </c>
      <c r="O42" s="811">
        <v>14.4</v>
      </c>
      <c r="P42" s="811">
        <f>'SUGESTÃO DA ÁREA TÉCNICA 2021'!AW41</f>
        <v>0</v>
      </c>
      <c r="Q42" s="811">
        <f>'METAS 2021'!AW41</f>
        <v>0</v>
      </c>
      <c r="R42" s="811">
        <f>'RESULTADO 2021'!AX41</f>
        <v>0</v>
      </c>
      <c r="S42" s="51" t="s">
        <v>271</v>
      </c>
    </row>
    <row r="43" spans="1:19" ht="23.25" customHeight="1">
      <c r="A43" s="37" t="s">
        <v>33</v>
      </c>
      <c r="B43" s="50">
        <v>8</v>
      </c>
      <c r="C43" s="178">
        <v>10</v>
      </c>
      <c r="D43" s="350">
        <v>11</v>
      </c>
      <c r="E43" s="1479" t="s">
        <v>240</v>
      </c>
      <c r="F43" s="421">
        <v>11</v>
      </c>
      <c r="G43" s="50">
        <v>11</v>
      </c>
      <c r="H43" s="50">
        <v>11</v>
      </c>
      <c r="I43" s="418">
        <v>13</v>
      </c>
      <c r="J43" s="50">
        <v>12</v>
      </c>
      <c r="K43" s="350">
        <v>12</v>
      </c>
      <c r="L43" s="418">
        <v>14</v>
      </c>
      <c r="M43" s="844">
        <v>12</v>
      </c>
      <c r="N43" s="811">
        <f>'METAS 2021'!AA42</f>
        <v>12</v>
      </c>
      <c r="O43" s="811">
        <v>1</v>
      </c>
      <c r="P43" s="811">
        <f>'SUGESTÃO DA ÁREA TÉCNICA 2021'!AW42</f>
        <v>0</v>
      </c>
      <c r="Q43" s="811">
        <f>'METAS 2021'!AW42</f>
        <v>0</v>
      </c>
      <c r="R43" s="811">
        <f>'RESULTADO 2021'!AX42</f>
        <v>0</v>
      </c>
      <c r="S43" s="51" t="s">
        <v>76</v>
      </c>
    </row>
    <row r="44" spans="1:19" ht="23.25" customHeight="1">
      <c r="A44" s="37" t="s">
        <v>34</v>
      </c>
      <c r="B44" s="50">
        <v>5</v>
      </c>
      <c r="C44" s="178">
        <v>5</v>
      </c>
      <c r="D44" s="350">
        <v>2</v>
      </c>
      <c r="E44" s="1480"/>
      <c r="F44" s="418">
        <v>6</v>
      </c>
      <c r="G44" s="50" t="s">
        <v>402</v>
      </c>
      <c r="H44" s="350">
        <v>5</v>
      </c>
      <c r="I44" s="418">
        <v>7</v>
      </c>
      <c r="J44" s="50">
        <v>6</v>
      </c>
      <c r="K44" s="349" t="s">
        <v>600</v>
      </c>
      <c r="L44" s="50">
        <v>12</v>
      </c>
      <c r="M44" s="844">
        <v>6</v>
      </c>
      <c r="N44" s="811">
        <f>'METAS 2021'!AA43</f>
        <v>5</v>
      </c>
      <c r="O44" s="811">
        <v>2</v>
      </c>
      <c r="P44" s="811">
        <f>'SUGESTÃO DA ÁREA TÉCNICA 2021'!AW43</f>
        <v>0</v>
      </c>
      <c r="Q44" s="811">
        <f>'METAS 2021'!AW43</f>
        <v>0</v>
      </c>
      <c r="R44" s="811">
        <f>'RESULTADO 2021'!AX43</f>
        <v>0</v>
      </c>
      <c r="S44" s="51" t="s">
        <v>76</v>
      </c>
    </row>
    <row r="45" spans="1:19">
      <c r="A45" s="37" t="s">
        <v>35</v>
      </c>
      <c r="B45" s="62">
        <v>9</v>
      </c>
      <c r="C45" s="178">
        <v>2</v>
      </c>
      <c r="D45" s="350">
        <v>3</v>
      </c>
      <c r="E45" s="774" t="s">
        <v>170</v>
      </c>
      <c r="F45" s="421">
        <v>3</v>
      </c>
      <c r="G45" s="62">
        <v>3</v>
      </c>
      <c r="H45" s="350">
        <v>3</v>
      </c>
      <c r="I45" s="418">
        <v>8</v>
      </c>
      <c r="J45" s="62">
        <v>5</v>
      </c>
      <c r="K45" s="350">
        <v>5</v>
      </c>
      <c r="L45" s="421">
        <v>5</v>
      </c>
      <c r="M45" s="844">
        <v>4</v>
      </c>
      <c r="N45" s="811">
        <f>'METAS 2021'!AA44</f>
        <v>5</v>
      </c>
      <c r="O45" s="811">
        <v>1</v>
      </c>
      <c r="P45" s="811">
        <f>'SUGESTÃO DA ÁREA TÉCNICA 2021'!AW44</f>
        <v>0</v>
      </c>
      <c r="Q45" s="811">
        <f>'METAS 2021'!AW44</f>
        <v>0</v>
      </c>
      <c r="R45" s="811">
        <f>'RESULTADO 2021'!AX44</f>
        <v>0</v>
      </c>
      <c r="S45" s="51" t="s">
        <v>76</v>
      </c>
    </row>
    <row r="46" spans="1:19">
      <c r="A46" s="37" t="s">
        <v>36</v>
      </c>
      <c r="B46" s="62">
        <v>5</v>
      </c>
      <c r="C46" s="178">
        <v>6</v>
      </c>
      <c r="D46" s="350">
        <v>4</v>
      </c>
      <c r="E46" s="624" t="s">
        <v>268</v>
      </c>
      <c r="F46" s="418">
        <v>9</v>
      </c>
      <c r="G46" s="62">
        <v>5</v>
      </c>
      <c r="H46" s="350">
        <v>4</v>
      </c>
      <c r="I46" s="421">
        <v>4</v>
      </c>
      <c r="J46" s="62">
        <v>4</v>
      </c>
      <c r="K46" s="350">
        <v>3</v>
      </c>
      <c r="L46" s="421">
        <v>2</v>
      </c>
      <c r="M46" s="844">
        <v>1</v>
      </c>
      <c r="N46" s="811">
        <f>'METAS 2021'!AA45</f>
        <v>1</v>
      </c>
      <c r="O46" s="811">
        <v>0</v>
      </c>
      <c r="P46" s="811">
        <f>'SUGESTÃO DA ÁREA TÉCNICA 2021'!AW45</f>
        <v>0</v>
      </c>
      <c r="Q46" s="811">
        <f>'METAS 2021'!AW45</f>
        <v>0</v>
      </c>
      <c r="R46" s="811">
        <f>'RESULTADO 2021'!AX45</f>
        <v>0</v>
      </c>
      <c r="S46" s="51" t="s">
        <v>76</v>
      </c>
    </row>
    <row r="47" spans="1:19" ht="23.25" customHeight="1">
      <c r="A47" s="37" t="s">
        <v>37</v>
      </c>
      <c r="B47" s="62">
        <v>32</v>
      </c>
      <c r="C47" s="178">
        <v>37</v>
      </c>
      <c r="D47" s="350">
        <v>33</v>
      </c>
      <c r="E47" s="774" t="s">
        <v>240</v>
      </c>
      <c r="F47" s="421">
        <v>20</v>
      </c>
      <c r="G47" s="62">
        <v>33</v>
      </c>
      <c r="H47" s="350">
        <v>33</v>
      </c>
      <c r="I47" s="421">
        <v>26</v>
      </c>
      <c r="J47" s="62">
        <v>26</v>
      </c>
      <c r="K47" s="349" t="s">
        <v>600</v>
      </c>
      <c r="L47" s="50">
        <v>28</v>
      </c>
      <c r="M47" s="844">
        <v>25</v>
      </c>
      <c r="N47" s="811">
        <f>'METAS 2021'!AA46</f>
        <v>0</v>
      </c>
      <c r="O47" s="811">
        <v>15</v>
      </c>
      <c r="P47" s="811">
        <f>'SUGESTÃO DA ÁREA TÉCNICA 2021'!AW46</f>
        <v>0</v>
      </c>
      <c r="Q47" s="811">
        <f>'METAS 2021'!AW46</f>
        <v>0</v>
      </c>
      <c r="R47" s="811">
        <f>'RESULTADO 2021'!AX46</f>
        <v>0</v>
      </c>
      <c r="S47" s="51" t="s">
        <v>76</v>
      </c>
    </row>
    <row r="48" spans="1:19">
      <c r="A48" s="296" t="s">
        <v>38</v>
      </c>
      <c r="B48" s="67"/>
      <c r="C48" s="67"/>
      <c r="D48" s="67"/>
      <c r="E48" s="67"/>
      <c r="F48" s="67"/>
      <c r="G48" s="67"/>
      <c r="H48" s="67"/>
      <c r="I48" s="67"/>
      <c r="J48" s="67"/>
      <c r="K48" s="67"/>
      <c r="L48" s="67"/>
      <c r="M48" s="853"/>
      <c r="N48" s="917"/>
      <c r="O48" s="917"/>
      <c r="P48" s="796"/>
      <c r="Q48" s="796"/>
      <c r="R48" s="796"/>
      <c r="S48" s="71"/>
    </row>
    <row r="49" spans="1:19" ht="24.75" customHeight="1">
      <c r="A49" s="37" t="s">
        <v>39</v>
      </c>
      <c r="B49" s="50">
        <v>20</v>
      </c>
      <c r="C49" s="178">
        <v>36</v>
      </c>
      <c r="D49" s="350">
        <v>25</v>
      </c>
      <c r="E49" s="644" t="s">
        <v>243</v>
      </c>
      <c r="F49" s="421">
        <v>11</v>
      </c>
      <c r="G49" s="52" t="s">
        <v>403</v>
      </c>
      <c r="H49" s="350">
        <v>28</v>
      </c>
      <c r="I49" s="326">
        <v>35</v>
      </c>
      <c r="J49" s="52">
        <v>28</v>
      </c>
      <c r="K49" s="350">
        <v>28</v>
      </c>
      <c r="L49" s="421">
        <v>14.1</v>
      </c>
      <c r="M49" s="854">
        <v>15</v>
      </c>
      <c r="N49" s="811">
        <f>'METAS 2021'!AA48</f>
        <v>26</v>
      </c>
      <c r="O49" s="811">
        <v>15.43</v>
      </c>
      <c r="P49" s="811">
        <f>'SUGESTÃO DA ÁREA TÉCNICA 2021'!AW48</f>
        <v>0</v>
      </c>
      <c r="Q49" s="811">
        <f>'METAS 2021'!AW48</f>
        <v>0</v>
      </c>
      <c r="R49" s="811">
        <f>'RESULTADO 2021'!AX48</f>
        <v>0</v>
      </c>
      <c r="S49" s="51" t="s">
        <v>76</v>
      </c>
    </row>
    <row r="50" spans="1:19" ht="24" customHeight="1">
      <c r="A50" s="37" t="s">
        <v>40</v>
      </c>
      <c r="B50" s="50">
        <v>1</v>
      </c>
      <c r="C50" s="178">
        <v>1</v>
      </c>
      <c r="D50" s="350">
        <v>1</v>
      </c>
      <c r="E50" s="1479" t="s">
        <v>159</v>
      </c>
      <c r="F50" s="421">
        <v>0</v>
      </c>
      <c r="G50" s="50">
        <v>0</v>
      </c>
      <c r="H50" s="350">
        <v>0</v>
      </c>
      <c r="I50" s="418">
        <v>4</v>
      </c>
      <c r="J50" s="50">
        <v>2</v>
      </c>
      <c r="K50" s="350">
        <v>2</v>
      </c>
      <c r="L50" s="421">
        <v>1</v>
      </c>
      <c r="M50" s="849">
        <v>1</v>
      </c>
      <c r="N50" s="811">
        <f>'METAS 2021'!AA49</f>
        <v>1</v>
      </c>
      <c r="O50" s="811">
        <v>0</v>
      </c>
      <c r="P50" s="811">
        <f>'SUGESTÃO DA ÁREA TÉCNICA 2021'!AW49</f>
        <v>0</v>
      </c>
      <c r="Q50" s="811">
        <f>'METAS 2021'!AW49</f>
        <v>0</v>
      </c>
      <c r="R50" s="811">
        <f>'RESULTADO 2021'!AX49</f>
        <v>0</v>
      </c>
      <c r="S50" s="51" t="s">
        <v>76</v>
      </c>
    </row>
    <row r="51" spans="1:19" ht="21" customHeight="1">
      <c r="A51" s="37" t="s">
        <v>41</v>
      </c>
      <c r="B51" s="50">
        <v>2</v>
      </c>
      <c r="C51" s="178">
        <v>3</v>
      </c>
      <c r="D51" s="350">
        <v>3</v>
      </c>
      <c r="E51" s="1480"/>
      <c r="F51" s="421">
        <v>1</v>
      </c>
      <c r="G51" s="50">
        <v>1</v>
      </c>
      <c r="H51" s="350">
        <v>1</v>
      </c>
      <c r="I51" s="418">
        <v>2</v>
      </c>
      <c r="J51" s="50">
        <v>1</v>
      </c>
      <c r="K51" s="350">
        <v>1</v>
      </c>
      <c r="L51" s="421">
        <v>0</v>
      </c>
      <c r="M51" s="850">
        <v>0</v>
      </c>
      <c r="N51" s="811">
        <f>'METAS 2021'!AA50</f>
        <v>0</v>
      </c>
      <c r="O51" s="811">
        <v>2</v>
      </c>
      <c r="P51" s="811">
        <f>'SUGESTÃO DA ÁREA TÉCNICA 2021'!AW50</f>
        <v>0</v>
      </c>
      <c r="Q51" s="811">
        <f>'METAS 2021'!AW50</f>
        <v>0</v>
      </c>
      <c r="R51" s="811">
        <f>'RESULTADO 2021'!AX50</f>
        <v>0</v>
      </c>
      <c r="S51" s="51" t="s">
        <v>76</v>
      </c>
    </row>
    <row r="52" spans="1:19" ht="22.5" customHeight="1">
      <c r="A52" s="37" t="s">
        <v>42</v>
      </c>
      <c r="B52" s="50">
        <v>2</v>
      </c>
      <c r="C52" s="178">
        <v>1</v>
      </c>
      <c r="D52" s="350">
        <v>3</v>
      </c>
      <c r="E52" s="644" t="s">
        <v>244</v>
      </c>
      <c r="F52" s="421">
        <v>3</v>
      </c>
      <c r="G52" s="50">
        <v>3</v>
      </c>
      <c r="H52" s="350">
        <v>3</v>
      </c>
      <c r="I52" s="418">
        <v>5</v>
      </c>
      <c r="J52" s="50">
        <v>3</v>
      </c>
      <c r="K52" s="350">
        <v>3</v>
      </c>
      <c r="L52" s="421">
        <v>3</v>
      </c>
      <c r="M52" s="849">
        <v>2</v>
      </c>
      <c r="N52" s="811">
        <f>'METAS 2021'!AA51</f>
        <v>3</v>
      </c>
      <c r="O52" s="811">
        <v>0</v>
      </c>
      <c r="P52" s="811">
        <f>'SUGESTÃO DA ÁREA TÉCNICA 2021'!AW51</f>
        <v>0</v>
      </c>
      <c r="Q52" s="811">
        <f>'METAS 2021'!AW51</f>
        <v>0</v>
      </c>
      <c r="R52" s="811">
        <f>'RESULTADO 2021'!AX51</f>
        <v>0</v>
      </c>
      <c r="S52" s="51" t="s">
        <v>76</v>
      </c>
    </row>
    <row r="53" spans="1:19">
      <c r="A53" s="37" t="s">
        <v>43</v>
      </c>
      <c r="B53" s="50">
        <v>2</v>
      </c>
      <c r="C53" s="178">
        <v>3</v>
      </c>
      <c r="D53" s="350">
        <v>10</v>
      </c>
      <c r="E53" s="775" t="s">
        <v>268</v>
      </c>
      <c r="F53" s="421">
        <v>10</v>
      </c>
      <c r="G53" s="62" t="s">
        <v>406</v>
      </c>
      <c r="H53" s="350">
        <v>9</v>
      </c>
      <c r="I53" s="421">
        <v>7</v>
      </c>
      <c r="J53" s="62">
        <v>7</v>
      </c>
      <c r="K53" s="350">
        <v>8</v>
      </c>
      <c r="L53" s="421">
        <v>4</v>
      </c>
      <c r="M53" s="850">
        <v>3</v>
      </c>
      <c r="N53" s="811">
        <f>'METAS 2021'!AA52</f>
        <v>3</v>
      </c>
      <c r="O53" s="811">
        <v>1</v>
      </c>
      <c r="P53" s="811">
        <f>'SUGESTÃO DA ÁREA TÉCNICA 2021'!AW52</f>
        <v>0</v>
      </c>
      <c r="Q53" s="811">
        <f>'METAS 2021'!AW52</f>
        <v>0</v>
      </c>
      <c r="R53" s="811">
        <f>'RESULTADO 2021'!AX52</f>
        <v>0</v>
      </c>
      <c r="S53" s="51" t="s">
        <v>76</v>
      </c>
    </row>
    <row r="54" spans="1:19" ht="22.5" customHeight="1">
      <c r="A54" s="37" t="s">
        <v>44</v>
      </c>
      <c r="B54" s="50">
        <v>2</v>
      </c>
      <c r="C54" s="178">
        <v>6</v>
      </c>
      <c r="D54" s="350">
        <v>3</v>
      </c>
      <c r="E54" s="644" t="s">
        <v>240</v>
      </c>
      <c r="F54" s="421">
        <v>2</v>
      </c>
      <c r="G54" s="52" t="s">
        <v>407</v>
      </c>
      <c r="H54" s="563">
        <v>3</v>
      </c>
      <c r="I54" s="325">
        <v>2</v>
      </c>
      <c r="J54" s="52">
        <v>3</v>
      </c>
      <c r="K54" s="350">
        <v>5</v>
      </c>
      <c r="L54" s="421">
        <v>4</v>
      </c>
      <c r="M54" s="849">
        <v>2</v>
      </c>
      <c r="N54" s="811">
        <f>'METAS 2021'!AA53</f>
        <v>3</v>
      </c>
      <c r="O54" s="811">
        <v>1</v>
      </c>
      <c r="P54" s="811">
        <f>'SUGESTÃO DA ÁREA TÉCNICA 2021'!AW53</f>
        <v>0</v>
      </c>
      <c r="Q54" s="811">
        <f>'METAS 2021'!AW53</f>
        <v>0</v>
      </c>
      <c r="R54" s="811">
        <f>'RESULTADO 2021'!AX53</f>
        <v>0</v>
      </c>
      <c r="S54" s="51" t="s">
        <v>76</v>
      </c>
    </row>
    <row r="55" spans="1:19">
      <c r="A55" s="296" t="s">
        <v>45</v>
      </c>
      <c r="B55" s="67"/>
      <c r="C55" s="67"/>
      <c r="D55" s="67"/>
      <c r="E55" s="67"/>
      <c r="F55" s="67"/>
      <c r="G55" s="67"/>
      <c r="H55" s="67"/>
      <c r="I55" s="67"/>
      <c r="J55" s="67"/>
      <c r="K55" s="67"/>
      <c r="L55" s="67"/>
      <c r="M55" s="855"/>
      <c r="N55" s="917"/>
      <c r="O55" s="917"/>
      <c r="P55" s="796"/>
      <c r="Q55" s="796"/>
      <c r="R55" s="796"/>
      <c r="S55" s="296"/>
    </row>
    <row r="56" spans="1:19" ht="21" customHeight="1">
      <c r="A56" s="37" t="s">
        <v>47</v>
      </c>
      <c r="B56" s="50">
        <v>15</v>
      </c>
      <c r="C56" s="178">
        <v>12</v>
      </c>
      <c r="D56" s="563">
        <v>15</v>
      </c>
      <c r="E56" s="644" t="s">
        <v>244</v>
      </c>
      <c r="F56" s="421">
        <v>10</v>
      </c>
      <c r="G56" s="52" t="s">
        <v>403</v>
      </c>
      <c r="H56" s="563">
        <v>12</v>
      </c>
      <c r="I56" s="326">
        <v>13</v>
      </c>
      <c r="J56" s="52">
        <v>12</v>
      </c>
      <c r="K56" s="350">
        <v>12</v>
      </c>
      <c r="L56" s="421">
        <v>11</v>
      </c>
      <c r="M56" s="844">
        <v>8</v>
      </c>
      <c r="N56" s="811">
        <f>'METAS 2021'!AA55</f>
        <v>12</v>
      </c>
      <c r="O56" s="811">
        <v>12</v>
      </c>
      <c r="P56" s="811">
        <f>'SUGESTÃO DA ÁREA TÉCNICA 2021'!AW55</f>
        <v>0</v>
      </c>
      <c r="Q56" s="811">
        <f>'METAS 2021'!AW55</f>
        <v>0</v>
      </c>
      <c r="R56" s="811">
        <f>'RESULTADO 2021'!AX55</f>
        <v>0</v>
      </c>
      <c r="S56" s="51" t="s">
        <v>76</v>
      </c>
    </row>
    <row r="57" spans="1:19" ht="17.25" customHeight="1">
      <c r="A57" s="37" t="s">
        <v>50</v>
      </c>
      <c r="B57" s="50">
        <v>3</v>
      </c>
      <c r="C57" s="178">
        <v>4</v>
      </c>
      <c r="D57" s="350">
        <v>3</v>
      </c>
      <c r="E57" s="1479" t="s">
        <v>240</v>
      </c>
      <c r="F57" s="421">
        <v>3</v>
      </c>
      <c r="G57" s="50">
        <v>3</v>
      </c>
      <c r="H57" s="350">
        <v>3</v>
      </c>
      <c r="I57" s="418">
        <v>9</v>
      </c>
      <c r="J57" s="50">
        <v>5</v>
      </c>
      <c r="K57" s="350">
        <v>5</v>
      </c>
      <c r="L57" s="418">
        <v>7</v>
      </c>
      <c r="M57" s="844">
        <v>5</v>
      </c>
      <c r="N57" s="811">
        <f>'METAS 2021'!AA56</f>
        <v>5</v>
      </c>
      <c r="O57" s="811">
        <v>4</v>
      </c>
      <c r="P57" s="811">
        <f>'SUGESTÃO DA ÁREA TÉCNICA 2021'!AW56</f>
        <v>0</v>
      </c>
      <c r="Q57" s="811">
        <f>'METAS 2021'!AW56</f>
        <v>0</v>
      </c>
      <c r="R57" s="811">
        <f>'RESULTADO 2021'!AX56</f>
        <v>0</v>
      </c>
      <c r="S57" s="51" t="s">
        <v>76</v>
      </c>
    </row>
    <row r="58" spans="1:19" ht="17.25" customHeight="1">
      <c r="A58" s="37" t="s">
        <v>49</v>
      </c>
      <c r="B58" s="50">
        <v>24</v>
      </c>
      <c r="C58" s="178">
        <v>25</v>
      </c>
      <c r="D58" s="350">
        <v>25</v>
      </c>
      <c r="E58" s="1481"/>
      <c r="F58" s="418">
        <v>27</v>
      </c>
      <c r="G58" s="50" t="s">
        <v>402</v>
      </c>
      <c r="H58" s="350">
        <v>25</v>
      </c>
      <c r="I58" s="421">
        <v>19</v>
      </c>
      <c r="J58" s="50">
        <v>20</v>
      </c>
      <c r="K58" s="350">
        <v>23</v>
      </c>
      <c r="L58" s="421">
        <v>18</v>
      </c>
      <c r="M58" s="844">
        <v>15</v>
      </c>
      <c r="N58" s="811">
        <f>'METAS 2021'!AA57</f>
        <v>18</v>
      </c>
      <c r="O58" s="811">
        <v>8</v>
      </c>
      <c r="P58" s="811">
        <f>'SUGESTÃO DA ÁREA TÉCNICA 2021'!AW57</f>
        <v>0</v>
      </c>
      <c r="Q58" s="811">
        <f>'METAS 2021'!AW57</f>
        <v>0</v>
      </c>
      <c r="R58" s="811">
        <f>'RESULTADO 2021'!AX57</f>
        <v>0</v>
      </c>
      <c r="S58" s="51" t="s">
        <v>76</v>
      </c>
    </row>
    <row r="59" spans="1:19" ht="17.25" customHeight="1">
      <c r="A59" s="37" t="s">
        <v>48</v>
      </c>
      <c r="B59" s="50">
        <v>6</v>
      </c>
      <c r="C59" s="178">
        <v>6</v>
      </c>
      <c r="D59" s="350">
        <v>6</v>
      </c>
      <c r="E59" s="1481"/>
      <c r="F59" s="421">
        <v>6</v>
      </c>
      <c r="G59" s="50">
        <v>4</v>
      </c>
      <c r="H59" s="350">
        <v>4</v>
      </c>
      <c r="I59" s="418">
        <v>9</v>
      </c>
      <c r="J59" s="50">
        <v>5</v>
      </c>
      <c r="K59" s="350">
        <v>4</v>
      </c>
      <c r="L59" s="421">
        <v>3</v>
      </c>
      <c r="M59" s="844">
        <v>2</v>
      </c>
      <c r="N59" s="811">
        <f>'METAS 2021'!AA58</f>
        <v>2</v>
      </c>
      <c r="O59" s="811">
        <v>1</v>
      </c>
      <c r="P59" s="811">
        <f>'SUGESTÃO DA ÁREA TÉCNICA 2021'!AW58</f>
        <v>0</v>
      </c>
      <c r="Q59" s="811">
        <f>'METAS 2021'!AW58</f>
        <v>0</v>
      </c>
      <c r="R59" s="811">
        <f>'RESULTADO 2021'!AX58</f>
        <v>0</v>
      </c>
      <c r="S59" s="51" t="s">
        <v>76</v>
      </c>
    </row>
    <row r="60" spans="1:19" ht="17.25" customHeight="1">
      <c r="A60" s="37" t="s">
        <v>46</v>
      </c>
      <c r="B60" s="51">
        <v>14.3</v>
      </c>
      <c r="C60" s="776">
        <v>0.23080546396608601</v>
      </c>
      <c r="D60" s="349">
        <v>17</v>
      </c>
      <c r="E60" s="1480"/>
      <c r="F60" s="409">
        <v>39</v>
      </c>
      <c r="G60" s="51" t="s">
        <v>402</v>
      </c>
      <c r="H60" s="349">
        <v>20</v>
      </c>
      <c r="I60" s="409">
        <v>22.32</v>
      </c>
      <c r="J60" s="51">
        <v>21</v>
      </c>
      <c r="K60" s="350">
        <v>21</v>
      </c>
      <c r="L60" s="421">
        <v>13.4</v>
      </c>
      <c r="M60" s="1152">
        <v>12.2</v>
      </c>
      <c r="N60" s="811">
        <f>'METAS 2021'!AA59</f>
        <v>18.96</v>
      </c>
      <c r="O60" s="811">
        <v>23.73</v>
      </c>
      <c r="P60" s="811">
        <f>'SUGESTÃO DA ÁREA TÉCNICA 2021'!AW59</f>
        <v>0</v>
      </c>
      <c r="Q60" s="811">
        <f>'METAS 2021'!AW59</f>
        <v>0</v>
      </c>
      <c r="R60" s="811">
        <f>'RESULTADO 2021'!AX59</f>
        <v>0</v>
      </c>
      <c r="S60" s="51" t="s">
        <v>271</v>
      </c>
    </row>
    <row r="61" spans="1:19">
      <c r="A61" s="296" t="s">
        <v>51</v>
      </c>
      <c r="B61" s="67"/>
      <c r="C61" s="67"/>
      <c r="D61" s="67"/>
      <c r="E61" s="67"/>
      <c r="F61" s="67"/>
      <c r="G61" s="67"/>
      <c r="H61" s="67"/>
      <c r="I61" s="67"/>
      <c r="J61" s="67"/>
      <c r="K61" s="67"/>
      <c r="L61" s="67"/>
      <c r="M61" s="820"/>
      <c r="N61" s="917"/>
      <c r="O61" s="917"/>
      <c r="P61" s="796"/>
      <c r="Q61" s="796"/>
      <c r="R61" s="796"/>
      <c r="S61" s="71"/>
    </row>
    <row r="62" spans="1:19" ht="24.75" customHeight="1">
      <c r="A62" s="37" t="s">
        <v>54</v>
      </c>
      <c r="B62" s="50">
        <v>10</v>
      </c>
      <c r="C62" s="178">
        <v>11</v>
      </c>
      <c r="D62" s="350">
        <v>10</v>
      </c>
      <c r="E62" s="1460" t="s">
        <v>246</v>
      </c>
      <c r="F62" s="421">
        <v>10</v>
      </c>
      <c r="G62" s="50">
        <v>9</v>
      </c>
      <c r="H62" s="350">
        <v>9</v>
      </c>
      <c r="I62" s="421">
        <v>8</v>
      </c>
      <c r="J62" s="50">
        <v>9</v>
      </c>
      <c r="K62" s="350">
        <v>8</v>
      </c>
      <c r="L62" s="421">
        <v>7</v>
      </c>
      <c r="M62" s="844">
        <v>7</v>
      </c>
      <c r="N62" s="811">
        <f>'METAS 2021'!AA61</f>
        <v>7</v>
      </c>
      <c r="O62" s="811">
        <v>3</v>
      </c>
      <c r="P62" s="811">
        <f>'SUGESTÃO DA ÁREA TÉCNICA 2021'!AW61</f>
        <v>0</v>
      </c>
      <c r="Q62" s="811">
        <f>'METAS 2021'!AW61</f>
        <v>0</v>
      </c>
      <c r="R62" s="811">
        <f>'RESULTADO 2021'!AX61</f>
        <v>0</v>
      </c>
      <c r="S62" s="51" t="s">
        <v>76</v>
      </c>
    </row>
    <row r="63" spans="1:19" ht="24.75" customHeight="1">
      <c r="A63" s="37" t="s">
        <v>52</v>
      </c>
      <c r="B63" s="62">
        <v>24</v>
      </c>
      <c r="C63" s="178">
        <v>26</v>
      </c>
      <c r="D63" s="350">
        <v>20</v>
      </c>
      <c r="E63" s="1462"/>
      <c r="F63" s="421">
        <v>18</v>
      </c>
      <c r="G63" s="186" t="s">
        <v>403</v>
      </c>
      <c r="H63" s="350">
        <v>18</v>
      </c>
      <c r="I63" s="326">
        <v>20</v>
      </c>
      <c r="J63" s="186">
        <v>18</v>
      </c>
      <c r="K63" s="350">
        <v>18</v>
      </c>
      <c r="L63" s="421">
        <v>11</v>
      </c>
      <c r="M63" s="844">
        <v>11</v>
      </c>
      <c r="N63" s="811">
        <f>'METAS 2021'!AA62</f>
        <v>11</v>
      </c>
      <c r="O63" s="811">
        <v>6</v>
      </c>
      <c r="P63" s="811">
        <f>'SUGESTÃO DA ÁREA TÉCNICA 2021'!AW62</f>
        <v>0</v>
      </c>
      <c r="Q63" s="811">
        <f>'METAS 2021'!AW62</f>
        <v>0</v>
      </c>
      <c r="R63" s="811">
        <f>'RESULTADO 2021'!AX62</f>
        <v>0</v>
      </c>
      <c r="S63" s="51" t="s">
        <v>76</v>
      </c>
    </row>
    <row r="64" spans="1:19" ht="24" customHeight="1">
      <c r="A64" s="37" t="s">
        <v>53</v>
      </c>
      <c r="B64" s="62">
        <v>9</v>
      </c>
      <c r="C64" s="178">
        <v>7</v>
      </c>
      <c r="D64" s="563">
        <v>7</v>
      </c>
      <c r="E64" s="624" t="s">
        <v>247</v>
      </c>
      <c r="F64" s="418">
        <v>11</v>
      </c>
      <c r="G64" s="62" t="s">
        <v>402</v>
      </c>
      <c r="H64" s="350">
        <v>10</v>
      </c>
      <c r="I64" s="418">
        <v>12</v>
      </c>
      <c r="J64" s="62">
        <v>10</v>
      </c>
      <c r="K64" s="350">
        <v>10</v>
      </c>
      <c r="L64" s="421">
        <v>4</v>
      </c>
      <c r="M64" s="844">
        <v>4</v>
      </c>
      <c r="N64" s="811">
        <f>'METAS 2021'!AA63</f>
        <v>8</v>
      </c>
      <c r="O64" s="811">
        <v>5</v>
      </c>
      <c r="P64" s="811">
        <f>'SUGESTÃO DA ÁREA TÉCNICA 2021'!AW63</f>
        <v>0</v>
      </c>
      <c r="Q64" s="811">
        <f>'METAS 2021'!AW63</f>
        <v>0</v>
      </c>
      <c r="R64" s="811">
        <f>'RESULTADO 2021'!AX63</f>
        <v>0</v>
      </c>
      <c r="S64" s="51" t="s">
        <v>76</v>
      </c>
    </row>
    <row r="65" spans="1:23" ht="21.75" customHeight="1">
      <c r="A65" s="37" t="s">
        <v>56</v>
      </c>
      <c r="B65" s="50">
        <v>2</v>
      </c>
      <c r="C65" s="178">
        <v>4</v>
      </c>
      <c r="D65" s="350">
        <v>2</v>
      </c>
      <c r="E65" s="1479" t="s">
        <v>246</v>
      </c>
      <c r="F65" s="421">
        <v>1</v>
      </c>
      <c r="G65" s="50">
        <v>1</v>
      </c>
      <c r="H65" s="350">
        <v>1</v>
      </c>
      <c r="I65" s="418">
        <v>4</v>
      </c>
      <c r="J65" s="50">
        <v>3</v>
      </c>
      <c r="K65" s="350">
        <v>3</v>
      </c>
      <c r="L65" s="418">
        <v>5</v>
      </c>
      <c r="M65" s="844">
        <v>4</v>
      </c>
      <c r="N65" s="811">
        <f>'METAS 2021'!AA64</f>
        <v>4</v>
      </c>
      <c r="O65" s="811">
        <v>0</v>
      </c>
      <c r="P65" s="811">
        <f>'SUGESTÃO DA ÁREA TÉCNICA 2021'!AW64</f>
        <v>0</v>
      </c>
      <c r="Q65" s="811">
        <f>'METAS 2021'!AW64</f>
        <v>0</v>
      </c>
      <c r="R65" s="811">
        <f>'RESULTADO 2021'!AX64</f>
        <v>0</v>
      </c>
      <c r="S65" s="51" t="s">
        <v>76</v>
      </c>
    </row>
    <row r="66" spans="1:23" ht="21.75" customHeight="1">
      <c r="A66" s="37" t="s">
        <v>57</v>
      </c>
      <c r="B66" s="50">
        <v>4</v>
      </c>
      <c r="C66" s="178">
        <v>9</v>
      </c>
      <c r="D66" s="350">
        <v>4</v>
      </c>
      <c r="E66" s="1481"/>
      <c r="F66" s="418">
        <v>11</v>
      </c>
      <c r="G66" s="50">
        <v>4</v>
      </c>
      <c r="H66" s="350">
        <v>4</v>
      </c>
      <c r="I66" s="418">
        <v>9</v>
      </c>
      <c r="J66" s="50">
        <v>5</v>
      </c>
      <c r="K66" s="350">
        <v>5</v>
      </c>
      <c r="L66" s="421">
        <v>5</v>
      </c>
      <c r="M66" s="844">
        <v>4</v>
      </c>
      <c r="N66" s="811">
        <f>'METAS 2021'!AA65</f>
        <v>4</v>
      </c>
      <c r="O66" s="811">
        <v>1</v>
      </c>
      <c r="P66" s="811">
        <f>'SUGESTÃO DA ÁREA TÉCNICA 2021'!AW65</f>
        <v>0</v>
      </c>
      <c r="Q66" s="811">
        <f>'METAS 2021'!AW65</f>
        <v>0</v>
      </c>
      <c r="R66" s="811">
        <f>'RESULTADO 2021'!AX65</f>
        <v>0</v>
      </c>
      <c r="S66" s="51" t="s">
        <v>76</v>
      </c>
    </row>
    <row r="67" spans="1:23" ht="18.75" customHeight="1">
      <c r="A67" s="37" t="s">
        <v>55</v>
      </c>
      <c r="B67" s="50">
        <v>2</v>
      </c>
      <c r="C67" s="178">
        <v>3</v>
      </c>
      <c r="D67" s="350">
        <v>0</v>
      </c>
      <c r="E67" s="1480"/>
      <c r="F67" s="50">
        <v>0</v>
      </c>
      <c r="G67" s="62">
        <v>1</v>
      </c>
      <c r="H67" s="350">
        <v>1</v>
      </c>
      <c r="I67" s="326">
        <v>5</v>
      </c>
      <c r="J67" s="52">
        <v>3</v>
      </c>
      <c r="K67" s="350">
        <v>3</v>
      </c>
      <c r="L67" s="418">
        <v>5</v>
      </c>
      <c r="M67" s="844">
        <v>3</v>
      </c>
      <c r="N67" s="811">
        <f>'METAS 2021'!AA66</f>
        <v>0</v>
      </c>
      <c r="O67" s="811">
        <v>2</v>
      </c>
      <c r="P67" s="811">
        <f>'SUGESTÃO DA ÁREA TÉCNICA 2021'!AW66</f>
        <v>0</v>
      </c>
      <c r="Q67" s="811">
        <f>'METAS 2021'!AW66</f>
        <v>0</v>
      </c>
      <c r="R67" s="811">
        <f>'RESULTADO 2021'!AX66</f>
        <v>0</v>
      </c>
      <c r="S67" s="51" t="s">
        <v>76</v>
      </c>
    </row>
    <row r="68" spans="1:23">
      <c r="A68" s="296" t="s">
        <v>77</v>
      </c>
      <c r="B68" s="67"/>
      <c r="C68" s="67"/>
      <c r="D68" s="67"/>
      <c r="E68" s="67"/>
      <c r="F68" s="67"/>
      <c r="G68" s="67"/>
      <c r="H68" s="67"/>
      <c r="I68" s="67"/>
      <c r="J68" s="67"/>
      <c r="K68" s="67"/>
      <c r="L68" s="67"/>
      <c r="M68" s="820"/>
      <c r="N68" s="917"/>
      <c r="O68" s="917"/>
      <c r="P68" s="796"/>
      <c r="Q68" s="796"/>
      <c r="R68" s="796"/>
      <c r="S68" s="71"/>
    </row>
    <row r="69" spans="1:23" ht="27" customHeight="1">
      <c r="A69" s="37" t="s">
        <v>58</v>
      </c>
      <c r="B69" s="777">
        <v>9</v>
      </c>
      <c r="C69" s="178">
        <v>11</v>
      </c>
      <c r="D69" s="350">
        <v>11</v>
      </c>
      <c r="E69" s="624" t="s">
        <v>245</v>
      </c>
      <c r="F69" s="421">
        <v>10</v>
      </c>
      <c r="G69" s="50">
        <v>11</v>
      </c>
      <c r="H69" s="350">
        <v>11</v>
      </c>
      <c r="I69" s="421">
        <v>4</v>
      </c>
      <c r="J69" s="50">
        <v>7</v>
      </c>
      <c r="K69" s="350">
        <v>7</v>
      </c>
      <c r="L69" s="418">
        <v>16</v>
      </c>
      <c r="M69" s="844">
        <v>4</v>
      </c>
      <c r="N69" s="811">
        <f>'METAS 2021'!AA68</f>
        <v>4</v>
      </c>
      <c r="O69" s="811">
        <v>2</v>
      </c>
      <c r="P69" s="811">
        <f>'SUGESTÃO DA ÁREA TÉCNICA 2021'!AW68</f>
        <v>0</v>
      </c>
      <c r="Q69" s="811">
        <f>'METAS 2021'!AW68</f>
        <v>0</v>
      </c>
      <c r="R69" s="811">
        <f>'RESULTADO 2021'!AX68</f>
        <v>0</v>
      </c>
      <c r="S69" s="51" t="s">
        <v>76</v>
      </c>
    </row>
    <row r="70" spans="1:23" ht="19.5" customHeight="1">
      <c r="A70" s="37" t="s">
        <v>59</v>
      </c>
      <c r="B70" s="777">
        <v>4</v>
      </c>
      <c r="C70" s="178">
        <v>5</v>
      </c>
      <c r="D70" s="350">
        <v>5</v>
      </c>
      <c r="E70" s="773" t="s">
        <v>249</v>
      </c>
      <c r="F70" s="421">
        <v>5</v>
      </c>
      <c r="G70" s="50">
        <v>4</v>
      </c>
      <c r="H70" s="350">
        <v>4</v>
      </c>
      <c r="I70" s="418">
        <v>8</v>
      </c>
      <c r="J70" s="50">
        <v>5</v>
      </c>
      <c r="K70" s="350">
        <v>5</v>
      </c>
      <c r="L70" s="421">
        <v>4</v>
      </c>
      <c r="M70" s="844">
        <v>4</v>
      </c>
      <c r="N70" s="811">
        <f>'METAS 2021'!AA69</f>
        <v>4</v>
      </c>
      <c r="O70" s="811">
        <v>0</v>
      </c>
      <c r="P70" s="811">
        <f>'SUGESTÃO DA ÁREA TÉCNICA 2021'!AW69</f>
        <v>0</v>
      </c>
      <c r="Q70" s="811">
        <f>'METAS 2021'!AW69</f>
        <v>0</v>
      </c>
      <c r="R70" s="811">
        <f>'RESULTADO 2021'!AX69</f>
        <v>0</v>
      </c>
      <c r="S70" s="51" t="s">
        <v>76</v>
      </c>
    </row>
    <row r="71" spans="1:23" ht="26.25" customHeight="1">
      <c r="A71" s="37" t="s">
        <v>60</v>
      </c>
      <c r="B71" s="777">
        <v>16</v>
      </c>
      <c r="C71" s="178">
        <v>9</v>
      </c>
      <c r="D71" s="563">
        <v>14</v>
      </c>
      <c r="E71" s="624" t="s">
        <v>248</v>
      </c>
      <c r="F71" s="421">
        <v>14</v>
      </c>
      <c r="G71" s="50">
        <v>14</v>
      </c>
      <c r="H71" s="350">
        <v>14</v>
      </c>
      <c r="I71" s="421">
        <v>14</v>
      </c>
      <c r="J71" s="50">
        <v>14</v>
      </c>
      <c r="K71" s="350">
        <v>13</v>
      </c>
      <c r="L71" s="418">
        <v>16</v>
      </c>
      <c r="M71" s="844">
        <v>13</v>
      </c>
      <c r="N71" s="811">
        <f>'METAS 2021'!AA70</f>
        <v>0</v>
      </c>
      <c r="O71" s="811">
        <v>4</v>
      </c>
      <c r="P71" s="811">
        <f>'SUGESTÃO DA ÁREA TÉCNICA 2021'!AW70</f>
        <v>0</v>
      </c>
      <c r="Q71" s="811">
        <f>'METAS 2021'!AW70</f>
        <v>0</v>
      </c>
      <c r="R71" s="811">
        <f>'RESULTADO 2021'!AX70</f>
        <v>0</v>
      </c>
      <c r="S71" s="51" t="s">
        <v>76</v>
      </c>
    </row>
    <row r="72" spans="1:23" ht="27.75" customHeight="1">
      <c r="A72" s="37" t="s">
        <v>61</v>
      </c>
      <c r="B72" s="777">
        <v>3</v>
      </c>
      <c r="C72" s="178">
        <v>7</v>
      </c>
      <c r="D72" s="62">
        <v>5</v>
      </c>
      <c r="E72" s="644" t="s">
        <v>159</v>
      </c>
      <c r="F72" s="421">
        <v>3</v>
      </c>
      <c r="G72" s="50">
        <v>3</v>
      </c>
      <c r="H72" s="62">
        <v>3</v>
      </c>
      <c r="I72" s="418">
        <v>10</v>
      </c>
      <c r="J72" s="50">
        <v>7</v>
      </c>
      <c r="K72" s="62">
        <v>7</v>
      </c>
      <c r="L72" s="421">
        <v>6</v>
      </c>
      <c r="M72" s="844">
        <v>6</v>
      </c>
      <c r="N72" s="811">
        <f>'METAS 2021'!AA71</f>
        <v>6</v>
      </c>
      <c r="O72" s="811">
        <v>1</v>
      </c>
      <c r="P72" s="811">
        <f>'SUGESTÃO DA ÁREA TÉCNICA 2021'!AW71</f>
        <v>0</v>
      </c>
      <c r="Q72" s="811">
        <f>'METAS 2021'!AW71</f>
        <v>0</v>
      </c>
      <c r="R72" s="811">
        <f>'RESULTADO 2021'!AX71</f>
        <v>0</v>
      </c>
      <c r="S72" s="51" t="s">
        <v>76</v>
      </c>
    </row>
    <row r="73" spans="1:23" ht="25.5" customHeight="1">
      <c r="A73" s="37" t="s">
        <v>62</v>
      </c>
      <c r="B73" s="777">
        <v>5</v>
      </c>
      <c r="C73" s="178">
        <v>8</v>
      </c>
      <c r="D73" s="350">
        <v>8</v>
      </c>
      <c r="E73" s="773" t="s">
        <v>161</v>
      </c>
      <c r="F73" s="421">
        <v>4</v>
      </c>
      <c r="G73" s="52" t="s">
        <v>403</v>
      </c>
      <c r="H73" s="563">
        <v>8</v>
      </c>
      <c r="I73" s="325">
        <v>1</v>
      </c>
      <c r="J73" s="52">
        <v>2</v>
      </c>
      <c r="K73" s="350">
        <v>5</v>
      </c>
      <c r="L73" s="421">
        <v>1</v>
      </c>
      <c r="M73" s="844">
        <v>1</v>
      </c>
      <c r="N73" s="811">
        <f>'METAS 2021'!AA72</f>
        <v>0</v>
      </c>
      <c r="O73" s="811">
        <v>0</v>
      </c>
      <c r="P73" s="811">
        <f>'SUGESTÃO DA ÁREA TÉCNICA 2021'!AW72</f>
        <v>0</v>
      </c>
      <c r="Q73" s="811">
        <f>'METAS 2021'!AW72</f>
        <v>0</v>
      </c>
      <c r="R73" s="811">
        <f>'RESULTADO 2021'!AX72</f>
        <v>0</v>
      </c>
      <c r="S73" s="51" t="s">
        <v>76</v>
      </c>
    </row>
    <row r="74" spans="1:23">
      <c r="A74" s="296" t="s">
        <v>63</v>
      </c>
      <c r="B74" s="67"/>
      <c r="C74" s="67"/>
      <c r="D74" s="67"/>
      <c r="E74" s="67"/>
      <c r="F74" s="67"/>
      <c r="G74" s="67"/>
      <c r="H74" s="67"/>
      <c r="I74" s="67"/>
      <c r="J74" s="67"/>
      <c r="K74" s="67"/>
      <c r="L74" s="67"/>
      <c r="M74" s="820"/>
      <c r="N74" s="917"/>
      <c r="O74" s="917"/>
      <c r="P74" s="796"/>
      <c r="Q74" s="796"/>
      <c r="R74" s="796"/>
      <c r="S74" s="71"/>
    </row>
    <row r="75" spans="1:23" ht="24.75" customHeight="1">
      <c r="A75" s="37" t="s">
        <v>64</v>
      </c>
      <c r="B75" s="93">
        <v>2</v>
      </c>
      <c r="C75" s="178">
        <v>2</v>
      </c>
      <c r="D75" s="388">
        <v>4</v>
      </c>
      <c r="E75" s="644" t="s">
        <v>162</v>
      </c>
      <c r="F75" s="428">
        <v>1</v>
      </c>
      <c r="G75" s="91" t="s">
        <v>403</v>
      </c>
      <c r="H75" s="388">
        <v>4</v>
      </c>
      <c r="I75" s="454">
        <v>5</v>
      </c>
      <c r="J75" s="91">
        <v>4</v>
      </c>
      <c r="K75" s="350">
        <v>4</v>
      </c>
      <c r="L75" s="421">
        <v>3</v>
      </c>
      <c r="M75" s="844">
        <v>3</v>
      </c>
      <c r="N75" s="811">
        <f>'METAS 2021'!AA74</f>
        <v>3</v>
      </c>
      <c r="O75" s="811">
        <v>3</v>
      </c>
      <c r="P75" s="811">
        <f>'SUGESTÃO DA ÁREA TÉCNICA 2021'!AW74</f>
        <v>0</v>
      </c>
      <c r="Q75" s="811">
        <f>'METAS 2021'!AW74</f>
        <v>0</v>
      </c>
      <c r="R75" s="811">
        <f>'RESULTADO 2021'!AX74</f>
        <v>0</v>
      </c>
      <c r="S75" s="51" t="s">
        <v>76</v>
      </c>
    </row>
    <row r="76" spans="1:23" ht="25.5" customHeight="1">
      <c r="A76" s="37" t="s">
        <v>65</v>
      </c>
      <c r="B76" s="93">
        <v>9</v>
      </c>
      <c r="C76" s="178">
        <v>11</v>
      </c>
      <c r="D76" s="388">
        <v>9</v>
      </c>
      <c r="E76" s="644" t="s">
        <v>159</v>
      </c>
      <c r="F76" s="428">
        <v>4</v>
      </c>
      <c r="G76" s="93" t="s">
        <v>402</v>
      </c>
      <c r="H76" s="388">
        <v>8</v>
      </c>
      <c r="I76" s="427">
        <v>9</v>
      </c>
      <c r="J76" s="93">
        <v>8</v>
      </c>
      <c r="K76" s="350">
        <v>8</v>
      </c>
      <c r="L76" s="421">
        <v>6</v>
      </c>
      <c r="M76" s="844">
        <v>6</v>
      </c>
      <c r="N76" s="811">
        <f>'METAS 2021'!AA75</f>
        <v>7</v>
      </c>
      <c r="O76" s="811">
        <v>5</v>
      </c>
      <c r="P76" s="811">
        <f>'SUGESTÃO DA ÁREA TÉCNICA 2021'!AW75</f>
        <v>0</v>
      </c>
      <c r="Q76" s="811">
        <f>'METAS 2021'!AW75</f>
        <v>0</v>
      </c>
      <c r="R76" s="811">
        <f>'RESULTADO 2021'!AX75</f>
        <v>0</v>
      </c>
      <c r="S76" s="51" t="s">
        <v>76</v>
      </c>
    </row>
    <row r="77" spans="1:23" ht="18.75" customHeight="1">
      <c r="A77" s="37" t="s">
        <v>66</v>
      </c>
      <c r="B77" s="93">
        <v>10</v>
      </c>
      <c r="C77" s="178">
        <v>15</v>
      </c>
      <c r="D77" s="388">
        <v>12</v>
      </c>
      <c r="E77" s="624" t="s">
        <v>159</v>
      </c>
      <c r="F77" s="428">
        <v>6</v>
      </c>
      <c r="G77" s="93">
        <v>10</v>
      </c>
      <c r="H77" s="388">
        <v>10</v>
      </c>
      <c r="I77" s="428">
        <v>10</v>
      </c>
      <c r="J77" s="93">
        <v>10</v>
      </c>
      <c r="K77" s="350">
        <v>10</v>
      </c>
      <c r="L77" s="418">
        <v>12</v>
      </c>
      <c r="M77" s="844">
        <v>10</v>
      </c>
      <c r="N77" s="811">
        <f>'METAS 2021'!AA76</f>
        <v>10</v>
      </c>
      <c r="O77" s="811">
        <v>2</v>
      </c>
      <c r="P77" s="811">
        <f>'SUGESTÃO DA ÁREA TÉCNICA 2021'!AW76</f>
        <v>0</v>
      </c>
      <c r="Q77" s="811">
        <f>'METAS 2021'!AW76</f>
        <v>0</v>
      </c>
      <c r="R77" s="811">
        <f>'RESULTADO 2021'!AX76</f>
        <v>0</v>
      </c>
      <c r="S77" s="51" t="s">
        <v>76</v>
      </c>
    </row>
    <row r="78" spans="1:23" ht="24.75" customHeight="1">
      <c r="A78" s="37" t="s">
        <v>67</v>
      </c>
      <c r="B78" s="93">
        <v>11</v>
      </c>
      <c r="C78" s="178">
        <v>19</v>
      </c>
      <c r="D78" s="388">
        <v>15</v>
      </c>
      <c r="E78" s="773" t="s">
        <v>268</v>
      </c>
      <c r="F78" s="428">
        <v>15</v>
      </c>
      <c r="G78" s="91" t="s">
        <v>403</v>
      </c>
      <c r="H78" s="388">
        <v>20</v>
      </c>
      <c r="I78" s="429">
        <v>16</v>
      </c>
      <c r="J78" s="91">
        <v>16</v>
      </c>
      <c r="K78" s="349">
        <v>15</v>
      </c>
      <c r="L78" s="50">
        <v>12</v>
      </c>
      <c r="M78" s="844">
        <v>10</v>
      </c>
      <c r="N78" s="811">
        <f>'METAS 2021'!AA77</f>
        <v>10</v>
      </c>
      <c r="O78" s="811">
        <v>4</v>
      </c>
      <c r="P78" s="811">
        <f>'SUGESTÃO DA ÁREA TÉCNICA 2021'!AW77</f>
        <v>0</v>
      </c>
      <c r="Q78" s="811">
        <f>'METAS 2021'!AW77</f>
        <v>0</v>
      </c>
      <c r="R78" s="811">
        <f>'RESULTADO 2021'!AX77</f>
        <v>0</v>
      </c>
      <c r="S78" s="51" t="s">
        <v>76</v>
      </c>
    </row>
    <row r="79" spans="1:23" ht="24.75" customHeight="1">
      <c r="A79" s="37" t="s">
        <v>68</v>
      </c>
      <c r="B79" s="93">
        <v>1</v>
      </c>
      <c r="C79" s="178">
        <v>4</v>
      </c>
      <c r="D79" s="388">
        <v>3</v>
      </c>
      <c r="E79" s="644" t="s">
        <v>159</v>
      </c>
      <c r="F79" s="427">
        <v>5</v>
      </c>
      <c r="G79" s="93">
        <v>3</v>
      </c>
      <c r="H79" s="388">
        <v>3</v>
      </c>
      <c r="I79" s="427">
        <v>12</v>
      </c>
      <c r="J79" s="93">
        <v>9</v>
      </c>
      <c r="K79" s="350">
        <v>9</v>
      </c>
      <c r="L79" s="421">
        <v>3</v>
      </c>
      <c r="M79" s="844">
        <v>3</v>
      </c>
      <c r="N79" s="811">
        <f>'METAS 2021'!AA78</f>
        <v>3</v>
      </c>
      <c r="O79" s="811">
        <v>5</v>
      </c>
      <c r="P79" s="811">
        <f>'SUGESTÃO DA ÁREA TÉCNICA 2021'!AW78</f>
        <v>0</v>
      </c>
      <c r="Q79" s="811">
        <f>'METAS 2021'!AW78</f>
        <v>0</v>
      </c>
      <c r="R79" s="811">
        <f>'RESULTADO 2021'!AX78</f>
        <v>0</v>
      </c>
      <c r="S79" s="51" t="s">
        <v>76</v>
      </c>
      <c r="W79" s="2" t="s">
        <v>69</v>
      </c>
    </row>
    <row r="80" spans="1:23">
      <c r="A80" s="8"/>
      <c r="B80" s="8"/>
      <c r="K80" s="285"/>
      <c r="L80" s="285"/>
      <c r="M80" s="285"/>
      <c r="N80" s="285"/>
      <c r="O80" s="285"/>
      <c r="P80" s="285"/>
      <c r="Q80" s="285"/>
      <c r="R80" s="285"/>
      <c r="T80" s="21"/>
    </row>
    <row r="81" spans="1:23">
      <c r="A81" s="1292" t="s">
        <v>632</v>
      </c>
      <c r="B81" s="1293"/>
      <c r="C81" s="1293"/>
      <c r="D81" s="1293"/>
      <c r="E81" s="1293"/>
      <c r="F81" s="1293"/>
      <c r="G81" s="1293"/>
      <c r="H81" s="1293"/>
      <c r="I81" s="1293"/>
      <c r="J81" s="1293"/>
      <c r="K81" s="1293"/>
      <c r="L81" s="1293"/>
      <c r="M81" s="1293"/>
      <c r="N81" s="1293"/>
      <c r="O81" s="1293"/>
      <c r="P81" s="1293"/>
      <c r="Q81" s="1293"/>
      <c r="R81" s="1293"/>
      <c r="S81" s="1382"/>
    </row>
    <row r="82" spans="1:23" ht="15" customHeight="1">
      <c r="A82" s="1286" t="s">
        <v>692</v>
      </c>
      <c r="B82" s="1287"/>
      <c r="C82" s="1287"/>
      <c r="D82" s="1287"/>
      <c r="E82" s="1287"/>
      <c r="F82" s="1287"/>
      <c r="G82" s="1287"/>
      <c r="H82" s="1287"/>
      <c r="I82" s="1287"/>
      <c r="J82" s="1287"/>
      <c r="K82" s="1287"/>
      <c r="L82" s="1287"/>
      <c r="M82" s="1287"/>
      <c r="N82" s="1287"/>
      <c r="O82" s="1287"/>
      <c r="P82" s="1287"/>
      <c r="Q82" s="1287"/>
      <c r="R82" s="1287"/>
      <c r="S82" s="1379"/>
    </row>
    <row r="83" spans="1:23" ht="17.25" customHeight="1">
      <c r="A83" s="1288" t="s">
        <v>693</v>
      </c>
      <c r="B83" s="1289"/>
      <c r="C83" s="1289"/>
      <c r="D83" s="1289"/>
      <c r="E83" s="1289"/>
      <c r="F83" s="1289"/>
      <c r="G83" s="1289"/>
      <c r="H83" s="1289"/>
      <c r="I83" s="1289"/>
      <c r="J83" s="1289"/>
      <c r="K83" s="1289"/>
      <c r="L83" s="1289"/>
      <c r="M83" s="1289"/>
      <c r="N83" s="1289"/>
      <c r="O83" s="1289"/>
      <c r="P83" s="1289"/>
      <c r="Q83" s="1289"/>
      <c r="R83" s="1289"/>
      <c r="S83" s="1380"/>
    </row>
    <row r="84" spans="1:23">
      <c r="A84" s="1290"/>
      <c r="B84" s="1291"/>
      <c r="C84" s="1291"/>
      <c r="D84" s="1291"/>
      <c r="E84" s="1291"/>
      <c r="F84" s="1291"/>
      <c r="G84" s="1291"/>
      <c r="H84" s="1291"/>
      <c r="I84" s="1291"/>
      <c r="J84" s="1291"/>
      <c r="K84" s="1291"/>
      <c r="L84" s="1291"/>
      <c r="M84" s="1291"/>
      <c r="N84" s="1291"/>
      <c r="O84" s="1291"/>
      <c r="P84" s="1291"/>
      <c r="Q84" s="1291"/>
      <c r="R84" s="1291"/>
      <c r="S84" s="1381"/>
    </row>
    <row r="85" spans="1:23">
      <c r="A85" s="35"/>
      <c r="B85" s="35"/>
      <c r="C85" s="35"/>
      <c r="D85" s="35"/>
      <c r="E85" s="35"/>
      <c r="F85" s="35"/>
      <c r="G85" s="35"/>
      <c r="H85" s="35"/>
      <c r="I85" s="35"/>
      <c r="J85" s="35"/>
      <c r="K85" s="668"/>
      <c r="L85" s="668"/>
      <c r="M85" s="668"/>
      <c r="N85" s="668"/>
      <c r="O85" s="668"/>
      <c r="P85" s="668"/>
      <c r="Q85" s="668"/>
      <c r="R85" s="668"/>
      <c r="S85" s="35"/>
    </row>
    <row r="86" spans="1:23">
      <c r="A86" s="1474" t="s">
        <v>675</v>
      </c>
      <c r="B86" s="1474"/>
      <c r="C86" s="1474"/>
      <c r="D86" s="1474"/>
      <c r="E86" s="1474"/>
      <c r="F86" s="1474"/>
      <c r="G86" s="1474"/>
      <c r="H86" s="1474"/>
      <c r="I86" s="1474"/>
      <c r="J86" s="1474"/>
      <c r="K86" s="1474"/>
      <c r="L86" s="1474"/>
      <c r="M86" s="1474"/>
      <c r="N86" s="1474"/>
      <c r="O86" s="1474"/>
      <c r="P86" s="1474"/>
      <c r="Q86" s="1474"/>
      <c r="R86" s="1474"/>
      <c r="S86" s="1474"/>
    </row>
    <row r="87" spans="1:23">
      <c r="A87" s="1398" t="s">
        <v>695</v>
      </c>
      <c r="B87" s="1390"/>
      <c r="C87" s="1390"/>
      <c r="D87" s="1390"/>
      <c r="E87" s="1390"/>
      <c r="F87" s="1390"/>
      <c r="G87" s="1390"/>
      <c r="H87" s="1390"/>
      <c r="I87" s="1390"/>
      <c r="J87" s="1390"/>
      <c r="K87" s="1390"/>
      <c r="L87" s="1390"/>
      <c r="M87" s="1390"/>
      <c r="N87" s="1390"/>
      <c r="O87" s="1390"/>
      <c r="P87" s="1390"/>
      <c r="Q87" s="1390"/>
      <c r="R87" s="1390"/>
      <c r="S87" s="1390"/>
    </row>
    <row r="88" spans="1:23" ht="46.5" customHeight="1">
      <c r="A88" s="1390"/>
      <c r="B88" s="1390"/>
      <c r="C88" s="1390"/>
      <c r="D88" s="1390"/>
      <c r="E88" s="1390"/>
      <c r="F88" s="1390"/>
      <c r="G88" s="1390"/>
      <c r="H88" s="1390"/>
      <c r="I88" s="1390"/>
      <c r="J88" s="1390"/>
      <c r="K88" s="1390"/>
      <c r="L88" s="1390"/>
      <c r="M88" s="1390"/>
      <c r="N88" s="1390"/>
      <c r="O88" s="1390"/>
      <c r="P88" s="1390"/>
      <c r="Q88" s="1390"/>
      <c r="R88" s="1390"/>
      <c r="S88" s="1390"/>
    </row>
    <row r="89" spans="1:23">
      <c r="A89" s="558"/>
      <c r="B89" s="558"/>
      <c r="C89" s="558"/>
      <c r="D89" s="558"/>
      <c r="E89" s="558"/>
      <c r="F89" s="558"/>
      <c r="G89" s="558"/>
      <c r="H89" s="558"/>
      <c r="I89" s="558"/>
      <c r="J89" s="558"/>
      <c r="K89" s="558"/>
      <c r="L89" s="558"/>
      <c r="M89" s="558"/>
      <c r="N89" s="558"/>
      <c r="O89" s="558"/>
      <c r="P89" s="558"/>
      <c r="Q89" s="558"/>
      <c r="R89" s="558"/>
      <c r="S89" s="558"/>
    </row>
    <row r="90" spans="1:23">
      <c r="A90" s="1399" t="s">
        <v>677</v>
      </c>
      <c r="B90" s="1400"/>
      <c r="C90" s="1400"/>
      <c r="D90" s="1401"/>
      <c r="F90" s="35"/>
      <c r="K90" s="285"/>
      <c r="L90" s="408"/>
      <c r="M90" s="15"/>
      <c r="N90" s="285"/>
      <c r="O90" s="285"/>
      <c r="P90" s="285"/>
      <c r="Q90" s="285"/>
      <c r="R90" s="285"/>
      <c r="S90" s="21"/>
    </row>
    <row r="91" spans="1:23" ht="15.75">
      <c r="A91" s="546" t="s">
        <v>629</v>
      </c>
      <c r="B91" s="547"/>
      <c r="C91" s="548"/>
      <c r="D91" s="341">
        <v>1</v>
      </c>
      <c r="F91" s="35"/>
      <c r="K91" s="285"/>
      <c r="L91" s="408"/>
      <c r="M91" s="15"/>
      <c r="N91" s="285"/>
      <c r="O91" s="285"/>
      <c r="P91" s="285"/>
      <c r="Q91" s="285"/>
      <c r="R91" s="285"/>
      <c r="S91" s="21"/>
    </row>
    <row r="92" spans="1:23" ht="15.75">
      <c r="A92" s="549" t="s">
        <v>630</v>
      </c>
      <c r="B92" s="550"/>
      <c r="C92" s="551"/>
      <c r="D92" s="266" t="s">
        <v>635</v>
      </c>
      <c r="F92" s="35"/>
      <c r="K92" s="285"/>
      <c r="L92" s="408"/>
      <c r="M92" s="15"/>
      <c r="N92" s="285"/>
      <c r="O92" s="285"/>
      <c r="P92" s="285"/>
      <c r="Q92" s="285"/>
      <c r="R92" s="285"/>
      <c r="S92" s="21"/>
    </row>
    <row r="93" spans="1:23" ht="15.75">
      <c r="A93" s="546" t="s">
        <v>631</v>
      </c>
      <c r="B93" s="547"/>
      <c r="C93" s="548"/>
      <c r="D93" s="329" t="s">
        <v>634</v>
      </c>
      <c r="F93" s="35"/>
      <c r="K93" s="285"/>
      <c r="L93" s="408"/>
      <c r="M93" s="15"/>
      <c r="N93" s="285"/>
      <c r="O93" s="285"/>
      <c r="P93" s="285"/>
      <c r="Q93" s="285"/>
      <c r="R93" s="285"/>
      <c r="S93" s="21"/>
    </row>
    <row r="94" spans="1:23">
      <c r="A94" s="1396" t="s">
        <v>690</v>
      </c>
      <c r="B94" s="1396"/>
      <c r="C94" s="1396"/>
      <c r="D94" s="1396"/>
      <c r="F94" s="35"/>
      <c r="K94" s="285"/>
      <c r="L94" s="408"/>
      <c r="M94" s="15"/>
      <c r="N94" s="285"/>
      <c r="O94" s="285"/>
      <c r="P94" s="285"/>
      <c r="Q94" s="285"/>
      <c r="R94" s="285"/>
      <c r="S94" s="21"/>
    </row>
    <row r="95" spans="1:23">
      <c r="K95" s="15"/>
      <c r="L95" s="15"/>
      <c r="M95" s="15"/>
      <c r="N95" s="15"/>
      <c r="O95" s="15"/>
      <c r="P95" s="15"/>
      <c r="Q95" s="15"/>
      <c r="R95" s="15"/>
      <c r="S95" s="15"/>
      <c r="T95" s="15"/>
      <c r="U95" s="15"/>
      <c r="V95" s="15"/>
      <c r="W95" s="15"/>
    </row>
  </sheetData>
  <mergeCells count="30">
    <mergeCell ref="A90:D90"/>
    <mergeCell ref="A94:D94"/>
    <mergeCell ref="A81:S81"/>
    <mergeCell ref="A82:S82"/>
    <mergeCell ref="A83:S84"/>
    <mergeCell ref="A86:S86"/>
    <mergeCell ref="A87:S88"/>
    <mergeCell ref="J7:L7"/>
    <mergeCell ref="A1:S1"/>
    <mergeCell ref="A4:T4"/>
    <mergeCell ref="A5:T5"/>
    <mergeCell ref="A6:T6"/>
    <mergeCell ref="A3:T3"/>
    <mergeCell ref="A2:V2"/>
    <mergeCell ref="M7:O7"/>
    <mergeCell ref="A7:A8"/>
    <mergeCell ref="S7:S8"/>
    <mergeCell ref="B7:C7"/>
    <mergeCell ref="D7:F7"/>
    <mergeCell ref="G7:I7"/>
    <mergeCell ref="P7:R7"/>
    <mergeCell ref="E50:E51"/>
    <mergeCell ref="E57:E60"/>
    <mergeCell ref="E62:E63"/>
    <mergeCell ref="E65:E67"/>
    <mergeCell ref="E10:E16"/>
    <mergeCell ref="E20:E22"/>
    <mergeCell ref="E24:E25"/>
    <mergeCell ref="E38:E40"/>
    <mergeCell ref="E43:E44"/>
  </mergeCells>
  <printOptions horizontalCentered="1"/>
  <pageMargins left="0.39370078740157483" right="0.39370078740157483" top="0.19685039370078741" bottom="0.19685039370078741" header="0.27559055118110237" footer="0.27559055118110237"/>
  <pageSetup paperSize="9" scale="44" orientation="landscape" r:id="rId1"/>
  <rowBreaks count="2" manualBreakCount="2">
    <brk id="24" max="20" man="1"/>
    <brk id="34" max="2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BD85"/>
  <sheetViews>
    <sheetView view="pageBreakPreview" topLeftCell="A2" zoomScale="80" zoomScaleNormal="80" zoomScaleSheetLayoutView="80" workbookViewId="0">
      <pane ySplit="5" topLeftCell="A7" activePane="bottomLeft" state="frozen"/>
      <selection activeCell="A2" sqref="A2"/>
      <selection pane="bottomLeft" activeCell="A39" sqref="A39"/>
    </sheetView>
  </sheetViews>
  <sheetFormatPr defaultColWidth="30.85546875" defaultRowHeight="15"/>
  <cols>
    <col min="1" max="1" width="31.140625" style="21" customWidth="1"/>
    <col min="2" max="2" width="11.7109375" style="21" hidden="1" customWidth="1"/>
    <col min="3" max="4" width="12.7109375" style="21" hidden="1" customWidth="1"/>
    <col min="5" max="5" width="23.140625" style="21" hidden="1" customWidth="1"/>
    <col min="6" max="6" width="12.7109375" style="21" hidden="1" customWidth="1"/>
    <col min="7" max="7" width="22.5703125" style="21" hidden="1" customWidth="1"/>
    <col min="8" max="8" width="14.28515625" style="21" hidden="1" customWidth="1"/>
    <col min="9" max="9" width="12.42578125" style="21" hidden="1" customWidth="1"/>
    <col min="10" max="10" width="22" style="21" hidden="1" customWidth="1"/>
    <col min="11" max="11" width="15" style="271" hidden="1" customWidth="1"/>
    <col min="12" max="12" width="14.42578125" style="271" hidden="1" customWidth="1"/>
    <col min="13" max="13" width="9.85546875" style="271" customWidth="1"/>
    <col min="14" max="14" width="8.140625" style="271" customWidth="1"/>
    <col min="15" max="15" width="8" style="271" customWidth="1"/>
    <col min="16" max="16" width="8.7109375" style="271" customWidth="1"/>
    <col min="17" max="17" width="7.85546875" style="271" customWidth="1"/>
    <col min="18" max="18" width="8.5703125" style="271" customWidth="1"/>
    <col min="19" max="19" width="8.28515625" style="271" customWidth="1"/>
    <col min="20" max="21" width="8.5703125" style="271" customWidth="1"/>
    <col min="22" max="22" width="8.42578125" style="271" customWidth="1"/>
    <col min="23" max="23" width="7.5703125" style="271" customWidth="1"/>
    <col min="24" max="24" width="8.140625" style="271" customWidth="1"/>
    <col min="25" max="26" width="7.5703125" style="271" customWidth="1"/>
    <col min="27" max="27" width="8.28515625" style="271" customWidth="1"/>
    <col min="28" max="28" width="9" style="271" customWidth="1"/>
    <col min="29" max="29" width="10.5703125" style="271" customWidth="1"/>
    <col min="30" max="30" width="10.28515625" style="271" customWidth="1"/>
    <col min="31" max="31" width="11" style="271" customWidth="1"/>
    <col min="32" max="32" width="8.7109375" style="271" customWidth="1"/>
    <col min="33" max="33" width="8.42578125" style="271" customWidth="1"/>
    <col min="34" max="34" width="9" style="271" customWidth="1"/>
    <col min="35" max="56" width="8.85546875" style="21" customWidth="1"/>
    <col min="57" max="16384" width="30.85546875" style="21"/>
  </cols>
  <sheetData>
    <row r="1" spans="1:56" ht="100.5" customHeight="1" thickBot="1">
      <c r="A1" s="1294"/>
      <c r="B1" s="1294"/>
      <c r="C1" s="1294"/>
      <c r="D1" s="1294"/>
      <c r="E1" s="1294"/>
      <c r="F1" s="1294"/>
      <c r="G1" s="1294"/>
      <c r="H1" s="1294"/>
      <c r="I1" s="1294"/>
      <c r="J1" s="1294"/>
      <c r="K1" s="1294"/>
      <c r="L1" s="1294"/>
      <c r="M1" s="1294"/>
      <c r="N1" s="1294"/>
      <c r="O1" s="1294"/>
      <c r="P1" s="1294"/>
      <c r="Q1" s="1294"/>
      <c r="R1" s="1294"/>
      <c r="S1" s="1294"/>
      <c r="T1" s="1294"/>
      <c r="U1" s="1294"/>
      <c r="V1" s="1294"/>
      <c r="W1" s="1294"/>
      <c r="X1" s="1294"/>
      <c r="Y1" s="1294"/>
      <c r="Z1" s="1294"/>
      <c r="AA1" s="1294"/>
      <c r="AB1" s="1294"/>
      <c r="AC1" s="1294"/>
      <c r="AD1" s="1294"/>
      <c r="AE1" s="1294"/>
      <c r="AF1" s="1294"/>
      <c r="AG1" s="1294"/>
      <c r="AH1" s="1294"/>
    </row>
    <row r="2" spans="1:56" ht="21" customHeight="1" thickBot="1">
      <c r="A2" s="1308" t="s">
        <v>739</v>
      </c>
      <c r="B2" s="1309"/>
      <c r="C2" s="1309"/>
      <c r="D2" s="1309"/>
      <c r="E2" s="1309"/>
      <c r="F2" s="1309"/>
      <c r="G2" s="1309"/>
      <c r="H2" s="1309"/>
      <c r="I2" s="1309"/>
      <c r="J2" s="1309"/>
      <c r="K2" s="1309"/>
      <c r="L2" s="1309"/>
      <c r="M2" s="1309"/>
      <c r="N2" s="1309"/>
      <c r="O2" s="1309"/>
      <c r="P2" s="1309"/>
      <c r="Q2" s="1309"/>
      <c r="R2" s="1309"/>
      <c r="S2" s="1309"/>
      <c r="T2" s="1309"/>
      <c r="U2" s="1309"/>
      <c r="V2" s="1309"/>
      <c r="W2" s="1309"/>
      <c r="X2" s="1309"/>
      <c r="Y2" s="1309"/>
      <c r="Z2" s="1309"/>
      <c r="AA2" s="1309"/>
      <c r="AB2" s="1309"/>
      <c r="AC2" s="1309"/>
      <c r="AD2" s="1309"/>
      <c r="AE2" s="1309"/>
      <c r="AF2" s="1309"/>
      <c r="AG2" s="1309"/>
      <c r="AH2" s="1309"/>
      <c r="AI2" s="173"/>
    </row>
    <row r="3" spans="1:56" ht="18.75" customHeight="1">
      <c r="A3" s="1310" t="s">
        <v>70</v>
      </c>
      <c r="B3" s="1313">
        <v>2017</v>
      </c>
      <c r="C3" s="1314"/>
      <c r="D3" s="1313">
        <v>2018</v>
      </c>
      <c r="E3" s="1315"/>
      <c r="F3" s="1314"/>
      <c r="G3" s="1313">
        <v>2019</v>
      </c>
      <c r="H3" s="1315"/>
      <c r="I3" s="1314"/>
      <c r="J3" s="1316">
        <v>2020</v>
      </c>
      <c r="K3" s="1316"/>
      <c r="L3" s="1317"/>
      <c r="M3" s="1318" t="s">
        <v>735</v>
      </c>
      <c r="N3" s="1319"/>
      <c r="O3" s="1319"/>
      <c r="P3" s="1319"/>
      <c r="Q3" s="1319"/>
      <c r="R3" s="1319"/>
      <c r="S3" s="1319"/>
      <c r="T3" s="1319"/>
      <c r="U3" s="1319"/>
      <c r="V3" s="1319"/>
      <c r="W3" s="1319"/>
      <c r="X3" s="1319"/>
      <c r="Y3" s="1319"/>
      <c r="Z3" s="1319"/>
      <c r="AA3" s="1319"/>
      <c r="AB3" s="1319"/>
      <c r="AC3" s="1319"/>
      <c r="AD3" s="1319"/>
      <c r="AE3" s="1319"/>
      <c r="AF3" s="1319"/>
      <c r="AG3" s="1319"/>
      <c r="AH3" s="1320"/>
      <c r="AI3" s="1296" t="s">
        <v>753</v>
      </c>
      <c r="AJ3" s="1296"/>
      <c r="AK3" s="1296"/>
      <c r="AL3" s="1296"/>
      <c r="AM3" s="1296"/>
      <c r="AN3" s="1296"/>
      <c r="AO3" s="1296"/>
      <c r="AP3" s="1296"/>
      <c r="AQ3" s="1296"/>
      <c r="AR3" s="1296"/>
      <c r="AS3" s="1296"/>
      <c r="AT3" s="1296"/>
      <c r="AU3" s="1296"/>
      <c r="AV3" s="1296"/>
      <c r="AW3" s="1296"/>
      <c r="AX3" s="1296"/>
      <c r="AY3" s="1296"/>
      <c r="AZ3" s="1296"/>
      <c r="BA3" s="1296"/>
      <c r="BB3" s="1296"/>
      <c r="BC3" s="1296"/>
      <c r="BD3" s="1297"/>
    </row>
    <row r="4" spans="1:56" ht="80.25" customHeight="1">
      <c r="A4" s="1311"/>
      <c r="B4" s="1323" t="s">
        <v>480</v>
      </c>
      <c r="C4" s="1324"/>
      <c r="D4" s="1325" t="s">
        <v>488</v>
      </c>
      <c r="E4" s="1326"/>
      <c r="F4" s="1327"/>
      <c r="G4" s="885" t="s">
        <v>447</v>
      </c>
      <c r="H4" s="993" t="s">
        <v>482</v>
      </c>
      <c r="I4" s="885" t="s">
        <v>484</v>
      </c>
      <c r="J4" s="885" t="s">
        <v>500</v>
      </c>
      <c r="K4" s="993" t="s">
        <v>486</v>
      </c>
      <c r="L4" s="1026" t="s">
        <v>599</v>
      </c>
      <c r="M4" s="1321"/>
      <c r="N4" s="1298"/>
      <c r="O4" s="1298"/>
      <c r="P4" s="1298"/>
      <c r="Q4" s="1298"/>
      <c r="R4" s="1298"/>
      <c r="S4" s="1298"/>
      <c r="T4" s="1298"/>
      <c r="U4" s="1298"/>
      <c r="V4" s="1298"/>
      <c r="W4" s="1298"/>
      <c r="X4" s="1298"/>
      <c r="Y4" s="1298"/>
      <c r="Z4" s="1298"/>
      <c r="AA4" s="1298"/>
      <c r="AB4" s="1298"/>
      <c r="AC4" s="1298"/>
      <c r="AD4" s="1298"/>
      <c r="AE4" s="1298"/>
      <c r="AF4" s="1298"/>
      <c r="AG4" s="1298"/>
      <c r="AH4" s="1322"/>
      <c r="AI4" s="1298"/>
      <c r="AJ4" s="1298"/>
      <c r="AK4" s="1298"/>
      <c r="AL4" s="1298"/>
      <c r="AM4" s="1298"/>
      <c r="AN4" s="1298"/>
      <c r="AO4" s="1298"/>
      <c r="AP4" s="1298"/>
      <c r="AQ4" s="1298"/>
      <c r="AR4" s="1298"/>
      <c r="AS4" s="1298"/>
      <c r="AT4" s="1298"/>
      <c r="AU4" s="1298"/>
      <c r="AV4" s="1298"/>
      <c r="AW4" s="1298"/>
      <c r="AX4" s="1298"/>
      <c r="AY4" s="1298"/>
      <c r="AZ4" s="1298"/>
      <c r="BA4" s="1298"/>
      <c r="BB4" s="1298"/>
      <c r="BC4" s="1298"/>
      <c r="BD4" s="1299"/>
    </row>
    <row r="5" spans="1:56" ht="17.25" customHeight="1">
      <c r="A5" s="1311"/>
      <c r="B5" s="994"/>
      <c r="C5" s="995"/>
      <c r="D5" s="996"/>
      <c r="E5" s="997"/>
      <c r="F5" s="998"/>
      <c r="G5" s="885"/>
      <c r="H5" s="993"/>
      <c r="I5" s="885"/>
      <c r="J5" s="885"/>
      <c r="K5" s="993"/>
      <c r="L5" s="1026"/>
      <c r="M5" s="1328" t="s">
        <v>734</v>
      </c>
      <c r="N5" s="1329"/>
      <c r="O5" s="1329"/>
      <c r="P5" s="1329"/>
      <c r="Q5" s="1329"/>
      <c r="R5" s="1329"/>
      <c r="S5" s="1329"/>
      <c r="T5" s="1329"/>
      <c r="U5" s="1329"/>
      <c r="V5" s="1329"/>
      <c r="W5" s="1329"/>
      <c r="X5" s="1329"/>
      <c r="Y5" s="1329"/>
      <c r="Z5" s="1329"/>
      <c r="AA5" s="1329"/>
      <c r="AB5" s="1329"/>
      <c r="AC5" s="1329"/>
      <c r="AD5" s="1329"/>
      <c r="AE5" s="1329"/>
      <c r="AF5" s="1329"/>
      <c r="AG5" s="1329"/>
      <c r="AH5" s="1330"/>
      <c r="AI5" s="1300" t="s">
        <v>734</v>
      </c>
      <c r="AJ5" s="1300"/>
      <c r="AK5" s="1300"/>
      <c r="AL5" s="1300"/>
      <c r="AM5" s="1300"/>
      <c r="AN5" s="1300"/>
      <c r="AO5" s="1300"/>
      <c r="AP5" s="1300"/>
      <c r="AQ5" s="1300"/>
      <c r="AR5" s="1300"/>
      <c r="AS5" s="1300"/>
      <c r="AT5" s="1300"/>
      <c r="AU5" s="1300"/>
      <c r="AV5" s="1300"/>
      <c r="AW5" s="1300"/>
      <c r="AX5" s="1300"/>
      <c r="AY5" s="1300"/>
      <c r="AZ5" s="1300"/>
      <c r="BA5" s="1300"/>
      <c r="BB5" s="1300"/>
      <c r="BC5" s="1300"/>
      <c r="BD5" s="1301"/>
    </row>
    <row r="6" spans="1:56" s="902" customFormat="1" ht="17.25" customHeight="1">
      <c r="A6" s="1312"/>
      <c r="B6" s="1011"/>
      <c r="C6" s="1012"/>
      <c r="D6" s="1011"/>
      <c r="E6" s="1013"/>
      <c r="F6" s="1012"/>
      <c r="G6" s="1014"/>
      <c r="H6" s="1014"/>
      <c r="I6" s="1014"/>
      <c r="J6" s="1014"/>
      <c r="K6" s="1014"/>
      <c r="L6" s="1011"/>
      <c r="M6" s="1053">
        <v>1</v>
      </c>
      <c r="N6" s="992">
        <v>2</v>
      </c>
      <c r="O6" s="992">
        <v>3</v>
      </c>
      <c r="P6" s="992">
        <v>4</v>
      </c>
      <c r="Q6" s="992">
        <v>5</v>
      </c>
      <c r="R6" s="992">
        <v>6</v>
      </c>
      <c r="S6" s="992">
        <v>7</v>
      </c>
      <c r="T6" s="992">
        <v>8</v>
      </c>
      <c r="U6" s="992">
        <v>9</v>
      </c>
      <c r="V6" s="992">
        <v>10</v>
      </c>
      <c r="W6" s="992">
        <v>11</v>
      </c>
      <c r="X6" s="992">
        <v>12</v>
      </c>
      <c r="Y6" s="992">
        <v>13</v>
      </c>
      <c r="Z6" s="992">
        <v>14</v>
      </c>
      <c r="AA6" s="992">
        <v>15</v>
      </c>
      <c r="AB6" s="992">
        <v>16</v>
      </c>
      <c r="AC6" s="992">
        <v>17</v>
      </c>
      <c r="AD6" s="992">
        <v>18</v>
      </c>
      <c r="AE6" s="992">
        <v>19</v>
      </c>
      <c r="AF6" s="992">
        <v>21</v>
      </c>
      <c r="AG6" s="992">
        <v>22</v>
      </c>
      <c r="AH6" s="1054">
        <v>23</v>
      </c>
      <c r="AI6" s="1106">
        <v>1</v>
      </c>
      <c r="AJ6" s="1104">
        <v>2</v>
      </c>
      <c r="AK6" s="1104">
        <v>3</v>
      </c>
      <c r="AL6" s="1104">
        <v>4</v>
      </c>
      <c r="AM6" s="1104">
        <v>5</v>
      </c>
      <c r="AN6" s="1104">
        <v>6</v>
      </c>
      <c r="AO6" s="1104">
        <v>7</v>
      </c>
      <c r="AP6" s="1104">
        <v>8</v>
      </c>
      <c r="AQ6" s="1104">
        <v>9</v>
      </c>
      <c r="AR6" s="1104">
        <v>10</v>
      </c>
      <c r="AS6" s="1104">
        <v>11</v>
      </c>
      <c r="AT6" s="1104">
        <v>12</v>
      </c>
      <c r="AU6" s="1104">
        <v>13</v>
      </c>
      <c r="AV6" s="1104">
        <v>14</v>
      </c>
      <c r="AW6" s="1104">
        <v>15</v>
      </c>
      <c r="AX6" s="1104">
        <v>16</v>
      </c>
      <c r="AY6" s="1104">
        <v>17</v>
      </c>
      <c r="AZ6" s="1104">
        <v>18</v>
      </c>
      <c r="BA6" s="1104">
        <v>19</v>
      </c>
      <c r="BB6" s="1104">
        <v>21</v>
      </c>
      <c r="BC6" s="1104">
        <v>22</v>
      </c>
      <c r="BD6" s="1104">
        <v>23</v>
      </c>
    </row>
    <row r="7" spans="1:56" s="902" customFormat="1" ht="17.25" customHeight="1">
      <c r="A7" s="1104" t="s">
        <v>737</v>
      </c>
      <c r="B7" s="1007"/>
      <c r="C7" s="1008"/>
      <c r="D7" s="1007"/>
      <c r="E7" s="1009"/>
      <c r="F7" s="1008"/>
      <c r="G7" s="1010"/>
      <c r="H7" s="1010"/>
      <c r="I7" s="1010"/>
      <c r="J7" s="1010"/>
      <c r="K7" s="1010"/>
      <c r="L7" s="1007"/>
      <c r="M7" s="1055" t="s">
        <v>752</v>
      </c>
      <c r="N7" s="992" t="s">
        <v>72</v>
      </c>
      <c r="O7" s="992" t="s">
        <v>72</v>
      </c>
      <c r="P7" s="992" t="s">
        <v>72</v>
      </c>
      <c r="Q7" s="992" t="s">
        <v>72</v>
      </c>
      <c r="R7" s="992" t="s">
        <v>72</v>
      </c>
      <c r="S7" s="1039" t="s">
        <v>752</v>
      </c>
      <c r="T7" s="1039" t="s">
        <v>752</v>
      </c>
      <c r="U7" s="1039" t="s">
        <v>752</v>
      </c>
      <c r="V7" s="992" t="s">
        <v>72</v>
      </c>
      <c r="W7" s="1039" t="s">
        <v>75</v>
      </c>
      <c r="X7" s="1039" t="s">
        <v>75</v>
      </c>
      <c r="Y7" s="992" t="s">
        <v>72</v>
      </c>
      <c r="Z7" s="992" t="s">
        <v>72</v>
      </c>
      <c r="AA7" s="1039" t="s">
        <v>752</v>
      </c>
      <c r="AB7" s="1039" t="s">
        <v>752</v>
      </c>
      <c r="AC7" s="992" t="s">
        <v>72</v>
      </c>
      <c r="AD7" s="992" t="s">
        <v>72</v>
      </c>
      <c r="AE7" s="992" t="s">
        <v>72</v>
      </c>
      <c r="AF7" s="992" t="s">
        <v>72</v>
      </c>
      <c r="AG7" s="1039" t="s">
        <v>752</v>
      </c>
      <c r="AH7" s="1054" t="s">
        <v>72</v>
      </c>
      <c r="AI7" s="1107" t="s">
        <v>752</v>
      </c>
      <c r="AJ7" s="1104" t="s">
        <v>72</v>
      </c>
      <c r="AK7" s="1104" t="s">
        <v>72</v>
      </c>
      <c r="AL7" s="1104" t="s">
        <v>72</v>
      </c>
      <c r="AM7" s="1104" t="s">
        <v>72</v>
      </c>
      <c r="AN7" s="1104" t="s">
        <v>72</v>
      </c>
      <c r="AO7" s="1108" t="s">
        <v>752</v>
      </c>
      <c r="AP7" s="1108" t="s">
        <v>752</v>
      </c>
      <c r="AQ7" s="1108" t="s">
        <v>752</v>
      </c>
      <c r="AR7" s="1104" t="s">
        <v>72</v>
      </c>
      <c r="AS7" s="1108" t="s">
        <v>75</v>
      </c>
      <c r="AT7" s="1108" t="s">
        <v>75</v>
      </c>
      <c r="AU7" s="1104" t="s">
        <v>72</v>
      </c>
      <c r="AV7" s="1104" t="s">
        <v>72</v>
      </c>
      <c r="AW7" s="1108" t="s">
        <v>752</v>
      </c>
      <c r="AX7" s="1108" t="s">
        <v>752</v>
      </c>
      <c r="AY7" s="1104" t="s">
        <v>72</v>
      </c>
      <c r="AZ7" s="1104" t="s">
        <v>72</v>
      </c>
      <c r="BA7" s="1104" t="s">
        <v>72</v>
      </c>
      <c r="BB7" s="1104" t="s">
        <v>72</v>
      </c>
      <c r="BC7" s="1108" t="s">
        <v>752</v>
      </c>
      <c r="BD7" s="1104" t="s">
        <v>72</v>
      </c>
    </row>
    <row r="8" spans="1:56" s="902" customFormat="1" ht="15" customHeight="1">
      <c r="A8" s="999" t="s">
        <v>0</v>
      </c>
      <c r="B8" s="899"/>
      <c r="C8" s="900"/>
      <c r="D8" s="899"/>
      <c r="E8" s="1305" t="s">
        <v>281</v>
      </c>
      <c r="F8" s="899"/>
      <c r="G8" s="899"/>
      <c r="H8" s="899"/>
      <c r="I8" s="901"/>
      <c r="J8" s="901"/>
      <c r="K8" s="899"/>
      <c r="L8" s="1041">
        <v>96.7</v>
      </c>
      <c r="M8" s="1056"/>
      <c r="N8" s="1002"/>
      <c r="O8" s="1002"/>
      <c r="P8" s="1002"/>
      <c r="Q8" s="1002"/>
      <c r="R8" s="1002"/>
      <c r="S8" s="1002"/>
      <c r="T8" s="1002"/>
      <c r="U8" s="1002"/>
      <c r="V8" s="1002"/>
      <c r="W8" s="1002"/>
      <c r="X8" s="1002"/>
      <c r="Y8" s="1002"/>
      <c r="Z8" s="1002"/>
      <c r="AA8" s="1002"/>
      <c r="AB8" s="1002"/>
      <c r="AC8" s="1002"/>
      <c r="AD8" s="1002"/>
      <c r="AE8" s="1002"/>
      <c r="AF8" s="1002"/>
      <c r="AG8" s="1002"/>
      <c r="AH8" s="1057"/>
      <c r="AI8" s="1169"/>
      <c r="AJ8" s="1002"/>
      <c r="AK8" s="1002"/>
      <c r="AL8" s="1002"/>
      <c r="AM8" s="1002"/>
      <c r="AN8" s="1002"/>
      <c r="AO8" s="1002"/>
      <c r="AP8" s="1002"/>
      <c r="AQ8" s="1002"/>
      <c r="AR8" s="1002"/>
      <c r="AS8" s="1002"/>
      <c r="AT8" s="1002"/>
      <c r="AU8" s="1002"/>
      <c r="AV8" s="1002"/>
      <c r="AW8" s="1002"/>
      <c r="AX8" s="1002"/>
      <c r="AY8" s="1002"/>
      <c r="AZ8" s="1002"/>
      <c r="BA8" s="1002"/>
      <c r="BB8" s="1002"/>
      <c r="BC8" s="1002"/>
      <c r="BD8" s="1002"/>
    </row>
    <row r="9" spans="1:56" s="285" customFormat="1" ht="21.75" customHeight="1">
      <c r="A9" s="991" t="s">
        <v>1</v>
      </c>
      <c r="B9" s="58">
        <v>100</v>
      </c>
      <c r="C9" s="492">
        <v>100</v>
      </c>
      <c r="D9" s="108">
        <v>85</v>
      </c>
      <c r="E9" s="1306"/>
      <c r="F9" s="891">
        <v>0.75</v>
      </c>
      <c r="G9" s="492">
        <v>100</v>
      </c>
      <c r="H9" s="492">
        <v>100</v>
      </c>
      <c r="I9" s="283">
        <v>100</v>
      </c>
      <c r="J9" s="283">
        <v>100</v>
      </c>
      <c r="K9" s="108" t="s">
        <v>600</v>
      </c>
      <c r="L9" s="1042">
        <v>100</v>
      </c>
      <c r="M9" s="1058">
        <v>1</v>
      </c>
      <c r="N9" s="812">
        <v>90</v>
      </c>
      <c r="O9" s="818">
        <v>90</v>
      </c>
      <c r="P9" s="811">
        <v>100</v>
      </c>
      <c r="Q9" s="812">
        <v>80</v>
      </c>
      <c r="R9" s="811">
        <v>90</v>
      </c>
      <c r="S9" s="815">
        <v>1</v>
      </c>
      <c r="T9" s="819">
        <v>0</v>
      </c>
      <c r="U9" s="819">
        <v>0</v>
      </c>
      <c r="V9" s="822">
        <v>0</v>
      </c>
      <c r="W9" s="811">
        <v>0.5</v>
      </c>
      <c r="X9" s="811">
        <v>0.1</v>
      </c>
      <c r="Y9" s="1003">
        <v>90</v>
      </c>
      <c r="Z9" s="841">
        <v>22</v>
      </c>
      <c r="AA9" s="844">
        <v>4</v>
      </c>
      <c r="AB9" s="856">
        <v>0</v>
      </c>
      <c r="AC9" s="864">
        <v>0.8</v>
      </c>
      <c r="AD9" s="868">
        <v>0.8</v>
      </c>
      <c r="AE9" s="1059">
        <v>1</v>
      </c>
      <c r="AF9" s="811" t="s">
        <v>73</v>
      </c>
      <c r="AG9" s="832">
        <v>0</v>
      </c>
      <c r="AH9" s="1060">
        <v>100</v>
      </c>
      <c r="AI9" s="1052"/>
      <c r="AJ9" s="812"/>
      <c r="AK9" s="818"/>
      <c r="AL9" s="1167"/>
      <c r="AM9" s="812"/>
      <c r="AN9" s="818"/>
      <c r="AO9" s="1052"/>
      <c r="AP9" s="1168"/>
      <c r="AQ9" s="985"/>
      <c r="AR9" s="1167"/>
      <c r="AS9" s="812"/>
      <c r="AT9" s="818"/>
      <c r="AU9" s="1167"/>
      <c r="AV9" s="812"/>
      <c r="AW9" s="985"/>
      <c r="AX9" s="1052"/>
      <c r="AY9" s="812"/>
      <c r="AZ9" s="818"/>
      <c r="BA9" s="1167"/>
      <c r="BB9" s="812"/>
      <c r="BC9" s="818"/>
      <c r="BD9" s="1167"/>
    </row>
    <row r="10" spans="1:56" ht="21.75" customHeight="1">
      <c r="A10" s="1001" t="s">
        <v>2</v>
      </c>
      <c r="B10" s="44">
        <v>100</v>
      </c>
      <c r="C10" s="129">
        <v>100</v>
      </c>
      <c r="D10" s="343">
        <v>80</v>
      </c>
      <c r="E10" s="1306"/>
      <c r="F10" s="507">
        <v>0.83330000000000004</v>
      </c>
      <c r="G10" s="194" t="s">
        <v>413</v>
      </c>
      <c r="H10" s="343">
        <v>90</v>
      </c>
      <c r="I10" s="514">
        <v>100</v>
      </c>
      <c r="J10" s="257">
        <v>100</v>
      </c>
      <c r="K10" s="343">
        <v>100</v>
      </c>
      <c r="L10" s="1043">
        <v>100</v>
      </c>
      <c r="M10" s="1058">
        <v>2</v>
      </c>
      <c r="N10" s="806">
        <v>90</v>
      </c>
      <c r="O10" s="818">
        <v>90</v>
      </c>
      <c r="P10" s="811">
        <v>100</v>
      </c>
      <c r="Q10" s="812">
        <v>80</v>
      </c>
      <c r="R10" s="811">
        <v>90</v>
      </c>
      <c r="S10" s="815">
        <v>1284</v>
      </c>
      <c r="T10" s="819">
        <v>1</v>
      </c>
      <c r="U10" s="819">
        <v>0</v>
      </c>
      <c r="V10" s="825">
        <v>100</v>
      </c>
      <c r="W10" s="811">
        <v>0.35</v>
      </c>
      <c r="X10" s="811">
        <v>0.1</v>
      </c>
      <c r="Y10" s="1004">
        <v>85</v>
      </c>
      <c r="Z10" s="842">
        <v>22</v>
      </c>
      <c r="AA10" s="819">
        <v>5</v>
      </c>
      <c r="AB10" s="857">
        <v>0</v>
      </c>
      <c r="AC10" s="866">
        <v>0.8</v>
      </c>
      <c r="AD10" s="869">
        <v>0.8</v>
      </c>
      <c r="AE10" s="877">
        <v>0.72499999999999998</v>
      </c>
      <c r="AF10" s="811" t="s">
        <v>73</v>
      </c>
      <c r="AG10" s="832">
        <v>0</v>
      </c>
      <c r="AH10" s="1060">
        <v>100</v>
      </c>
      <c r="AI10" s="1052"/>
      <c r="AJ10" s="812"/>
      <c r="AK10" s="818"/>
      <c r="AL10" s="1167"/>
      <c r="AM10" s="812"/>
      <c r="AN10" s="818"/>
      <c r="AO10" s="1052"/>
      <c r="AP10" s="1168"/>
      <c r="AQ10" s="985"/>
      <c r="AR10" s="1167"/>
      <c r="AS10" s="812"/>
      <c r="AT10" s="818"/>
      <c r="AU10" s="1167"/>
      <c r="AV10" s="812"/>
      <c r="AW10" s="985"/>
      <c r="AX10" s="1052"/>
      <c r="AY10" s="812"/>
      <c r="AZ10" s="818"/>
      <c r="BA10" s="1167"/>
      <c r="BB10" s="812"/>
      <c r="BC10" s="818"/>
      <c r="BD10" s="1167"/>
    </row>
    <row r="11" spans="1:56" ht="21.75" customHeight="1">
      <c r="A11" s="1001" t="s">
        <v>3</v>
      </c>
      <c r="B11" s="44">
        <v>100</v>
      </c>
      <c r="C11" s="129">
        <v>100</v>
      </c>
      <c r="D11" s="355">
        <v>100</v>
      </c>
      <c r="E11" s="1306"/>
      <c r="F11" s="508">
        <v>1</v>
      </c>
      <c r="G11" s="129">
        <v>100</v>
      </c>
      <c r="H11" s="355">
        <v>100</v>
      </c>
      <c r="I11" s="514">
        <v>100</v>
      </c>
      <c r="J11" s="257">
        <v>100</v>
      </c>
      <c r="K11" s="343">
        <v>100</v>
      </c>
      <c r="L11" s="1044">
        <v>87.5</v>
      </c>
      <c r="M11" s="1058">
        <v>12</v>
      </c>
      <c r="N11" s="806">
        <v>90</v>
      </c>
      <c r="O11" s="818">
        <v>90</v>
      </c>
      <c r="P11" s="811">
        <v>100</v>
      </c>
      <c r="Q11" s="812">
        <v>80</v>
      </c>
      <c r="R11" s="811">
        <v>100</v>
      </c>
      <c r="S11" s="815">
        <v>5</v>
      </c>
      <c r="T11" s="819">
        <v>1</v>
      </c>
      <c r="U11" s="819">
        <v>0</v>
      </c>
      <c r="V11" s="825">
        <v>100</v>
      </c>
      <c r="W11" s="811">
        <v>0.35</v>
      </c>
      <c r="X11" s="811">
        <v>0.1</v>
      </c>
      <c r="Y11" s="1004">
        <v>80</v>
      </c>
      <c r="Z11" s="842">
        <v>24</v>
      </c>
      <c r="AA11" s="844">
        <v>13</v>
      </c>
      <c r="AB11" s="856">
        <v>1</v>
      </c>
      <c r="AC11" s="866">
        <v>1</v>
      </c>
      <c r="AD11" s="870">
        <v>1</v>
      </c>
      <c r="AE11" s="877">
        <v>0.72499999999999998</v>
      </c>
      <c r="AF11" s="811" t="s">
        <v>73</v>
      </c>
      <c r="AG11" s="833">
        <v>4</v>
      </c>
      <c r="AH11" s="1060">
        <v>95</v>
      </c>
      <c r="AI11" s="1052"/>
      <c r="AJ11" s="812"/>
      <c r="AK11" s="818"/>
      <c r="AL11" s="1167"/>
      <c r="AM11" s="812"/>
      <c r="AN11" s="818"/>
      <c r="AO11" s="1052"/>
      <c r="AP11" s="1168"/>
      <c r="AQ11" s="985"/>
      <c r="AR11" s="1167"/>
      <c r="AS11" s="812"/>
      <c r="AT11" s="818"/>
      <c r="AU11" s="1167"/>
      <c r="AV11" s="812"/>
      <c r="AW11" s="985"/>
      <c r="AX11" s="1052"/>
      <c r="AY11" s="812"/>
      <c r="AZ11" s="818"/>
      <c r="BA11" s="1167"/>
      <c r="BB11" s="812"/>
      <c r="BC11" s="818"/>
      <c r="BD11" s="1167"/>
    </row>
    <row r="12" spans="1:56" s="285" customFormat="1" ht="21.75" customHeight="1">
      <c r="A12" s="991" t="s">
        <v>4</v>
      </c>
      <c r="B12" s="58">
        <v>100</v>
      </c>
      <c r="C12" s="492">
        <v>100</v>
      </c>
      <c r="D12" s="492">
        <v>100</v>
      </c>
      <c r="E12" s="1306"/>
      <c r="F12" s="893">
        <v>1</v>
      </c>
      <c r="G12" s="492">
        <v>100</v>
      </c>
      <c r="H12" s="492">
        <v>100</v>
      </c>
      <c r="I12" s="283" t="s">
        <v>98</v>
      </c>
      <c r="J12" s="283">
        <v>100</v>
      </c>
      <c r="K12" s="108">
        <v>100</v>
      </c>
      <c r="L12" s="1045" t="s">
        <v>98</v>
      </c>
      <c r="M12" s="1058">
        <v>11</v>
      </c>
      <c r="N12" s="806">
        <v>90</v>
      </c>
      <c r="O12" s="818">
        <v>90</v>
      </c>
      <c r="P12" s="811">
        <v>100</v>
      </c>
      <c r="Q12" s="812">
        <v>80</v>
      </c>
      <c r="R12" s="811">
        <v>100</v>
      </c>
      <c r="S12" s="815">
        <v>2</v>
      </c>
      <c r="T12" s="819">
        <v>0</v>
      </c>
      <c r="U12" s="819">
        <v>0</v>
      </c>
      <c r="V12" s="822">
        <v>0</v>
      </c>
      <c r="W12" s="811">
        <v>0.35</v>
      </c>
      <c r="X12" s="811">
        <v>0.1</v>
      </c>
      <c r="Y12" s="1004">
        <v>85</v>
      </c>
      <c r="Z12" s="842">
        <v>30</v>
      </c>
      <c r="AA12" s="1061">
        <v>8</v>
      </c>
      <c r="AB12" s="857">
        <v>0</v>
      </c>
      <c r="AC12" s="866">
        <v>0.9</v>
      </c>
      <c r="AD12" s="871">
        <v>0.9</v>
      </c>
      <c r="AE12" s="877">
        <v>1</v>
      </c>
      <c r="AF12" s="811" t="s">
        <v>73</v>
      </c>
      <c r="AG12" s="833">
        <v>4</v>
      </c>
      <c r="AH12" s="1062">
        <v>85</v>
      </c>
      <c r="AI12" s="1052"/>
      <c r="AJ12" s="812"/>
      <c r="AK12" s="818"/>
      <c r="AL12" s="1167"/>
      <c r="AM12" s="812"/>
      <c r="AN12" s="818"/>
      <c r="AO12" s="1052"/>
      <c r="AP12" s="1168"/>
      <c r="AQ12" s="985"/>
      <c r="AR12" s="1167"/>
      <c r="AS12" s="812"/>
      <c r="AT12" s="818"/>
      <c r="AU12" s="1167"/>
      <c r="AV12" s="812"/>
      <c r="AW12" s="985"/>
      <c r="AX12" s="1052"/>
      <c r="AY12" s="812"/>
      <c r="AZ12" s="818"/>
      <c r="BA12" s="1167"/>
      <c r="BB12" s="812"/>
      <c r="BC12" s="818"/>
      <c r="BD12" s="1167"/>
    </row>
    <row r="13" spans="1:56" ht="21.75" customHeight="1">
      <c r="A13" s="1001" t="s">
        <v>5</v>
      </c>
      <c r="B13" s="44">
        <v>100</v>
      </c>
      <c r="C13" s="129">
        <v>100</v>
      </c>
      <c r="D13" s="355">
        <v>100</v>
      </c>
      <c r="E13" s="1306"/>
      <c r="F13" s="510">
        <v>0.74239999999999995</v>
      </c>
      <c r="G13" s="194" t="s">
        <v>413</v>
      </c>
      <c r="H13" s="343">
        <v>100</v>
      </c>
      <c r="I13" s="515">
        <v>73.599999999999994</v>
      </c>
      <c r="J13" s="257">
        <v>85</v>
      </c>
      <c r="K13" s="343">
        <v>85</v>
      </c>
      <c r="L13" s="1043">
        <v>93.75</v>
      </c>
      <c r="M13" s="1058">
        <v>10</v>
      </c>
      <c r="N13" s="806">
        <v>90</v>
      </c>
      <c r="O13" s="818">
        <v>90</v>
      </c>
      <c r="P13" s="811">
        <v>100</v>
      </c>
      <c r="Q13" s="812">
        <v>80</v>
      </c>
      <c r="R13" s="811">
        <v>100</v>
      </c>
      <c r="S13" s="815">
        <v>1086</v>
      </c>
      <c r="T13" s="819">
        <v>1</v>
      </c>
      <c r="U13" s="819">
        <v>0</v>
      </c>
      <c r="V13" s="822">
        <v>0</v>
      </c>
      <c r="W13" s="811">
        <v>0.35</v>
      </c>
      <c r="X13" s="811">
        <v>0.1</v>
      </c>
      <c r="Y13" s="1004">
        <v>90</v>
      </c>
      <c r="Z13" s="842">
        <v>30</v>
      </c>
      <c r="AA13" s="844">
        <v>9</v>
      </c>
      <c r="AB13" s="857">
        <v>0</v>
      </c>
      <c r="AC13" s="866">
        <v>0.9</v>
      </c>
      <c r="AD13" s="871">
        <v>0.9</v>
      </c>
      <c r="AE13" s="877">
        <v>1</v>
      </c>
      <c r="AF13" s="811" t="s">
        <v>73</v>
      </c>
      <c r="AG13" s="833">
        <v>4</v>
      </c>
      <c r="AH13" s="1060">
        <v>95</v>
      </c>
      <c r="AI13" s="1052"/>
      <c r="AJ13" s="812"/>
      <c r="AK13" s="818"/>
      <c r="AL13" s="1167"/>
      <c r="AM13" s="812"/>
      <c r="AN13" s="818"/>
      <c r="AO13" s="1052"/>
      <c r="AP13" s="1168"/>
      <c r="AQ13" s="985"/>
      <c r="AR13" s="1167"/>
      <c r="AS13" s="812"/>
      <c r="AT13" s="818"/>
      <c r="AU13" s="1167"/>
      <c r="AV13" s="812"/>
      <c r="AW13" s="985"/>
      <c r="AX13" s="1052"/>
      <c r="AY13" s="812"/>
      <c r="AZ13" s="818"/>
      <c r="BA13" s="1167"/>
      <c r="BB13" s="812"/>
      <c r="BC13" s="818"/>
      <c r="BD13" s="1167"/>
    </row>
    <row r="14" spans="1:56" s="285" customFormat="1" ht="21.75" customHeight="1">
      <c r="A14" s="991" t="s">
        <v>6</v>
      </c>
      <c r="B14" s="58">
        <v>100</v>
      </c>
      <c r="C14" s="894" t="s">
        <v>98</v>
      </c>
      <c r="D14" s="108">
        <v>100</v>
      </c>
      <c r="E14" s="1306"/>
      <c r="F14" s="893">
        <v>0</v>
      </c>
      <c r="G14" s="892" t="s">
        <v>413</v>
      </c>
      <c r="H14" s="108">
        <v>80</v>
      </c>
      <c r="I14" s="283" t="s">
        <v>98</v>
      </c>
      <c r="J14" s="283"/>
      <c r="K14" s="108">
        <v>85</v>
      </c>
      <c r="L14" s="1042"/>
      <c r="M14" s="1058">
        <v>13</v>
      </c>
      <c r="N14" s="806">
        <v>90</v>
      </c>
      <c r="O14" s="818">
        <v>90</v>
      </c>
      <c r="P14" s="811">
        <v>100</v>
      </c>
      <c r="Q14" s="812">
        <v>80</v>
      </c>
      <c r="R14" s="811">
        <v>100</v>
      </c>
      <c r="S14" s="815">
        <v>252</v>
      </c>
      <c r="T14" s="819">
        <v>0</v>
      </c>
      <c r="U14" s="819">
        <v>0</v>
      </c>
      <c r="V14" s="822">
        <v>0</v>
      </c>
      <c r="W14" s="811">
        <v>0.35</v>
      </c>
      <c r="X14" s="811">
        <v>0.1</v>
      </c>
      <c r="Y14" s="1004">
        <v>90</v>
      </c>
      <c r="Z14" s="842">
        <v>27</v>
      </c>
      <c r="AA14" s="844">
        <v>15</v>
      </c>
      <c r="AB14" s="858">
        <v>0</v>
      </c>
      <c r="AC14" s="866">
        <v>0.9</v>
      </c>
      <c r="AD14" s="871">
        <v>0.9</v>
      </c>
      <c r="AE14" s="877">
        <v>1</v>
      </c>
      <c r="AF14" s="811" t="s">
        <v>73</v>
      </c>
      <c r="AG14" s="833">
        <v>4</v>
      </c>
      <c r="AH14" s="1060">
        <v>85</v>
      </c>
      <c r="AI14" s="1052"/>
      <c r="AJ14" s="812"/>
      <c r="AK14" s="818"/>
      <c r="AL14" s="1167"/>
      <c r="AM14" s="812"/>
      <c r="AN14" s="818"/>
      <c r="AO14" s="1052"/>
      <c r="AP14" s="1168"/>
      <c r="AQ14" s="985"/>
      <c r="AR14" s="1167"/>
      <c r="AS14" s="812"/>
      <c r="AT14" s="818"/>
      <c r="AU14" s="1167"/>
      <c r="AV14" s="812"/>
      <c r="AW14" s="985"/>
      <c r="AX14" s="1052"/>
      <c r="AY14" s="812"/>
      <c r="AZ14" s="818"/>
      <c r="BA14" s="1167"/>
      <c r="BB14" s="812"/>
      <c r="BC14" s="818"/>
      <c r="BD14" s="1167"/>
    </row>
    <row r="15" spans="1:56" s="285" customFormat="1" ht="21.75" customHeight="1">
      <c r="A15" s="991" t="s">
        <v>7</v>
      </c>
      <c r="B15" s="58">
        <v>100</v>
      </c>
      <c r="C15" s="492">
        <v>100</v>
      </c>
      <c r="D15" s="108">
        <v>100</v>
      </c>
      <c r="E15" s="1306"/>
      <c r="F15" s="891">
        <v>0.83330000000000004</v>
      </c>
      <c r="G15" s="492">
        <v>99</v>
      </c>
      <c r="H15" s="492">
        <v>99</v>
      </c>
      <c r="I15" s="283">
        <v>72</v>
      </c>
      <c r="J15" s="283">
        <v>100</v>
      </c>
      <c r="K15" s="108">
        <v>99</v>
      </c>
      <c r="L15" s="1045" t="s">
        <v>98</v>
      </c>
      <c r="M15" s="1058">
        <v>9</v>
      </c>
      <c r="N15" s="806">
        <v>90</v>
      </c>
      <c r="O15" s="818">
        <v>90</v>
      </c>
      <c r="P15" s="811">
        <v>100</v>
      </c>
      <c r="Q15" s="812">
        <v>80</v>
      </c>
      <c r="R15" s="811">
        <v>90</v>
      </c>
      <c r="S15" s="815">
        <v>15</v>
      </c>
      <c r="T15" s="819">
        <v>0</v>
      </c>
      <c r="U15" s="819">
        <v>0</v>
      </c>
      <c r="V15" s="825">
        <v>100</v>
      </c>
      <c r="W15" s="811">
        <v>0.35</v>
      </c>
      <c r="X15" s="811">
        <v>0.1</v>
      </c>
      <c r="Y15" s="1004">
        <v>80</v>
      </c>
      <c r="Z15" s="842">
        <v>25</v>
      </c>
      <c r="AA15" s="819">
        <v>15</v>
      </c>
      <c r="AB15" s="856">
        <v>0</v>
      </c>
      <c r="AC15" s="866">
        <v>0.95</v>
      </c>
      <c r="AD15" s="871">
        <v>0.95</v>
      </c>
      <c r="AE15" s="877">
        <v>0.8</v>
      </c>
      <c r="AF15" s="811" t="s">
        <v>73</v>
      </c>
      <c r="AG15" s="833">
        <v>4</v>
      </c>
      <c r="AH15" s="1062">
        <v>85</v>
      </c>
      <c r="AI15" s="1052"/>
      <c r="AJ15" s="812"/>
      <c r="AK15" s="818"/>
      <c r="AL15" s="1167"/>
      <c r="AM15" s="812"/>
      <c r="AN15" s="818"/>
      <c r="AO15" s="1052"/>
      <c r="AP15" s="1168"/>
      <c r="AQ15" s="985"/>
      <c r="AR15" s="1167"/>
      <c r="AS15" s="812"/>
      <c r="AT15" s="818"/>
      <c r="AU15" s="1167"/>
      <c r="AV15" s="812"/>
      <c r="AW15" s="985"/>
      <c r="AX15" s="1052"/>
      <c r="AY15" s="812"/>
      <c r="AZ15" s="818"/>
      <c r="BA15" s="1167"/>
      <c r="BB15" s="812"/>
      <c r="BC15" s="818"/>
      <c r="BD15" s="1167"/>
    </row>
    <row r="16" spans="1:56" s="285" customFormat="1" ht="21.75" customHeight="1">
      <c r="A16" s="991" t="s">
        <v>8</v>
      </c>
      <c r="B16" s="58">
        <v>100</v>
      </c>
      <c r="C16" s="492">
        <v>100</v>
      </c>
      <c r="D16" s="492">
        <v>100</v>
      </c>
      <c r="E16" s="1306"/>
      <c r="F16" s="893">
        <v>1</v>
      </c>
      <c r="G16" s="492">
        <v>100</v>
      </c>
      <c r="H16" s="492">
        <v>100</v>
      </c>
      <c r="I16" s="283">
        <v>95</v>
      </c>
      <c r="J16" s="283">
        <v>95</v>
      </c>
      <c r="K16" s="108">
        <v>100</v>
      </c>
      <c r="L16" s="1042">
        <v>100</v>
      </c>
      <c r="M16" s="1058">
        <v>26</v>
      </c>
      <c r="N16" s="806">
        <v>90</v>
      </c>
      <c r="O16" s="818">
        <v>90</v>
      </c>
      <c r="P16" s="811">
        <v>100</v>
      </c>
      <c r="Q16" s="812">
        <v>80</v>
      </c>
      <c r="R16" s="811">
        <v>100</v>
      </c>
      <c r="S16" s="815">
        <v>68</v>
      </c>
      <c r="T16" s="819">
        <v>2</v>
      </c>
      <c r="U16" s="819">
        <v>0</v>
      </c>
      <c r="V16" s="825">
        <v>100</v>
      </c>
      <c r="W16" s="811">
        <v>0.35</v>
      </c>
      <c r="X16" s="811">
        <v>0.1</v>
      </c>
      <c r="Y16" s="1004">
        <v>85</v>
      </c>
      <c r="Z16" s="842">
        <v>23</v>
      </c>
      <c r="AA16" s="844">
        <v>15</v>
      </c>
      <c r="AB16" s="859">
        <v>3</v>
      </c>
      <c r="AC16" s="866">
        <v>0.95</v>
      </c>
      <c r="AD16" s="870">
        <v>0.95</v>
      </c>
      <c r="AE16" s="877">
        <v>0.75</v>
      </c>
      <c r="AF16" s="811" t="s">
        <v>73</v>
      </c>
      <c r="AG16" s="833">
        <v>4</v>
      </c>
      <c r="AH16" s="1060">
        <v>100</v>
      </c>
      <c r="AI16" s="1052"/>
      <c r="AJ16" s="812"/>
      <c r="AK16" s="818"/>
      <c r="AL16" s="1167"/>
      <c r="AM16" s="812"/>
      <c r="AN16" s="818"/>
      <c r="AO16" s="1052"/>
      <c r="AP16" s="1168"/>
      <c r="AQ16" s="985"/>
      <c r="AR16" s="1167"/>
      <c r="AS16" s="812"/>
      <c r="AT16" s="818"/>
      <c r="AU16" s="1167"/>
      <c r="AV16" s="812"/>
      <c r="AW16" s="985"/>
      <c r="AX16" s="1052"/>
      <c r="AY16" s="812"/>
      <c r="AZ16" s="818"/>
      <c r="BA16" s="1167"/>
      <c r="BB16" s="812"/>
      <c r="BC16" s="818"/>
      <c r="BD16" s="1167"/>
    </row>
    <row r="17" spans="1:56" s="285" customFormat="1" ht="21.75" customHeight="1">
      <c r="A17" s="991" t="s">
        <v>9</v>
      </c>
      <c r="B17" s="58" t="s">
        <v>320</v>
      </c>
      <c r="C17" s="894" t="s">
        <v>98</v>
      </c>
      <c r="D17" s="895" t="s">
        <v>618</v>
      </c>
      <c r="E17" s="1307"/>
      <c r="F17" s="893">
        <v>1</v>
      </c>
      <c r="G17" s="492">
        <v>100</v>
      </c>
      <c r="H17" s="492">
        <v>100</v>
      </c>
      <c r="I17" s="283" t="s">
        <v>98</v>
      </c>
      <c r="J17" s="892"/>
      <c r="K17" s="108" t="s">
        <v>600</v>
      </c>
      <c r="L17" s="1045" t="s">
        <v>98</v>
      </c>
      <c r="M17" s="1058">
        <v>0</v>
      </c>
      <c r="N17" s="806">
        <v>90</v>
      </c>
      <c r="O17" s="818">
        <v>90</v>
      </c>
      <c r="P17" s="811">
        <v>100</v>
      </c>
      <c r="Q17" s="812">
        <v>80</v>
      </c>
      <c r="R17" s="811">
        <v>100</v>
      </c>
      <c r="S17" s="815">
        <v>0</v>
      </c>
      <c r="T17" s="819">
        <v>0</v>
      </c>
      <c r="U17" s="819">
        <v>0</v>
      </c>
      <c r="V17" s="822">
        <v>0</v>
      </c>
      <c r="W17" s="811">
        <v>0.35</v>
      </c>
      <c r="X17" s="811">
        <v>0.1</v>
      </c>
      <c r="Y17" s="1004">
        <v>85</v>
      </c>
      <c r="Z17" s="843">
        <v>25</v>
      </c>
      <c r="AA17" s="844">
        <v>4</v>
      </c>
      <c r="AB17" s="856">
        <v>0</v>
      </c>
      <c r="AC17" s="866">
        <v>0.95</v>
      </c>
      <c r="AD17" s="870">
        <v>0.95</v>
      </c>
      <c r="AE17" s="877">
        <v>1</v>
      </c>
      <c r="AF17" s="811" t="s">
        <v>73</v>
      </c>
      <c r="AG17" s="833">
        <v>4</v>
      </c>
      <c r="AH17" s="1062">
        <v>85</v>
      </c>
      <c r="AI17" s="1052"/>
      <c r="AJ17" s="812"/>
      <c r="AK17" s="818"/>
      <c r="AL17" s="1167"/>
      <c r="AM17" s="812"/>
      <c r="AN17" s="818"/>
      <c r="AO17" s="1052"/>
      <c r="AP17" s="1168"/>
      <c r="AQ17" s="985"/>
      <c r="AR17" s="1167"/>
      <c r="AS17" s="812"/>
      <c r="AT17" s="818"/>
      <c r="AU17" s="1167"/>
      <c r="AV17" s="812"/>
      <c r="AW17" s="985"/>
      <c r="AX17" s="1052"/>
      <c r="AY17" s="812"/>
      <c r="AZ17" s="818"/>
      <c r="BA17" s="1167"/>
      <c r="BB17" s="812"/>
      <c r="BC17" s="818"/>
      <c r="BD17" s="1167"/>
    </row>
    <row r="18" spans="1:56" s="902" customFormat="1" ht="21.75" customHeight="1">
      <c r="A18" s="999" t="s">
        <v>10</v>
      </c>
      <c r="B18" s="899"/>
      <c r="C18" s="903"/>
      <c r="D18" s="903"/>
      <c r="E18" s="1302" t="s">
        <v>281</v>
      </c>
      <c r="F18" s="903"/>
      <c r="G18" s="901"/>
      <c r="H18" s="903"/>
      <c r="I18" s="901"/>
      <c r="J18" s="901"/>
      <c r="K18" s="903"/>
      <c r="L18" s="1046">
        <v>98.4</v>
      </c>
      <c r="M18" s="1063"/>
      <c r="N18" s="958"/>
      <c r="O18" s="958"/>
      <c r="P18" s="958"/>
      <c r="Q18" s="958"/>
      <c r="R18" s="1015"/>
      <c r="S18" s="1016"/>
      <c r="T18" s="1017"/>
      <c r="U18" s="1017"/>
      <c r="V18" s="1018"/>
      <c r="W18" s="1145"/>
      <c r="X18" s="1015"/>
      <c r="Y18" s="1019"/>
      <c r="Z18" s="1019"/>
      <c r="AA18" s="1017"/>
      <c r="AB18" s="1020"/>
      <c r="AC18" s="1021"/>
      <c r="AD18" s="1019"/>
      <c r="AE18" s="1038"/>
      <c r="AF18" s="1146"/>
      <c r="AG18" s="1145"/>
      <c r="AH18" s="1064"/>
      <c r="AI18" s="1170"/>
      <c r="AJ18" s="958"/>
      <c r="AK18" s="961"/>
      <c r="AL18" s="1171"/>
      <c r="AM18" s="958"/>
      <c r="AN18" s="961"/>
      <c r="AO18" s="1170"/>
      <c r="AP18" s="964"/>
      <c r="AQ18" s="967"/>
      <c r="AR18" s="1171"/>
      <c r="AS18" s="958"/>
      <c r="AT18" s="961"/>
      <c r="AU18" s="1171"/>
      <c r="AV18" s="958"/>
      <c r="AW18" s="967"/>
      <c r="AX18" s="1170"/>
      <c r="AY18" s="958"/>
      <c r="AZ18" s="961"/>
      <c r="BA18" s="1171"/>
      <c r="BB18" s="958"/>
      <c r="BC18" s="961"/>
      <c r="BD18" s="1171"/>
    </row>
    <row r="19" spans="1:56" ht="21.75" customHeight="1">
      <c r="A19" s="1001" t="s">
        <v>11</v>
      </c>
      <c r="B19" s="129">
        <v>100</v>
      </c>
      <c r="C19" s="125">
        <v>100</v>
      </c>
      <c r="D19" s="355">
        <v>100</v>
      </c>
      <c r="E19" s="1303"/>
      <c r="F19" s="509">
        <v>1</v>
      </c>
      <c r="G19" s="129">
        <v>100</v>
      </c>
      <c r="H19" s="355">
        <v>100</v>
      </c>
      <c r="I19" s="514">
        <v>100</v>
      </c>
      <c r="J19" s="257">
        <v>100</v>
      </c>
      <c r="K19" s="355">
        <v>100</v>
      </c>
      <c r="L19" s="1047">
        <v>92.85</v>
      </c>
      <c r="M19" s="1058">
        <v>5</v>
      </c>
      <c r="N19" s="812">
        <v>90</v>
      </c>
      <c r="O19" s="818">
        <v>90</v>
      </c>
      <c r="P19" s="811">
        <v>100</v>
      </c>
      <c r="Q19" s="812">
        <v>80</v>
      </c>
      <c r="R19" s="811">
        <v>90</v>
      </c>
      <c r="S19" s="817">
        <v>764</v>
      </c>
      <c r="T19" s="819">
        <v>0</v>
      </c>
      <c r="U19" s="819">
        <v>0</v>
      </c>
      <c r="V19" s="1040">
        <v>0</v>
      </c>
      <c r="W19" s="811">
        <v>0.6</v>
      </c>
      <c r="X19" s="811">
        <v>0.1</v>
      </c>
      <c r="Y19" s="1003">
        <v>75</v>
      </c>
      <c r="Z19" s="841">
        <v>33</v>
      </c>
      <c r="AA19" s="844">
        <v>5</v>
      </c>
      <c r="AB19" s="857">
        <v>0</v>
      </c>
      <c r="AC19" s="864">
        <v>0.8</v>
      </c>
      <c r="AD19" s="872">
        <v>0.8</v>
      </c>
      <c r="AE19" s="877">
        <v>1</v>
      </c>
      <c r="AF19" s="881" t="s">
        <v>73</v>
      </c>
      <c r="AG19" s="833">
        <v>4</v>
      </c>
      <c r="AH19" s="1065">
        <v>95</v>
      </c>
      <c r="AI19" s="1052"/>
      <c r="AJ19" s="812"/>
      <c r="AK19" s="818"/>
      <c r="AL19" s="1167"/>
      <c r="AM19" s="812"/>
      <c r="AN19" s="818"/>
      <c r="AO19" s="1052"/>
      <c r="AP19" s="1168"/>
      <c r="AQ19" s="985"/>
      <c r="AR19" s="1167"/>
      <c r="AS19" s="812"/>
      <c r="AT19" s="818"/>
      <c r="AU19" s="1167"/>
      <c r="AV19" s="812"/>
      <c r="AW19" s="985"/>
      <c r="AX19" s="1052"/>
      <c r="AY19" s="812"/>
      <c r="AZ19" s="818"/>
      <c r="BA19" s="1167"/>
      <c r="BB19" s="812"/>
      <c r="BC19" s="818"/>
      <c r="BD19" s="1167"/>
    </row>
    <row r="20" spans="1:56" s="285" customFormat="1" ht="21.75" customHeight="1">
      <c r="A20" s="991" t="s">
        <v>12</v>
      </c>
      <c r="B20" s="492">
        <v>100</v>
      </c>
      <c r="C20" s="492">
        <v>100</v>
      </c>
      <c r="D20" s="492">
        <v>100</v>
      </c>
      <c r="E20" s="1303"/>
      <c r="F20" s="893">
        <v>0</v>
      </c>
      <c r="G20" s="492">
        <v>100</v>
      </c>
      <c r="H20" s="492">
        <v>100</v>
      </c>
      <c r="I20" s="283">
        <v>100</v>
      </c>
      <c r="J20" s="283">
        <v>100</v>
      </c>
      <c r="K20" s="492">
        <v>100</v>
      </c>
      <c r="L20" s="1048">
        <v>83.33</v>
      </c>
      <c r="M20" s="1058">
        <v>3</v>
      </c>
      <c r="N20" s="808">
        <v>90</v>
      </c>
      <c r="O20" s="818">
        <v>90</v>
      </c>
      <c r="P20" s="811">
        <v>100</v>
      </c>
      <c r="Q20" s="812">
        <v>80</v>
      </c>
      <c r="R20" s="811">
        <v>90</v>
      </c>
      <c r="S20" s="817">
        <v>622</v>
      </c>
      <c r="T20" s="819">
        <v>0</v>
      </c>
      <c r="U20" s="819">
        <v>0</v>
      </c>
      <c r="V20" s="1040">
        <v>0</v>
      </c>
      <c r="W20" s="811">
        <v>0.35</v>
      </c>
      <c r="X20" s="811">
        <v>0.1</v>
      </c>
      <c r="Y20" s="1004">
        <v>90</v>
      </c>
      <c r="Z20" s="846">
        <v>25</v>
      </c>
      <c r="AA20" s="844">
        <v>1</v>
      </c>
      <c r="AB20" s="859">
        <v>0</v>
      </c>
      <c r="AC20" s="866">
        <v>0.8</v>
      </c>
      <c r="AD20" s="871">
        <v>0.8</v>
      </c>
      <c r="AE20" s="877">
        <v>1</v>
      </c>
      <c r="AF20" s="881" t="s">
        <v>73</v>
      </c>
      <c r="AG20" s="833">
        <v>4</v>
      </c>
      <c r="AH20" s="1065">
        <v>90</v>
      </c>
      <c r="AI20" s="1052"/>
      <c r="AJ20" s="812"/>
      <c r="AK20" s="818"/>
      <c r="AL20" s="1167"/>
      <c r="AM20" s="812"/>
      <c r="AN20" s="818"/>
      <c r="AO20" s="1052"/>
      <c r="AP20" s="1168"/>
      <c r="AQ20" s="985"/>
      <c r="AR20" s="1167"/>
      <c r="AS20" s="812"/>
      <c r="AT20" s="818"/>
      <c r="AU20" s="1167"/>
      <c r="AV20" s="812"/>
      <c r="AW20" s="985"/>
      <c r="AX20" s="1052"/>
      <c r="AY20" s="812"/>
      <c r="AZ20" s="818"/>
      <c r="BA20" s="1167"/>
      <c r="BB20" s="812"/>
      <c r="BC20" s="818"/>
      <c r="BD20" s="1167"/>
    </row>
    <row r="21" spans="1:56" ht="21.75" customHeight="1">
      <c r="A21" s="1001" t="s">
        <v>13</v>
      </c>
      <c r="B21" s="129">
        <v>100</v>
      </c>
      <c r="C21" s="125">
        <v>100</v>
      </c>
      <c r="D21" s="355">
        <v>100</v>
      </c>
      <c r="E21" s="1303"/>
      <c r="F21" s="508">
        <v>1</v>
      </c>
      <c r="G21" s="129">
        <v>100</v>
      </c>
      <c r="H21" s="355">
        <v>100</v>
      </c>
      <c r="I21" s="514">
        <v>100</v>
      </c>
      <c r="J21" s="257">
        <v>100</v>
      </c>
      <c r="K21" s="355">
        <v>100</v>
      </c>
      <c r="L21" s="1049">
        <v>100</v>
      </c>
      <c r="M21" s="1058">
        <v>6</v>
      </c>
      <c r="N21" s="808">
        <v>90</v>
      </c>
      <c r="O21" s="818">
        <v>90</v>
      </c>
      <c r="P21" s="811">
        <v>100</v>
      </c>
      <c r="Q21" s="812">
        <v>80</v>
      </c>
      <c r="R21" s="811">
        <v>100</v>
      </c>
      <c r="S21" s="817">
        <v>68</v>
      </c>
      <c r="T21" s="819">
        <v>0</v>
      </c>
      <c r="U21" s="819">
        <v>0</v>
      </c>
      <c r="V21" s="1040">
        <v>0</v>
      </c>
      <c r="W21" s="811">
        <v>0.35</v>
      </c>
      <c r="X21" s="811">
        <v>0.1</v>
      </c>
      <c r="Y21" s="1004">
        <v>66</v>
      </c>
      <c r="Z21" s="841">
        <v>33</v>
      </c>
      <c r="AA21" s="844">
        <v>5</v>
      </c>
      <c r="AB21" s="857">
        <v>0</v>
      </c>
      <c r="AC21" s="866">
        <v>0.8</v>
      </c>
      <c r="AD21" s="869">
        <v>0.8</v>
      </c>
      <c r="AE21" s="877">
        <v>0.8</v>
      </c>
      <c r="AF21" s="881" t="s">
        <v>73</v>
      </c>
      <c r="AG21" s="832">
        <v>0</v>
      </c>
      <c r="AH21" s="1065">
        <v>100</v>
      </c>
      <c r="AI21" s="1052"/>
      <c r="AJ21" s="812"/>
      <c r="AK21" s="818"/>
      <c r="AL21" s="1167"/>
      <c r="AM21" s="812"/>
      <c r="AN21" s="818"/>
      <c r="AO21" s="1052"/>
      <c r="AP21" s="1168"/>
      <c r="AQ21" s="985"/>
      <c r="AR21" s="1167"/>
      <c r="AS21" s="812"/>
      <c r="AT21" s="818"/>
      <c r="AU21" s="1167"/>
      <c r="AV21" s="812"/>
      <c r="AW21" s="985"/>
      <c r="AX21" s="1052"/>
      <c r="AY21" s="812"/>
      <c r="AZ21" s="818"/>
      <c r="BA21" s="1167"/>
      <c r="BB21" s="812"/>
      <c r="BC21" s="818"/>
      <c r="BD21" s="1167"/>
    </row>
    <row r="22" spans="1:56" ht="21.75" customHeight="1">
      <c r="A22" s="1001" t="s">
        <v>14</v>
      </c>
      <c r="B22" s="129">
        <v>100</v>
      </c>
      <c r="C22" s="125">
        <v>100</v>
      </c>
      <c r="D22" s="355">
        <v>100</v>
      </c>
      <c r="E22" s="1303"/>
      <c r="F22" s="508">
        <v>1</v>
      </c>
      <c r="G22" s="129">
        <v>100</v>
      </c>
      <c r="H22" s="355">
        <v>100</v>
      </c>
      <c r="I22" s="515">
        <v>66.666666666666657</v>
      </c>
      <c r="J22" s="257">
        <v>90</v>
      </c>
      <c r="K22" s="355">
        <v>100</v>
      </c>
      <c r="L22" s="1049">
        <v>100</v>
      </c>
      <c r="M22" s="1058">
        <v>4</v>
      </c>
      <c r="N22" s="808">
        <v>90</v>
      </c>
      <c r="O22" s="818">
        <v>90</v>
      </c>
      <c r="P22" s="811">
        <v>100</v>
      </c>
      <c r="Q22" s="812">
        <v>80</v>
      </c>
      <c r="R22" s="811">
        <v>90</v>
      </c>
      <c r="S22" s="817">
        <v>205</v>
      </c>
      <c r="T22" s="819">
        <v>0</v>
      </c>
      <c r="U22" s="819">
        <v>0</v>
      </c>
      <c r="V22" s="829">
        <v>100</v>
      </c>
      <c r="W22" s="811">
        <v>0.35</v>
      </c>
      <c r="X22" s="811">
        <v>0.1</v>
      </c>
      <c r="Y22" s="1004">
        <v>75</v>
      </c>
      <c r="Z22" s="841">
        <v>30</v>
      </c>
      <c r="AA22" s="844">
        <v>3</v>
      </c>
      <c r="AB22" s="858">
        <v>0</v>
      </c>
      <c r="AC22" s="866">
        <v>0.8</v>
      </c>
      <c r="AD22" s="873">
        <v>0.8</v>
      </c>
      <c r="AE22" s="877">
        <v>1</v>
      </c>
      <c r="AF22" s="881" t="s">
        <v>73</v>
      </c>
      <c r="AG22" s="833">
        <v>0</v>
      </c>
      <c r="AH22" s="1065">
        <v>100</v>
      </c>
      <c r="AI22" s="1052"/>
      <c r="AJ22" s="812"/>
      <c r="AK22" s="818"/>
      <c r="AL22" s="1167"/>
      <c r="AM22" s="812"/>
      <c r="AN22" s="818"/>
      <c r="AO22" s="1052"/>
      <c r="AP22" s="1168"/>
      <c r="AQ22" s="985"/>
      <c r="AR22" s="1167"/>
      <c r="AS22" s="812"/>
      <c r="AT22" s="818"/>
      <c r="AU22" s="1167"/>
      <c r="AV22" s="812"/>
      <c r="AW22" s="985"/>
      <c r="AX22" s="1052"/>
      <c r="AY22" s="812"/>
      <c r="AZ22" s="818"/>
      <c r="BA22" s="1167"/>
      <c r="BB22" s="812"/>
      <c r="BC22" s="818"/>
      <c r="BD22" s="1167"/>
    </row>
    <row r="23" spans="1:56" s="285" customFormat="1" ht="21.75" customHeight="1">
      <c r="A23" s="991" t="s">
        <v>15</v>
      </c>
      <c r="B23" s="492">
        <v>100</v>
      </c>
      <c r="C23" s="492">
        <v>100</v>
      </c>
      <c r="D23" s="492">
        <v>100</v>
      </c>
      <c r="E23" s="1303"/>
      <c r="F23" s="891">
        <v>0.99470000000000003</v>
      </c>
      <c r="G23" s="492">
        <v>100</v>
      </c>
      <c r="H23" s="492">
        <v>100</v>
      </c>
      <c r="I23" s="283">
        <v>99.479166666666657</v>
      </c>
      <c r="J23" s="283">
        <v>100</v>
      </c>
      <c r="K23" s="492">
        <v>100</v>
      </c>
      <c r="L23" s="1048">
        <v>98.9</v>
      </c>
      <c r="M23" s="1058">
        <v>41</v>
      </c>
      <c r="N23" s="808">
        <v>90</v>
      </c>
      <c r="O23" s="818">
        <v>90</v>
      </c>
      <c r="P23" s="811">
        <v>100</v>
      </c>
      <c r="Q23" s="812">
        <v>80</v>
      </c>
      <c r="R23" s="811">
        <v>100</v>
      </c>
      <c r="S23" s="817">
        <v>1265</v>
      </c>
      <c r="T23" s="819">
        <v>1</v>
      </c>
      <c r="U23" s="819">
        <v>0</v>
      </c>
      <c r="V23" s="825">
        <v>100</v>
      </c>
      <c r="W23" s="811">
        <v>0.67</v>
      </c>
      <c r="X23" s="811">
        <v>0.1</v>
      </c>
      <c r="Y23" s="1004">
        <v>78</v>
      </c>
      <c r="Z23" s="841">
        <v>29.5</v>
      </c>
      <c r="AA23" s="844">
        <v>23</v>
      </c>
      <c r="AB23" s="857">
        <v>3</v>
      </c>
      <c r="AC23" s="866">
        <v>1</v>
      </c>
      <c r="AD23" s="870">
        <v>1</v>
      </c>
      <c r="AE23" s="877">
        <v>1</v>
      </c>
      <c r="AF23" s="881">
        <v>100</v>
      </c>
      <c r="AG23" s="833">
        <v>4</v>
      </c>
      <c r="AH23" s="1065">
        <v>100</v>
      </c>
      <c r="AI23" s="1052"/>
      <c r="AJ23" s="812"/>
      <c r="AK23" s="818"/>
      <c r="AL23" s="1167"/>
      <c r="AM23" s="812"/>
      <c r="AN23" s="818"/>
      <c r="AO23" s="1052"/>
      <c r="AP23" s="1168"/>
      <c r="AQ23" s="985"/>
      <c r="AR23" s="1167"/>
      <c r="AS23" s="812"/>
      <c r="AT23" s="818"/>
      <c r="AU23" s="1167"/>
      <c r="AV23" s="812"/>
      <c r="AW23" s="985"/>
      <c r="AX23" s="1052"/>
      <c r="AY23" s="812"/>
      <c r="AZ23" s="818"/>
      <c r="BA23" s="1167"/>
      <c r="BB23" s="812"/>
      <c r="BC23" s="818"/>
      <c r="BD23" s="1167"/>
    </row>
    <row r="24" spans="1:56" s="285" customFormat="1" ht="21.75" customHeight="1">
      <c r="A24" s="991" t="s">
        <v>16</v>
      </c>
      <c r="B24" s="492">
        <v>100</v>
      </c>
      <c r="C24" s="492">
        <v>100</v>
      </c>
      <c r="D24" s="492">
        <v>100</v>
      </c>
      <c r="E24" s="1304"/>
      <c r="F24" s="893">
        <v>0</v>
      </c>
      <c r="G24" s="492">
        <v>100</v>
      </c>
      <c r="H24" s="492">
        <v>100</v>
      </c>
      <c r="I24" s="283">
        <v>100</v>
      </c>
      <c r="J24" s="283">
        <v>100</v>
      </c>
      <c r="K24" s="492">
        <v>100</v>
      </c>
      <c r="L24" s="1048">
        <v>100</v>
      </c>
      <c r="M24" s="1058">
        <v>6</v>
      </c>
      <c r="N24" s="808">
        <v>90</v>
      </c>
      <c r="O24" s="818">
        <v>90</v>
      </c>
      <c r="P24" s="811">
        <v>100</v>
      </c>
      <c r="Q24" s="812">
        <v>80</v>
      </c>
      <c r="R24" s="811">
        <v>100</v>
      </c>
      <c r="S24" s="817">
        <v>237</v>
      </c>
      <c r="T24" s="819">
        <v>0</v>
      </c>
      <c r="U24" s="819">
        <v>0</v>
      </c>
      <c r="V24" s="1040">
        <v>100</v>
      </c>
      <c r="W24" s="811">
        <v>0.35</v>
      </c>
      <c r="X24" s="811">
        <v>0.1</v>
      </c>
      <c r="Y24" s="1004">
        <v>66</v>
      </c>
      <c r="Z24" s="847">
        <v>34</v>
      </c>
      <c r="AA24" s="844">
        <v>3</v>
      </c>
      <c r="AB24" s="858">
        <v>1</v>
      </c>
      <c r="AC24" s="866">
        <v>1</v>
      </c>
      <c r="AD24" s="874">
        <v>1</v>
      </c>
      <c r="AE24" s="877">
        <v>1</v>
      </c>
      <c r="AF24" s="882" t="s">
        <v>73</v>
      </c>
      <c r="AG24" s="832">
        <v>0</v>
      </c>
      <c r="AH24" s="1065">
        <v>100</v>
      </c>
      <c r="AI24" s="1052"/>
      <c r="AJ24" s="812"/>
      <c r="AK24" s="818"/>
      <c r="AL24" s="1167"/>
      <c r="AM24" s="812"/>
      <c r="AN24" s="818"/>
      <c r="AO24" s="1052"/>
      <c r="AP24" s="1168"/>
      <c r="AQ24" s="985"/>
      <c r="AR24" s="1167"/>
      <c r="AS24" s="812"/>
      <c r="AT24" s="818"/>
      <c r="AU24" s="1167"/>
      <c r="AV24" s="812"/>
      <c r="AW24" s="985"/>
      <c r="AX24" s="1052"/>
      <c r="AY24" s="812"/>
      <c r="AZ24" s="818"/>
      <c r="BA24" s="1167"/>
      <c r="BB24" s="812"/>
      <c r="BC24" s="818"/>
      <c r="BD24" s="1167"/>
    </row>
    <row r="25" spans="1:56" s="902" customFormat="1" ht="21.75" customHeight="1">
      <c r="A25" s="999" t="s">
        <v>17</v>
      </c>
      <c r="B25" s="899"/>
      <c r="C25" s="903"/>
      <c r="D25" s="903"/>
      <c r="E25" s="1302" t="s">
        <v>281</v>
      </c>
      <c r="F25" s="903"/>
      <c r="G25" s="901"/>
      <c r="H25" s="903"/>
      <c r="I25" s="901"/>
      <c r="J25" s="901"/>
      <c r="K25" s="903"/>
      <c r="L25" s="1046">
        <v>88.9</v>
      </c>
      <c r="M25" s="1066"/>
      <c r="N25" s="958"/>
      <c r="O25" s="958"/>
      <c r="P25" s="958"/>
      <c r="Q25" s="958"/>
      <c r="R25" s="1015"/>
      <c r="S25" s="1016"/>
      <c r="T25" s="1017"/>
      <c r="U25" s="1017"/>
      <c r="V25" s="961"/>
      <c r="W25" s="1145"/>
      <c r="X25" s="1015"/>
      <c r="Y25" s="1019"/>
      <c r="Z25" s="1019"/>
      <c r="AA25" s="1017"/>
      <c r="AB25" s="1022"/>
      <c r="AC25" s="1021"/>
      <c r="AD25" s="1019"/>
      <c r="AE25" s="1038"/>
      <c r="AF25" s="1146"/>
      <c r="AG25" s="1145"/>
      <c r="AH25" s="1064"/>
      <c r="AI25" s="1170"/>
      <c r="AJ25" s="958"/>
      <c r="AK25" s="961"/>
      <c r="AL25" s="1171"/>
      <c r="AM25" s="958"/>
      <c r="AN25" s="961"/>
      <c r="AO25" s="1170"/>
      <c r="AP25" s="964"/>
      <c r="AQ25" s="967"/>
      <c r="AR25" s="1171"/>
      <c r="AS25" s="958"/>
      <c r="AT25" s="961"/>
      <c r="AU25" s="1171"/>
      <c r="AV25" s="958"/>
      <c r="AW25" s="967"/>
      <c r="AX25" s="1170"/>
      <c r="AY25" s="958"/>
      <c r="AZ25" s="961"/>
      <c r="BA25" s="1171"/>
      <c r="BB25" s="958"/>
      <c r="BC25" s="961"/>
      <c r="BD25" s="1171"/>
    </row>
    <row r="26" spans="1:56" s="285" customFormat="1" ht="21.75" customHeight="1">
      <c r="A26" s="991" t="s">
        <v>18</v>
      </c>
      <c r="B26" s="492">
        <v>60</v>
      </c>
      <c r="C26" s="492">
        <v>100</v>
      </c>
      <c r="D26" s="492">
        <v>100</v>
      </c>
      <c r="E26" s="1303"/>
      <c r="F26" s="893">
        <v>1</v>
      </c>
      <c r="G26" s="108">
        <v>100</v>
      </c>
      <c r="H26" s="108">
        <v>100</v>
      </c>
      <c r="I26" s="283">
        <v>100</v>
      </c>
      <c r="J26" s="283">
        <v>100</v>
      </c>
      <c r="K26" s="492">
        <v>95</v>
      </c>
      <c r="L26" s="1048">
        <v>100</v>
      </c>
      <c r="M26" s="1067">
        <v>2</v>
      </c>
      <c r="N26" s="812">
        <v>90</v>
      </c>
      <c r="O26" s="818">
        <v>90</v>
      </c>
      <c r="P26" s="811">
        <v>100</v>
      </c>
      <c r="Q26" s="812">
        <v>80</v>
      </c>
      <c r="R26" s="811">
        <v>90</v>
      </c>
      <c r="S26" s="817">
        <v>1</v>
      </c>
      <c r="T26" s="819">
        <v>5</v>
      </c>
      <c r="U26" s="819">
        <v>0</v>
      </c>
      <c r="V26" s="823">
        <v>0</v>
      </c>
      <c r="W26" s="811">
        <v>0.35</v>
      </c>
      <c r="X26" s="811">
        <v>0.1</v>
      </c>
      <c r="Y26" s="1005">
        <v>70</v>
      </c>
      <c r="Z26" s="846">
        <v>30</v>
      </c>
      <c r="AA26" s="844">
        <v>1</v>
      </c>
      <c r="AB26" s="859">
        <v>0</v>
      </c>
      <c r="AC26" s="864">
        <v>0.8</v>
      </c>
      <c r="AD26" s="872">
        <v>0.8</v>
      </c>
      <c r="AE26" s="877">
        <v>1</v>
      </c>
      <c r="AF26" s="811" t="s">
        <v>73</v>
      </c>
      <c r="AG26" s="832">
        <v>0</v>
      </c>
      <c r="AH26" s="1065">
        <v>100</v>
      </c>
      <c r="AI26" s="1052"/>
      <c r="AJ26" s="812"/>
      <c r="AK26" s="818"/>
      <c r="AL26" s="1167"/>
      <c r="AM26" s="812"/>
      <c r="AN26" s="818"/>
      <c r="AO26" s="1052"/>
      <c r="AP26" s="1168"/>
      <c r="AQ26" s="985"/>
      <c r="AR26" s="1167"/>
      <c r="AS26" s="812"/>
      <c r="AT26" s="818"/>
      <c r="AU26" s="1167"/>
      <c r="AV26" s="812"/>
      <c r="AW26" s="985"/>
      <c r="AX26" s="1052"/>
      <c r="AY26" s="812"/>
      <c r="AZ26" s="818"/>
      <c r="BA26" s="1167"/>
      <c r="BB26" s="812"/>
      <c r="BC26" s="818"/>
      <c r="BD26" s="1167"/>
    </row>
    <row r="27" spans="1:56" s="285" customFormat="1" ht="21.75" customHeight="1">
      <c r="A27" s="991" t="s">
        <v>19</v>
      </c>
      <c r="B27" s="492">
        <v>100</v>
      </c>
      <c r="C27" s="492">
        <v>100</v>
      </c>
      <c r="D27" s="492">
        <v>100</v>
      </c>
      <c r="E27" s="1303"/>
      <c r="F27" s="893">
        <v>1</v>
      </c>
      <c r="G27" s="108">
        <v>100</v>
      </c>
      <c r="H27" s="108">
        <v>100</v>
      </c>
      <c r="I27" s="283">
        <v>100</v>
      </c>
      <c r="J27" s="283">
        <v>100</v>
      </c>
      <c r="K27" s="492">
        <v>100</v>
      </c>
      <c r="L27" s="1045" t="s">
        <v>98</v>
      </c>
      <c r="M27" s="1067">
        <v>4</v>
      </c>
      <c r="N27" s="808">
        <v>90</v>
      </c>
      <c r="O27" s="818">
        <v>90</v>
      </c>
      <c r="P27" s="811">
        <v>100</v>
      </c>
      <c r="Q27" s="812">
        <v>80</v>
      </c>
      <c r="R27" s="811">
        <v>100</v>
      </c>
      <c r="S27" s="817">
        <v>0</v>
      </c>
      <c r="T27" s="819">
        <v>0</v>
      </c>
      <c r="U27" s="819">
        <v>0</v>
      </c>
      <c r="V27" s="823">
        <v>0</v>
      </c>
      <c r="W27" s="811">
        <v>0.35</v>
      </c>
      <c r="X27" s="811">
        <v>0.1</v>
      </c>
      <c r="Y27" s="1004">
        <v>70</v>
      </c>
      <c r="Z27" s="841">
        <v>27</v>
      </c>
      <c r="AA27" s="844">
        <v>4</v>
      </c>
      <c r="AB27" s="857">
        <v>0</v>
      </c>
      <c r="AC27" s="866">
        <v>0.9</v>
      </c>
      <c r="AD27" s="870">
        <v>0.9</v>
      </c>
      <c r="AE27" s="879">
        <v>1</v>
      </c>
      <c r="AF27" s="811" t="s">
        <v>73</v>
      </c>
      <c r="AG27" s="833">
        <v>4</v>
      </c>
      <c r="AH27" s="1062">
        <v>100</v>
      </c>
      <c r="AI27" s="1052"/>
      <c r="AJ27" s="812"/>
      <c r="AK27" s="818"/>
      <c r="AL27" s="1167"/>
      <c r="AM27" s="812"/>
      <c r="AN27" s="818"/>
      <c r="AO27" s="1052"/>
      <c r="AP27" s="1168"/>
      <c r="AQ27" s="985"/>
      <c r="AR27" s="1167"/>
      <c r="AS27" s="812"/>
      <c r="AT27" s="818"/>
      <c r="AU27" s="1167"/>
      <c r="AV27" s="812"/>
      <c r="AW27" s="985"/>
      <c r="AX27" s="1052"/>
      <c r="AY27" s="812"/>
      <c r="AZ27" s="818"/>
      <c r="BA27" s="1167"/>
      <c r="BB27" s="812"/>
      <c r="BC27" s="818"/>
      <c r="BD27" s="1167"/>
    </row>
    <row r="28" spans="1:56" s="285" customFormat="1" ht="21.75" customHeight="1">
      <c r="A28" s="991" t="s">
        <v>20</v>
      </c>
      <c r="B28" s="492">
        <v>100</v>
      </c>
      <c r="C28" s="894" t="s">
        <v>98</v>
      </c>
      <c r="D28" s="896">
        <v>100</v>
      </c>
      <c r="E28" s="1303"/>
      <c r="F28" s="893">
        <v>1</v>
      </c>
      <c r="G28" s="108">
        <v>100</v>
      </c>
      <c r="H28" s="108">
        <v>100</v>
      </c>
      <c r="I28" s="283">
        <v>100</v>
      </c>
      <c r="J28" s="283">
        <v>90</v>
      </c>
      <c r="K28" s="492">
        <v>90</v>
      </c>
      <c r="L28" s="1045" t="s">
        <v>98</v>
      </c>
      <c r="M28" s="1067">
        <v>8</v>
      </c>
      <c r="N28" s="808">
        <v>90</v>
      </c>
      <c r="O28" s="818">
        <v>90</v>
      </c>
      <c r="P28" s="811">
        <v>100</v>
      </c>
      <c r="Q28" s="812">
        <v>80</v>
      </c>
      <c r="R28" s="811">
        <v>100</v>
      </c>
      <c r="S28" s="817">
        <v>30</v>
      </c>
      <c r="T28" s="819">
        <v>0</v>
      </c>
      <c r="U28" s="819">
        <v>0</v>
      </c>
      <c r="V28" s="823">
        <v>0</v>
      </c>
      <c r="W28" s="811">
        <v>0.35</v>
      </c>
      <c r="X28" s="811">
        <v>0.1</v>
      </c>
      <c r="Y28" s="1004">
        <v>90</v>
      </c>
      <c r="Z28" s="841">
        <v>28</v>
      </c>
      <c r="AA28" s="844">
        <v>3</v>
      </c>
      <c r="AB28" s="857">
        <v>0</v>
      </c>
      <c r="AC28" s="866">
        <v>0.8</v>
      </c>
      <c r="AD28" s="869">
        <v>0.8</v>
      </c>
      <c r="AE28" s="877">
        <v>0.72499999999999998</v>
      </c>
      <c r="AF28" s="811" t="s">
        <v>73</v>
      </c>
      <c r="AG28" s="833">
        <v>4</v>
      </c>
      <c r="AH28" s="1062">
        <v>90</v>
      </c>
      <c r="AI28" s="1052"/>
      <c r="AJ28" s="812"/>
      <c r="AK28" s="818"/>
      <c r="AL28" s="1167"/>
      <c r="AM28" s="812"/>
      <c r="AN28" s="818"/>
      <c r="AO28" s="1052"/>
      <c r="AP28" s="1168"/>
      <c r="AQ28" s="985"/>
      <c r="AR28" s="1167"/>
      <c r="AS28" s="812"/>
      <c r="AT28" s="818"/>
      <c r="AU28" s="1167"/>
      <c r="AV28" s="812"/>
      <c r="AW28" s="985"/>
      <c r="AX28" s="1052"/>
      <c r="AY28" s="812"/>
      <c r="AZ28" s="818"/>
      <c r="BA28" s="1167"/>
      <c r="BB28" s="812"/>
      <c r="BC28" s="818"/>
      <c r="BD28" s="1167"/>
    </row>
    <row r="29" spans="1:56" s="285" customFormat="1" ht="21.75" customHeight="1">
      <c r="A29" s="991" t="s">
        <v>21</v>
      </c>
      <c r="B29" s="492">
        <v>100</v>
      </c>
      <c r="C29" s="492">
        <v>33.333333333333329</v>
      </c>
      <c r="D29" s="108">
        <v>100</v>
      </c>
      <c r="E29" s="1303"/>
      <c r="F29" s="893">
        <v>1</v>
      </c>
      <c r="G29" s="108">
        <v>100</v>
      </c>
      <c r="H29" s="108">
        <v>100</v>
      </c>
      <c r="I29" s="283">
        <v>85</v>
      </c>
      <c r="J29" s="283">
        <v>90</v>
      </c>
      <c r="K29" s="492">
        <v>100</v>
      </c>
      <c r="L29" s="1045" t="s">
        <v>98</v>
      </c>
      <c r="M29" s="1067">
        <v>6</v>
      </c>
      <c r="N29" s="808">
        <v>90</v>
      </c>
      <c r="O29" s="818">
        <v>90</v>
      </c>
      <c r="P29" s="811">
        <v>100</v>
      </c>
      <c r="Q29" s="812">
        <v>80</v>
      </c>
      <c r="R29" s="811">
        <v>90</v>
      </c>
      <c r="S29" s="817">
        <v>135</v>
      </c>
      <c r="T29" s="819">
        <v>1</v>
      </c>
      <c r="U29" s="819">
        <v>0</v>
      </c>
      <c r="V29" s="823">
        <v>0</v>
      </c>
      <c r="W29" s="811">
        <v>0.35</v>
      </c>
      <c r="X29" s="818">
        <v>0.1</v>
      </c>
      <c r="Y29" s="1004">
        <v>66</v>
      </c>
      <c r="Z29" s="841">
        <v>29</v>
      </c>
      <c r="AA29" s="844">
        <v>4</v>
      </c>
      <c r="AB29" s="856">
        <v>0</v>
      </c>
      <c r="AC29" s="866">
        <v>0.8</v>
      </c>
      <c r="AD29" s="869">
        <v>0.8</v>
      </c>
      <c r="AE29" s="879">
        <v>1</v>
      </c>
      <c r="AF29" s="811" t="s">
        <v>73</v>
      </c>
      <c r="AG29" s="832">
        <v>0</v>
      </c>
      <c r="AH29" s="1062">
        <v>90</v>
      </c>
      <c r="AI29" s="1052"/>
      <c r="AJ29" s="812"/>
      <c r="AK29" s="818"/>
      <c r="AL29" s="1167"/>
      <c r="AM29" s="812"/>
      <c r="AN29" s="818"/>
      <c r="AO29" s="1052"/>
      <c r="AP29" s="1168"/>
      <c r="AQ29" s="985"/>
      <c r="AR29" s="1167"/>
      <c r="AS29" s="812"/>
      <c r="AT29" s="818"/>
      <c r="AU29" s="1167"/>
      <c r="AV29" s="812"/>
      <c r="AW29" s="985"/>
      <c r="AX29" s="1052"/>
      <c r="AY29" s="812"/>
      <c r="AZ29" s="818"/>
      <c r="BA29" s="1167"/>
      <c r="BB29" s="812"/>
      <c r="BC29" s="818"/>
      <c r="BD29" s="1167"/>
    </row>
    <row r="30" spans="1:56" ht="21.75" customHeight="1">
      <c r="A30" s="1001" t="s">
        <v>22</v>
      </c>
      <c r="B30" s="129">
        <v>100</v>
      </c>
      <c r="C30" s="125">
        <v>100</v>
      </c>
      <c r="D30" s="355">
        <v>100</v>
      </c>
      <c r="E30" s="1303"/>
      <c r="F30" s="513">
        <v>0.85</v>
      </c>
      <c r="G30" s="111">
        <v>90</v>
      </c>
      <c r="H30" s="343">
        <v>90</v>
      </c>
      <c r="I30" s="514">
        <v>90</v>
      </c>
      <c r="J30" s="257">
        <v>95</v>
      </c>
      <c r="K30" s="355">
        <v>95</v>
      </c>
      <c r="L30" s="1047">
        <v>66.66</v>
      </c>
      <c r="M30" s="1067">
        <v>32</v>
      </c>
      <c r="N30" s="808">
        <v>90</v>
      </c>
      <c r="O30" s="818">
        <v>90</v>
      </c>
      <c r="P30" s="811">
        <v>100</v>
      </c>
      <c r="Q30" s="812">
        <v>80</v>
      </c>
      <c r="R30" s="811">
        <v>90</v>
      </c>
      <c r="S30" s="817">
        <v>1672</v>
      </c>
      <c r="T30" s="819">
        <v>1</v>
      </c>
      <c r="U30" s="819">
        <v>0</v>
      </c>
      <c r="V30" s="826">
        <v>100</v>
      </c>
      <c r="W30" s="811">
        <v>0.5</v>
      </c>
      <c r="X30" s="811">
        <v>0.1</v>
      </c>
      <c r="Y30" s="1004">
        <v>70</v>
      </c>
      <c r="Z30" s="841">
        <v>28.5</v>
      </c>
      <c r="AA30" s="844">
        <v>15</v>
      </c>
      <c r="AB30" s="857">
        <v>2</v>
      </c>
      <c r="AC30" s="866">
        <v>0.8</v>
      </c>
      <c r="AD30" s="871">
        <v>0.8</v>
      </c>
      <c r="AE30" s="877">
        <v>0.72499999999999998</v>
      </c>
      <c r="AF30" s="1034">
        <v>100</v>
      </c>
      <c r="AG30" s="833">
        <v>4</v>
      </c>
      <c r="AH30" s="1065">
        <v>85</v>
      </c>
      <c r="AI30" s="1052"/>
      <c r="AJ30" s="812"/>
      <c r="AK30" s="818"/>
      <c r="AL30" s="1167"/>
      <c r="AM30" s="812"/>
      <c r="AN30" s="818"/>
      <c r="AO30" s="1052"/>
      <c r="AP30" s="1168"/>
      <c r="AQ30" s="985"/>
      <c r="AR30" s="1167"/>
      <c r="AS30" s="812"/>
      <c r="AT30" s="818"/>
      <c r="AU30" s="1167"/>
      <c r="AV30" s="812"/>
      <c r="AW30" s="985"/>
      <c r="AX30" s="1052"/>
      <c r="AY30" s="812"/>
      <c r="AZ30" s="818"/>
      <c r="BA30" s="1167"/>
      <c r="BB30" s="812"/>
      <c r="BC30" s="818"/>
      <c r="BD30" s="1167"/>
    </row>
    <row r="31" spans="1:56" ht="21.75" customHeight="1">
      <c r="A31" s="1001" t="s">
        <v>23</v>
      </c>
      <c r="B31" s="129">
        <v>100</v>
      </c>
      <c r="C31" s="125">
        <v>100</v>
      </c>
      <c r="D31" s="355">
        <v>100</v>
      </c>
      <c r="E31" s="1303"/>
      <c r="F31" s="508">
        <v>1</v>
      </c>
      <c r="G31" s="111">
        <v>100</v>
      </c>
      <c r="H31" s="343">
        <v>100</v>
      </c>
      <c r="I31" s="515">
        <v>75</v>
      </c>
      <c r="J31" s="257">
        <v>90</v>
      </c>
      <c r="K31" s="355">
        <v>100</v>
      </c>
      <c r="L31" s="1050" t="s">
        <v>98</v>
      </c>
      <c r="M31" s="1067">
        <v>15</v>
      </c>
      <c r="N31" s="808">
        <v>90</v>
      </c>
      <c r="O31" s="818">
        <v>90</v>
      </c>
      <c r="P31" s="811">
        <v>100</v>
      </c>
      <c r="Q31" s="812">
        <v>80</v>
      </c>
      <c r="R31" s="811">
        <v>100</v>
      </c>
      <c r="S31" s="817">
        <v>1</v>
      </c>
      <c r="T31" s="819">
        <v>0</v>
      </c>
      <c r="U31" s="819">
        <v>0</v>
      </c>
      <c r="V31" s="826">
        <v>100</v>
      </c>
      <c r="W31" s="811">
        <v>0.4</v>
      </c>
      <c r="X31" s="811">
        <v>0.1</v>
      </c>
      <c r="Y31" s="1004">
        <v>70</v>
      </c>
      <c r="Z31" s="841">
        <v>30</v>
      </c>
      <c r="AA31" s="844">
        <v>4</v>
      </c>
      <c r="AB31" s="857">
        <v>0</v>
      </c>
      <c r="AC31" s="866">
        <v>0.8</v>
      </c>
      <c r="AD31" s="873">
        <v>0.8</v>
      </c>
      <c r="AE31" s="879">
        <v>1</v>
      </c>
      <c r="AF31" s="1034">
        <v>100</v>
      </c>
      <c r="AG31" s="833">
        <v>4</v>
      </c>
      <c r="AH31" s="1062">
        <v>85</v>
      </c>
      <c r="AI31" s="1052"/>
      <c r="AJ31" s="812"/>
      <c r="AK31" s="818"/>
      <c r="AL31" s="1167"/>
      <c r="AM31" s="812"/>
      <c r="AN31" s="818"/>
      <c r="AO31" s="1052"/>
      <c r="AP31" s="1168"/>
      <c r="AQ31" s="985"/>
      <c r="AR31" s="1167"/>
      <c r="AS31" s="812"/>
      <c r="AT31" s="818"/>
      <c r="AU31" s="1167"/>
      <c r="AV31" s="812"/>
      <c r="AW31" s="985"/>
      <c r="AX31" s="1052"/>
      <c r="AY31" s="812"/>
      <c r="AZ31" s="818"/>
      <c r="BA31" s="1167"/>
      <c r="BB31" s="812"/>
      <c r="BC31" s="818"/>
      <c r="BD31" s="1167"/>
    </row>
    <row r="32" spans="1:56" ht="21.75" customHeight="1">
      <c r="A32" s="1001" t="s">
        <v>24</v>
      </c>
      <c r="B32" s="129">
        <v>100</v>
      </c>
      <c r="C32" s="125">
        <v>94.73684210526315</v>
      </c>
      <c r="D32" s="355">
        <v>100</v>
      </c>
      <c r="E32" s="1303"/>
      <c r="F32" s="510">
        <v>0.95450000000000002</v>
      </c>
      <c r="G32" s="111">
        <v>95</v>
      </c>
      <c r="H32" s="343">
        <v>95</v>
      </c>
      <c r="I32" s="515">
        <v>84.615384615384613</v>
      </c>
      <c r="J32" s="257">
        <v>90</v>
      </c>
      <c r="K32" s="355">
        <v>90</v>
      </c>
      <c r="L32" s="1047">
        <v>85.71</v>
      </c>
      <c r="M32" s="1067">
        <v>62</v>
      </c>
      <c r="N32" s="808">
        <v>90</v>
      </c>
      <c r="O32" s="818">
        <v>90</v>
      </c>
      <c r="P32" s="811">
        <v>100</v>
      </c>
      <c r="Q32" s="812">
        <v>80</v>
      </c>
      <c r="R32" s="811">
        <v>100</v>
      </c>
      <c r="S32" s="817">
        <v>144</v>
      </c>
      <c r="T32" s="819">
        <v>9</v>
      </c>
      <c r="U32" s="819">
        <v>0</v>
      </c>
      <c r="V32" s="826">
        <v>100</v>
      </c>
      <c r="W32" s="811">
        <v>0.35</v>
      </c>
      <c r="X32" s="811">
        <v>0.1</v>
      </c>
      <c r="Y32" s="1004">
        <v>66</v>
      </c>
      <c r="Z32" s="841">
        <v>25</v>
      </c>
      <c r="AA32" s="844">
        <v>13</v>
      </c>
      <c r="AB32" s="856">
        <v>2</v>
      </c>
      <c r="AC32" s="866">
        <v>0.95</v>
      </c>
      <c r="AD32" s="871">
        <v>0.95</v>
      </c>
      <c r="AE32" s="877">
        <v>0.72499999999999998</v>
      </c>
      <c r="AF32" s="1034">
        <v>100</v>
      </c>
      <c r="AG32" s="833">
        <v>4</v>
      </c>
      <c r="AH32" s="1065">
        <v>90</v>
      </c>
      <c r="AI32" s="1052"/>
      <c r="AJ32" s="812"/>
      <c r="AK32" s="818"/>
      <c r="AL32" s="1167"/>
      <c r="AM32" s="812"/>
      <c r="AN32" s="818"/>
      <c r="AO32" s="1052"/>
      <c r="AP32" s="1168"/>
      <c r="AQ32" s="985"/>
      <c r="AR32" s="1167"/>
      <c r="AS32" s="812"/>
      <c r="AT32" s="818"/>
      <c r="AU32" s="1167"/>
      <c r="AV32" s="812"/>
      <c r="AW32" s="985"/>
      <c r="AX32" s="1052"/>
      <c r="AY32" s="812"/>
      <c r="AZ32" s="818"/>
      <c r="BA32" s="1167"/>
      <c r="BB32" s="812"/>
      <c r="BC32" s="818"/>
      <c r="BD32" s="1167"/>
    </row>
    <row r="33" spans="1:56" s="285" customFormat="1" ht="21.75" customHeight="1">
      <c r="A33" s="991" t="s">
        <v>25</v>
      </c>
      <c r="B33" s="492">
        <v>100</v>
      </c>
      <c r="C33" s="492">
        <v>100</v>
      </c>
      <c r="D33" s="492">
        <v>100</v>
      </c>
      <c r="E33" s="1304"/>
      <c r="F33" s="893">
        <v>1</v>
      </c>
      <c r="G33" s="108">
        <v>100</v>
      </c>
      <c r="H33" s="108">
        <v>100</v>
      </c>
      <c r="I33" s="283">
        <v>100</v>
      </c>
      <c r="J33" s="283">
        <v>100</v>
      </c>
      <c r="K33" s="108" t="s">
        <v>600</v>
      </c>
      <c r="L33" s="1045" t="s">
        <v>98</v>
      </c>
      <c r="M33" s="1067">
        <v>8</v>
      </c>
      <c r="N33" s="808">
        <v>90</v>
      </c>
      <c r="O33" s="818">
        <v>90</v>
      </c>
      <c r="P33" s="811">
        <v>100</v>
      </c>
      <c r="Q33" s="812">
        <v>80</v>
      </c>
      <c r="R33" s="811">
        <v>90</v>
      </c>
      <c r="S33" s="817">
        <v>53</v>
      </c>
      <c r="T33" s="819">
        <v>0</v>
      </c>
      <c r="U33" s="819">
        <v>0</v>
      </c>
      <c r="V33" s="823">
        <v>0</v>
      </c>
      <c r="W33" s="811">
        <v>0.35</v>
      </c>
      <c r="X33" s="811">
        <v>0.1</v>
      </c>
      <c r="Y33" s="1004">
        <v>70</v>
      </c>
      <c r="Z33" s="848">
        <v>25</v>
      </c>
      <c r="AA33" s="844">
        <v>2</v>
      </c>
      <c r="AB33" s="856">
        <v>0</v>
      </c>
      <c r="AC33" s="866">
        <v>0.8</v>
      </c>
      <c r="AD33" s="873">
        <v>0.8</v>
      </c>
      <c r="AE33" s="879">
        <v>1</v>
      </c>
      <c r="AF33" s="882" t="s">
        <v>73</v>
      </c>
      <c r="AG33" s="833">
        <v>4</v>
      </c>
      <c r="AH33" s="1062">
        <v>100</v>
      </c>
      <c r="AI33" s="1052"/>
      <c r="AJ33" s="812"/>
      <c r="AK33" s="818"/>
      <c r="AL33" s="1167"/>
      <c r="AM33" s="812"/>
      <c r="AN33" s="818"/>
      <c r="AO33" s="1052"/>
      <c r="AP33" s="1168"/>
      <c r="AQ33" s="985"/>
      <c r="AR33" s="1167"/>
      <c r="AS33" s="812"/>
      <c r="AT33" s="818"/>
      <c r="AU33" s="1167"/>
      <c r="AV33" s="812"/>
      <c r="AW33" s="985"/>
      <c r="AX33" s="1052"/>
      <c r="AY33" s="812"/>
      <c r="AZ33" s="818"/>
      <c r="BA33" s="1167"/>
      <c r="BB33" s="812"/>
      <c r="BC33" s="818"/>
      <c r="BD33" s="1167"/>
    </row>
    <row r="34" spans="1:56" s="902" customFormat="1" ht="33.75" customHeight="1">
      <c r="A34" s="1000" t="s">
        <v>79</v>
      </c>
      <c r="B34" s="904"/>
      <c r="C34" s="903"/>
      <c r="D34" s="903"/>
      <c r="E34" s="1305" t="s">
        <v>281</v>
      </c>
      <c r="F34" s="903"/>
      <c r="G34" s="901"/>
      <c r="H34" s="903"/>
      <c r="I34" s="901"/>
      <c r="J34" s="901"/>
      <c r="K34" s="903"/>
      <c r="L34" s="1046">
        <v>82.8</v>
      </c>
      <c r="M34" s="1068"/>
      <c r="N34" s="958"/>
      <c r="O34" s="958"/>
      <c r="P34" s="958"/>
      <c r="Q34" s="958"/>
      <c r="R34" s="1015"/>
      <c r="S34" s="1016"/>
      <c r="T34" s="1017"/>
      <c r="U34" s="1017"/>
      <c r="V34" s="961"/>
      <c r="W34" s="1015"/>
      <c r="X34" s="1015"/>
      <c r="Y34" s="1019"/>
      <c r="Z34" s="1019"/>
      <c r="AA34" s="1017"/>
      <c r="AB34" s="1023"/>
      <c r="AC34" s="1021"/>
      <c r="AD34" s="1019"/>
      <c r="AE34" s="1038"/>
      <c r="AF34" s="1146"/>
      <c r="AG34" s="1147"/>
      <c r="AH34" s="1064"/>
      <c r="AI34" s="1170"/>
      <c r="AJ34" s="958"/>
      <c r="AK34" s="961"/>
      <c r="AL34" s="1171"/>
      <c r="AM34" s="958"/>
      <c r="AN34" s="961"/>
      <c r="AO34" s="1170"/>
      <c r="AP34" s="964"/>
      <c r="AQ34" s="967"/>
      <c r="AR34" s="1171"/>
      <c r="AS34" s="958"/>
      <c r="AT34" s="961"/>
      <c r="AU34" s="1171"/>
      <c r="AV34" s="958"/>
      <c r="AW34" s="967"/>
      <c r="AX34" s="1170"/>
      <c r="AY34" s="958"/>
      <c r="AZ34" s="961"/>
      <c r="BA34" s="1171"/>
      <c r="BB34" s="958"/>
      <c r="BC34" s="961"/>
      <c r="BD34" s="1171"/>
    </row>
    <row r="35" spans="1:56" ht="21.75" customHeight="1">
      <c r="A35" s="1001" t="s">
        <v>26</v>
      </c>
      <c r="B35" s="129">
        <v>100</v>
      </c>
      <c r="C35" s="125">
        <v>100</v>
      </c>
      <c r="D35" s="355">
        <v>100</v>
      </c>
      <c r="E35" s="1306"/>
      <c r="F35" s="508">
        <v>1</v>
      </c>
      <c r="G35" s="111">
        <v>100</v>
      </c>
      <c r="H35" s="343">
        <v>100</v>
      </c>
      <c r="I35" s="516">
        <v>50</v>
      </c>
      <c r="J35" s="257">
        <v>90</v>
      </c>
      <c r="K35" s="355">
        <v>95</v>
      </c>
      <c r="L35" s="1047">
        <v>80</v>
      </c>
      <c r="M35" s="1067">
        <v>23</v>
      </c>
      <c r="N35" s="812">
        <v>90</v>
      </c>
      <c r="O35" s="818">
        <v>90</v>
      </c>
      <c r="P35" s="811">
        <v>100</v>
      </c>
      <c r="Q35" s="812">
        <v>80</v>
      </c>
      <c r="R35" s="811">
        <v>90</v>
      </c>
      <c r="S35" s="817">
        <v>50</v>
      </c>
      <c r="T35" s="819">
        <v>1</v>
      </c>
      <c r="U35" s="819">
        <v>0</v>
      </c>
      <c r="V35" s="826">
        <v>100</v>
      </c>
      <c r="W35" s="811">
        <v>0.4</v>
      </c>
      <c r="X35" s="811">
        <v>0.1</v>
      </c>
      <c r="Y35" s="1003">
        <v>75</v>
      </c>
      <c r="Z35" s="841">
        <v>30</v>
      </c>
      <c r="AA35" s="844">
        <v>4</v>
      </c>
      <c r="AB35" s="856">
        <v>1</v>
      </c>
      <c r="AC35" s="864">
        <v>0.95</v>
      </c>
      <c r="AD35" s="875">
        <v>0.95</v>
      </c>
      <c r="AE35" s="879">
        <v>1</v>
      </c>
      <c r="AF35" s="1034">
        <v>100</v>
      </c>
      <c r="AG35" s="833">
        <v>4</v>
      </c>
      <c r="AH35" s="1065">
        <v>90</v>
      </c>
      <c r="AI35" s="1052"/>
      <c r="AJ35" s="812"/>
      <c r="AK35" s="818"/>
      <c r="AL35" s="1167"/>
      <c r="AM35" s="812"/>
      <c r="AN35" s="818"/>
      <c r="AO35" s="1052"/>
      <c r="AP35" s="1168"/>
      <c r="AQ35" s="985"/>
      <c r="AR35" s="1167"/>
      <c r="AS35" s="812"/>
      <c r="AT35" s="818"/>
      <c r="AU35" s="1167"/>
      <c r="AV35" s="812"/>
      <c r="AW35" s="985"/>
      <c r="AX35" s="1052"/>
      <c r="AY35" s="812"/>
      <c r="AZ35" s="818"/>
      <c r="BA35" s="1167"/>
      <c r="BB35" s="812"/>
      <c r="BC35" s="818"/>
      <c r="BD35" s="1167"/>
    </row>
    <row r="36" spans="1:56" s="285" customFormat="1" ht="21.75" customHeight="1">
      <c r="A36" s="991" t="s">
        <v>27</v>
      </c>
      <c r="B36" s="492">
        <v>100</v>
      </c>
      <c r="C36" s="492">
        <v>100</v>
      </c>
      <c r="D36" s="492">
        <v>100</v>
      </c>
      <c r="E36" s="1306"/>
      <c r="F36" s="893">
        <v>1</v>
      </c>
      <c r="G36" s="108">
        <v>100</v>
      </c>
      <c r="H36" s="108">
        <v>100</v>
      </c>
      <c r="I36" s="283">
        <v>83.333333333333343</v>
      </c>
      <c r="J36" s="283">
        <v>90</v>
      </c>
      <c r="K36" s="492">
        <v>90</v>
      </c>
      <c r="L36" s="1048">
        <v>100</v>
      </c>
      <c r="M36" s="1067">
        <v>9</v>
      </c>
      <c r="N36" s="808">
        <v>90</v>
      </c>
      <c r="O36" s="818">
        <v>90</v>
      </c>
      <c r="P36" s="811">
        <v>100</v>
      </c>
      <c r="Q36" s="812">
        <v>80</v>
      </c>
      <c r="R36" s="811">
        <v>100</v>
      </c>
      <c r="S36" s="817">
        <v>4654</v>
      </c>
      <c r="T36" s="819">
        <v>0</v>
      </c>
      <c r="U36" s="819">
        <v>0</v>
      </c>
      <c r="V36" s="823">
        <v>100</v>
      </c>
      <c r="W36" s="811">
        <v>0.35</v>
      </c>
      <c r="X36" s="811">
        <v>0.1</v>
      </c>
      <c r="Y36" s="1006">
        <v>70</v>
      </c>
      <c r="Z36" s="846">
        <v>30</v>
      </c>
      <c r="AA36" s="844">
        <v>6</v>
      </c>
      <c r="AB36" s="857">
        <v>0</v>
      </c>
      <c r="AC36" s="866">
        <v>0.8</v>
      </c>
      <c r="AD36" s="873">
        <v>0.8</v>
      </c>
      <c r="AE36" s="877">
        <v>0.72499999999999998</v>
      </c>
      <c r="AF36" s="811" t="s">
        <v>73</v>
      </c>
      <c r="AG36" s="833">
        <v>4</v>
      </c>
      <c r="AH36" s="1065">
        <v>100</v>
      </c>
      <c r="AI36" s="1052"/>
      <c r="AJ36" s="812"/>
      <c r="AK36" s="818"/>
      <c r="AL36" s="1167"/>
      <c r="AM36" s="812"/>
      <c r="AN36" s="818"/>
      <c r="AO36" s="1052"/>
      <c r="AP36" s="1168"/>
      <c r="AQ36" s="985"/>
      <c r="AR36" s="1167"/>
      <c r="AS36" s="812"/>
      <c r="AT36" s="818"/>
      <c r="AU36" s="1167"/>
      <c r="AV36" s="812"/>
      <c r="AW36" s="985"/>
      <c r="AX36" s="1052"/>
      <c r="AY36" s="812"/>
      <c r="AZ36" s="818"/>
      <c r="BA36" s="1167"/>
      <c r="BB36" s="812"/>
      <c r="BC36" s="818"/>
      <c r="BD36" s="1167"/>
    </row>
    <row r="37" spans="1:56" ht="21.75" customHeight="1">
      <c r="A37" s="1001" t="s">
        <v>28</v>
      </c>
      <c r="B37" s="129">
        <v>50</v>
      </c>
      <c r="C37" s="125">
        <v>71.428571428571431</v>
      </c>
      <c r="D37" s="343">
        <v>80</v>
      </c>
      <c r="E37" s="1306"/>
      <c r="F37" s="508">
        <v>1</v>
      </c>
      <c r="G37" s="111">
        <v>100</v>
      </c>
      <c r="H37" s="343">
        <v>100</v>
      </c>
      <c r="I37" s="283" t="s">
        <v>98</v>
      </c>
      <c r="J37" s="257">
        <v>100</v>
      </c>
      <c r="K37" s="355">
        <v>80</v>
      </c>
      <c r="L37" s="1049">
        <v>100</v>
      </c>
      <c r="M37" s="1067">
        <v>16</v>
      </c>
      <c r="N37" s="808">
        <v>90</v>
      </c>
      <c r="O37" s="818">
        <v>90</v>
      </c>
      <c r="P37" s="811">
        <v>100</v>
      </c>
      <c r="Q37" s="812">
        <v>80</v>
      </c>
      <c r="R37" s="811">
        <v>90</v>
      </c>
      <c r="S37" s="817">
        <v>62</v>
      </c>
      <c r="T37" s="819">
        <v>1</v>
      </c>
      <c r="U37" s="819">
        <v>0</v>
      </c>
      <c r="V37" s="826">
        <v>100</v>
      </c>
      <c r="W37" s="811">
        <v>0.35</v>
      </c>
      <c r="X37" s="811">
        <v>0.1</v>
      </c>
      <c r="Y37" s="1004">
        <v>66</v>
      </c>
      <c r="Z37" s="841">
        <v>24</v>
      </c>
      <c r="AA37" s="844">
        <v>3</v>
      </c>
      <c r="AB37" s="856">
        <v>0</v>
      </c>
      <c r="AC37" s="866">
        <v>0.8</v>
      </c>
      <c r="AD37" s="869">
        <v>0.8</v>
      </c>
      <c r="AE37" s="879">
        <v>0.95</v>
      </c>
      <c r="AF37" s="811" t="s">
        <v>73</v>
      </c>
      <c r="AG37" s="833">
        <v>4</v>
      </c>
      <c r="AH37" s="1065">
        <v>100</v>
      </c>
      <c r="AI37" s="1052"/>
      <c r="AJ37" s="812"/>
      <c r="AK37" s="818"/>
      <c r="AL37" s="1167"/>
      <c r="AM37" s="812"/>
      <c r="AN37" s="818"/>
      <c r="AO37" s="1052"/>
      <c r="AP37" s="1168"/>
      <c r="AQ37" s="985"/>
      <c r="AR37" s="1167"/>
      <c r="AS37" s="812"/>
      <c r="AT37" s="818"/>
      <c r="AU37" s="1167"/>
      <c r="AV37" s="812"/>
      <c r="AW37" s="985"/>
      <c r="AX37" s="1052"/>
      <c r="AY37" s="812"/>
      <c r="AZ37" s="818"/>
      <c r="BA37" s="1167"/>
      <c r="BB37" s="812"/>
      <c r="BC37" s="818"/>
      <c r="BD37" s="1167"/>
    </row>
    <row r="38" spans="1:56" ht="21.75" customHeight="1">
      <c r="A38" s="1001" t="s">
        <v>29</v>
      </c>
      <c r="B38" s="129">
        <v>100</v>
      </c>
      <c r="C38" s="125">
        <v>100</v>
      </c>
      <c r="D38" s="343">
        <v>100</v>
      </c>
      <c r="E38" s="1306"/>
      <c r="F38" s="508">
        <v>1</v>
      </c>
      <c r="G38" s="111">
        <v>100</v>
      </c>
      <c r="H38" s="343">
        <v>100</v>
      </c>
      <c r="I38" s="514">
        <v>100</v>
      </c>
      <c r="J38" s="257">
        <v>100</v>
      </c>
      <c r="K38" s="355">
        <v>100</v>
      </c>
      <c r="L38" s="1050" t="s">
        <v>98</v>
      </c>
      <c r="M38" s="1067">
        <v>11</v>
      </c>
      <c r="N38" s="808">
        <v>90</v>
      </c>
      <c r="O38" s="818">
        <v>90</v>
      </c>
      <c r="P38" s="811">
        <v>100</v>
      </c>
      <c r="Q38" s="812">
        <v>80</v>
      </c>
      <c r="R38" s="811">
        <v>100</v>
      </c>
      <c r="S38" s="817">
        <v>18</v>
      </c>
      <c r="T38" s="819">
        <v>0</v>
      </c>
      <c r="U38" s="819">
        <v>0</v>
      </c>
      <c r="V38" s="823">
        <v>100</v>
      </c>
      <c r="W38" s="811">
        <v>0.35</v>
      </c>
      <c r="X38" s="811">
        <v>0.12</v>
      </c>
      <c r="Y38" s="1004">
        <v>66</v>
      </c>
      <c r="Z38" s="846">
        <v>20</v>
      </c>
      <c r="AA38" s="844">
        <v>1</v>
      </c>
      <c r="AB38" s="859">
        <v>0</v>
      </c>
      <c r="AC38" s="866">
        <v>0.9</v>
      </c>
      <c r="AD38" s="871">
        <v>0.9</v>
      </c>
      <c r="AE38" s="879">
        <v>1</v>
      </c>
      <c r="AF38" s="811" t="s">
        <v>73</v>
      </c>
      <c r="AG38" s="832">
        <v>0</v>
      </c>
      <c r="AH38" s="1062">
        <v>100</v>
      </c>
      <c r="AI38" s="1052"/>
      <c r="AJ38" s="812"/>
      <c r="AK38" s="818"/>
      <c r="AL38" s="1167"/>
      <c r="AM38" s="812"/>
      <c r="AN38" s="818"/>
      <c r="AO38" s="1052"/>
      <c r="AP38" s="1168"/>
      <c r="AQ38" s="985"/>
      <c r="AR38" s="1167"/>
      <c r="AS38" s="812"/>
      <c r="AT38" s="818"/>
      <c r="AU38" s="1167"/>
      <c r="AV38" s="812"/>
      <c r="AW38" s="985"/>
      <c r="AX38" s="1052"/>
      <c r="AY38" s="812"/>
      <c r="AZ38" s="818"/>
      <c r="BA38" s="1167"/>
      <c r="BB38" s="812"/>
      <c r="BC38" s="818"/>
      <c r="BD38" s="1167"/>
    </row>
    <row r="39" spans="1:56" s="285" customFormat="1" ht="21.75" customHeight="1">
      <c r="A39" s="991" t="s">
        <v>30</v>
      </c>
      <c r="B39" s="492">
        <v>100</v>
      </c>
      <c r="C39" s="492">
        <v>52.173913043478258</v>
      </c>
      <c r="D39" s="108">
        <v>100</v>
      </c>
      <c r="E39" s="1306"/>
      <c r="F39" s="893">
        <v>1</v>
      </c>
      <c r="G39" s="108">
        <v>100</v>
      </c>
      <c r="H39" s="108">
        <v>100</v>
      </c>
      <c r="I39" s="283">
        <v>91</v>
      </c>
      <c r="J39" s="283">
        <v>100</v>
      </c>
      <c r="K39" s="108" t="s">
        <v>600</v>
      </c>
      <c r="L39" s="1042">
        <v>96.8</v>
      </c>
      <c r="M39" s="1221">
        <v>32</v>
      </c>
      <c r="N39" s="950">
        <v>90</v>
      </c>
      <c r="O39" s="818">
        <v>90</v>
      </c>
      <c r="P39" s="811">
        <v>100</v>
      </c>
      <c r="Q39" s="811">
        <v>80</v>
      </c>
      <c r="R39" s="811">
        <v>90</v>
      </c>
      <c r="S39" s="817">
        <v>171</v>
      </c>
      <c r="T39" s="1222">
        <v>1</v>
      </c>
      <c r="U39" s="1222">
        <v>0</v>
      </c>
      <c r="V39" s="818">
        <v>100</v>
      </c>
      <c r="W39" s="811">
        <v>0.35</v>
      </c>
      <c r="X39" s="811">
        <v>0.1</v>
      </c>
      <c r="Y39" s="1223">
        <v>70</v>
      </c>
      <c r="Z39" s="1224">
        <v>25</v>
      </c>
      <c r="AA39" s="1222">
        <v>7</v>
      </c>
      <c r="AB39" s="1225">
        <v>1</v>
      </c>
      <c r="AC39" s="1226">
        <v>0.9</v>
      </c>
      <c r="AD39" s="1226">
        <v>0.9</v>
      </c>
      <c r="AE39" s="1227">
        <v>1</v>
      </c>
      <c r="AF39" s="811">
        <v>100</v>
      </c>
      <c r="AG39" s="815">
        <v>4</v>
      </c>
      <c r="AH39" s="1094">
        <v>100</v>
      </c>
      <c r="AI39" s="1052"/>
      <c r="AJ39" s="812"/>
      <c r="AK39" s="818"/>
      <c r="AL39" s="1167"/>
      <c r="AM39" s="812"/>
      <c r="AN39" s="818"/>
      <c r="AO39" s="1052"/>
      <c r="AP39" s="1168"/>
      <c r="AQ39" s="985"/>
      <c r="AR39" s="1167"/>
      <c r="AS39" s="812"/>
      <c r="AT39" s="818"/>
      <c r="AU39" s="1167"/>
      <c r="AV39" s="812"/>
      <c r="AW39" s="985"/>
      <c r="AX39" s="1052"/>
      <c r="AY39" s="812"/>
      <c r="AZ39" s="818"/>
      <c r="BA39" s="1167"/>
      <c r="BB39" s="812"/>
      <c r="BC39" s="818"/>
      <c r="BD39" s="1167"/>
    </row>
    <row r="40" spans="1:56" ht="21.75" customHeight="1">
      <c r="A40" s="1001" t="s">
        <v>31</v>
      </c>
      <c r="B40" s="129">
        <v>100</v>
      </c>
      <c r="C40" s="125">
        <v>100</v>
      </c>
      <c r="D40" s="343">
        <v>100</v>
      </c>
      <c r="E40" s="1306"/>
      <c r="F40" s="511">
        <v>0</v>
      </c>
      <c r="G40" s="111">
        <v>100</v>
      </c>
      <c r="H40" s="343">
        <v>100</v>
      </c>
      <c r="I40" s="283" t="s">
        <v>98</v>
      </c>
      <c r="J40" s="257">
        <v>100</v>
      </c>
      <c r="K40" s="355">
        <v>100</v>
      </c>
      <c r="L40" s="1049">
        <v>100</v>
      </c>
      <c r="M40" s="1067">
        <v>12</v>
      </c>
      <c r="N40" s="808">
        <v>90</v>
      </c>
      <c r="O40" s="818">
        <v>90</v>
      </c>
      <c r="P40" s="811">
        <v>100</v>
      </c>
      <c r="Q40" s="812">
        <v>80</v>
      </c>
      <c r="R40" s="811">
        <v>90</v>
      </c>
      <c r="S40" s="817">
        <v>4</v>
      </c>
      <c r="T40" s="819">
        <v>0</v>
      </c>
      <c r="U40" s="819">
        <v>0</v>
      </c>
      <c r="V40" s="823">
        <v>0</v>
      </c>
      <c r="W40" s="811">
        <v>0.35</v>
      </c>
      <c r="X40" s="811">
        <v>0.1</v>
      </c>
      <c r="Y40" s="1004">
        <v>70</v>
      </c>
      <c r="Z40" s="841">
        <v>19</v>
      </c>
      <c r="AA40" s="844">
        <v>1</v>
      </c>
      <c r="AB40" s="858">
        <v>0</v>
      </c>
      <c r="AC40" s="866">
        <v>1</v>
      </c>
      <c r="AD40" s="871">
        <v>1</v>
      </c>
      <c r="AE40" s="877">
        <v>0.72499999999999998</v>
      </c>
      <c r="AF40" s="1034">
        <v>100</v>
      </c>
      <c r="AG40" s="833">
        <v>4</v>
      </c>
      <c r="AH40" s="1065">
        <v>100</v>
      </c>
      <c r="AI40" s="1052"/>
      <c r="AJ40" s="812"/>
      <c r="AK40" s="818"/>
      <c r="AL40" s="1167"/>
      <c r="AM40" s="812"/>
      <c r="AN40" s="818"/>
      <c r="AO40" s="1052"/>
      <c r="AP40" s="1168"/>
      <c r="AQ40" s="985"/>
      <c r="AR40" s="1167"/>
      <c r="AS40" s="812"/>
      <c r="AT40" s="818"/>
      <c r="AU40" s="1167"/>
      <c r="AV40" s="812"/>
      <c r="AW40" s="985"/>
      <c r="AX40" s="1052"/>
      <c r="AY40" s="812"/>
      <c r="AZ40" s="818"/>
      <c r="BA40" s="1167"/>
      <c r="BB40" s="812"/>
      <c r="BC40" s="818"/>
      <c r="BD40" s="1167"/>
    </row>
    <row r="41" spans="1:56" ht="40.5" customHeight="1">
      <c r="A41" s="1001" t="s">
        <v>32</v>
      </c>
      <c r="B41" s="129">
        <v>95</v>
      </c>
      <c r="C41" s="125">
        <v>45.29</v>
      </c>
      <c r="D41" s="343">
        <v>90</v>
      </c>
      <c r="E41" s="1306"/>
      <c r="F41" s="512">
        <v>0.50700000000000001</v>
      </c>
      <c r="G41" s="111">
        <v>90</v>
      </c>
      <c r="H41" s="343">
        <v>90</v>
      </c>
      <c r="I41" s="515">
        <v>88</v>
      </c>
      <c r="J41" s="257">
        <v>90</v>
      </c>
      <c r="K41" s="343">
        <v>90</v>
      </c>
      <c r="L41" s="1044">
        <v>80.5</v>
      </c>
      <c r="M41" s="1069" t="s">
        <v>674</v>
      </c>
      <c r="N41" s="808">
        <v>90</v>
      </c>
      <c r="O41" s="818">
        <v>90</v>
      </c>
      <c r="P41" s="811">
        <v>100</v>
      </c>
      <c r="Q41" s="812">
        <v>80</v>
      </c>
      <c r="R41" s="811">
        <v>90</v>
      </c>
      <c r="S41" s="817">
        <v>4225</v>
      </c>
      <c r="T41" s="819">
        <v>450</v>
      </c>
      <c r="U41" s="819">
        <v>4</v>
      </c>
      <c r="V41" s="826">
        <v>100</v>
      </c>
      <c r="W41" s="811">
        <v>0.35</v>
      </c>
      <c r="X41" s="811">
        <v>0.19</v>
      </c>
      <c r="Y41" s="1004">
        <v>66</v>
      </c>
      <c r="Z41" s="841">
        <v>16</v>
      </c>
      <c r="AA41" s="1070">
        <v>13</v>
      </c>
      <c r="AB41" s="856">
        <v>40</v>
      </c>
      <c r="AC41" s="866">
        <v>0.8</v>
      </c>
      <c r="AD41" s="869">
        <v>0.8</v>
      </c>
      <c r="AE41" s="877">
        <v>0.72499999999999998</v>
      </c>
      <c r="AF41" s="811">
        <v>100</v>
      </c>
      <c r="AG41" s="832">
        <v>4</v>
      </c>
      <c r="AH41" s="1060">
        <v>90</v>
      </c>
      <c r="AI41" s="1052"/>
      <c r="AJ41" s="812"/>
      <c r="AK41" s="818"/>
      <c r="AL41" s="1167"/>
      <c r="AM41" s="812"/>
      <c r="AN41" s="818"/>
      <c r="AO41" s="1052"/>
      <c r="AP41" s="1168"/>
      <c r="AQ41" s="985"/>
      <c r="AR41" s="1167"/>
      <c r="AS41" s="812"/>
      <c r="AT41" s="818"/>
      <c r="AU41" s="1167"/>
      <c r="AV41" s="812"/>
      <c r="AW41" s="985"/>
      <c r="AX41" s="1052"/>
      <c r="AY41" s="812"/>
      <c r="AZ41" s="818"/>
      <c r="BA41" s="1167"/>
      <c r="BB41" s="812"/>
      <c r="BC41" s="818"/>
      <c r="BD41" s="1167"/>
    </row>
    <row r="42" spans="1:56" ht="21.75" customHeight="1">
      <c r="A42" s="1001" t="s">
        <v>33</v>
      </c>
      <c r="B42" s="129">
        <v>100</v>
      </c>
      <c r="C42" s="125">
        <v>100</v>
      </c>
      <c r="D42" s="355">
        <v>100</v>
      </c>
      <c r="E42" s="1306"/>
      <c r="F42" s="508">
        <v>1</v>
      </c>
      <c r="G42" s="111">
        <v>100</v>
      </c>
      <c r="H42" s="343">
        <v>100</v>
      </c>
      <c r="I42" s="514">
        <v>100</v>
      </c>
      <c r="J42" s="257">
        <v>100</v>
      </c>
      <c r="K42" s="355">
        <v>100</v>
      </c>
      <c r="L42" s="1049">
        <v>100</v>
      </c>
      <c r="M42" s="1067">
        <v>10</v>
      </c>
      <c r="N42" s="808">
        <v>90</v>
      </c>
      <c r="O42" s="818">
        <v>90</v>
      </c>
      <c r="P42" s="811">
        <v>100</v>
      </c>
      <c r="Q42" s="812">
        <v>80</v>
      </c>
      <c r="R42" s="811">
        <v>90</v>
      </c>
      <c r="S42" s="817">
        <v>3</v>
      </c>
      <c r="T42" s="819">
        <v>7</v>
      </c>
      <c r="U42" s="819">
        <v>0</v>
      </c>
      <c r="V42" s="826">
        <v>100</v>
      </c>
      <c r="W42" s="811">
        <v>0.35</v>
      </c>
      <c r="X42" s="811">
        <v>0.1</v>
      </c>
      <c r="Y42" s="1004">
        <v>77</v>
      </c>
      <c r="Z42" s="841">
        <v>27</v>
      </c>
      <c r="AA42" s="844">
        <v>12</v>
      </c>
      <c r="AB42" s="858">
        <v>0</v>
      </c>
      <c r="AC42" s="866">
        <v>0.9</v>
      </c>
      <c r="AD42" s="871">
        <v>0.9</v>
      </c>
      <c r="AE42" s="879">
        <v>1</v>
      </c>
      <c r="AF42" s="1034">
        <v>100</v>
      </c>
      <c r="AG42" s="833">
        <v>4</v>
      </c>
      <c r="AH42" s="1065">
        <v>100</v>
      </c>
      <c r="AI42" s="1052"/>
      <c r="AJ42" s="812"/>
      <c r="AK42" s="818"/>
      <c r="AL42" s="1167"/>
      <c r="AM42" s="812"/>
      <c r="AN42" s="818"/>
      <c r="AO42" s="1052"/>
      <c r="AP42" s="1168"/>
      <c r="AQ42" s="985"/>
      <c r="AR42" s="1167"/>
      <c r="AS42" s="812"/>
      <c r="AT42" s="818"/>
      <c r="AU42" s="1167"/>
      <c r="AV42" s="812"/>
      <c r="AW42" s="985"/>
      <c r="AX42" s="1052"/>
      <c r="AY42" s="812"/>
      <c r="AZ42" s="818"/>
      <c r="BA42" s="1167"/>
      <c r="BB42" s="812"/>
      <c r="BC42" s="818"/>
      <c r="BD42" s="1167"/>
    </row>
    <row r="43" spans="1:56" ht="21.75" customHeight="1">
      <c r="A43" s="1001" t="s">
        <v>34</v>
      </c>
      <c r="B43" s="129">
        <v>100</v>
      </c>
      <c r="C43" s="125">
        <v>66.666666666666657</v>
      </c>
      <c r="D43" s="355">
        <v>100</v>
      </c>
      <c r="E43" s="1306"/>
      <c r="F43" s="510">
        <v>0.875</v>
      </c>
      <c r="G43" s="111">
        <v>100</v>
      </c>
      <c r="H43" s="343">
        <v>100</v>
      </c>
      <c r="I43" s="514">
        <v>100</v>
      </c>
      <c r="J43" s="257">
        <v>100</v>
      </c>
      <c r="K43" s="343" t="s">
        <v>600</v>
      </c>
      <c r="L43" s="1043">
        <v>100</v>
      </c>
      <c r="M43" s="1067">
        <v>22</v>
      </c>
      <c r="N43" s="808">
        <v>90</v>
      </c>
      <c r="O43" s="818">
        <v>90</v>
      </c>
      <c r="P43" s="811">
        <v>100</v>
      </c>
      <c r="Q43" s="812">
        <v>80</v>
      </c>
      <c r="R43" s="811">
        <v>100</v>
      </c>
      <c r="S43" s="817">
        <v>667</v>
      </c>
      <c r="T43" s="819">
        <v>1</v>
      </c>
      <c r="U43" s="819">
        <v>0</v>
      </c>
      <c r="V43" s="826">
        <v>100</v>
      </c>
      <c r="W43" s="811">
        <v>0.35</v>
      </c>
      <c r="X43" s="811">
        <v>0.15</v>
      </c>
      <c r="Y43" s="1004">
        <v>70</v>
      </c>
      <c r="Z43" s="841">
        <v>24</v>
      </c>
      <c r="AA43" s="844">
        <v>6</v>
      </c>
      <c r="AB43" s="857">
        <v>1</v>
      </c>
      <c r="AC43" s="866">
        <v>0.8</v>
      </c>
      <c r="AD43" s="870">
        <v>0.8</v>
      </c>
      <c r="AE43" s="879">
        <v>1</v>
      </c>
      <c r="AF43" s="811" t="s">
        <v>73</v>
      </c>
      <c r="AG43" s="833">
        <v>4</v>
      </c>
      <c r="AH43" s="1060">
        <v>100</v>
      </c>
      <c r="AI43" s="1052"/>
      <c r="AJ43" s="812"/>
      <c r="AK43" s="818"/>
      <c r="AL43" s="1167"/>
      <c r="AM43" s="812"/>
      <c r="AN43" s="818"/>
      <c r="AO43" s="1052"/>
      <c r="AP43" s="1168"/>
      <c r="AQ43" s="985"/>
      <c r="AR43" s="1167"/>
      <c r="AS43" s="812"/>
      <c r="AT43" s="818"/>
      <c r="AU43" s="1167"/>
      <c r="AV43" s="812"/>
      <c r="AW43" s="985"/>
      <c r="AX43" s="1052"/>
      <c r="AY43" s="812"/>
      <c r="AZ43" s="818"/>
      <c r="BA43" s="1167"/>
      <c r="BB43" s="812"/>
      <c r="BC43" s="818"/>
      <c r="BD43" s="1167"/>
    </row>
    <row r="44" spans="1:56" ht="21.75" customHeight="1">
      <c r="A44" s="1001" t="s">
        <v>35</v>
      </c>
      <c r="B44" s="129">
        <v>100</v>
      </c>
      <c r="C44" s="125">
        <v>80</v>
      </c>
      <c r="D44" s="355">
        <v>100</v>
      </c>
      <c r="E44" s="1306"/>
      <c r="F44" s="512">
        <v>0.57140000000000002</v>
      </c>
      <c r="G44" s="111">
        <v>100</v>
      </c>
      <c r="H44" s="343">
        <v>100</v>
      </c>
      <c r="I44" s="514">
        <v>100</v>
      </c>
      <c r="J44" s="257">
        <v>100</v>
      </c>
      <c r="K44" s="355">
        <v>100</v>
      </c>
      <c r="L44" s="1047">
        <v>85.7</v>
      </c>
      <c r="M44" s="1067">
        <v>26</v>
      </c>
      <c r="N44" s="808">
        <v>90</v>
      </c>
      <c r="O44" s="818">
        <v>90</v>
      </c>
      <c r="P44" s="811">
        <v>100</v>
      </c>
      <c r="Q44" s="812">
        <v>80</v>
      </c>
      <c r="R44" s="811">
        <v>90</v>
      </c>
      <c r="S44" s="817">
        <v>497</v>
      </c>
      <c r="T44" s="819">
        <v>0</v>
      </c>
      <c r="U44" s="819">
        <v>0</v>
      </c>
      <c r="V44" s="823">
        <v>100</v>
      </c>
      <c r="W44" s="811">
        <v>0.3</v>
      </c>
      <c r="X44" s="811">
        <v>0.15</v>
      </c>
      <c r="Y44" s="1004">
        <v>70</v>
      </c>
      <c r="Z44" s="841">
        <v>20</v>
      </c>
      <c r="AA44" s="844">
        <v>4</v>
      </c>
      <c r="AB44" s="856">
        <v>0</v>
      </c>
      <c r="AC44" s="866">
        <v>0.8</v>
      </c>
      <c r="AD44" s="871">
        <v>0.8</v>
      </c>
      <c r="AE44" s="879">
        <v>1</v>
      </c>
      <c r="AF44" s="883">
        <v>100</v>
      </c>
      <c r="AG44" s="833">
        <v>4</v>
      </c>
      <c r="AH44" s="1065">
        <v>90</v>
      </c>
      <c r="AI44" s="1052"/>
      <c r="AJ44" s="812"/>
      <c r="AK44" s="818"/>
      <c r="AL44" s="1167"/>
      <c r="AM44" s="812"/>
      <c r="AN44" s="818"/>
      <c r="AO44" s="1052"/>
      <c r="AP44" s="1168"/>
      <c r="AQ44" s="985"/>
      <c r="AR44" s="1167"/>
      <c r="AS44" s="812"/>
      <c r="AT44" s="818"/>
      <c r="AU44" s="1167"/>
      <c r="AV44" s="812"/>
      <c r="AW44" s="985"/>
      <c r="AX44" s="1052"/>
      <c r="AY44" s="812"/>
      <c r="AZ44" s="818"/>
      <c r="BA44" s="1167"/>
      <c r="BB44" s="812"/>
      <c r="BC44" s="818"/>
      <c r="BD44" s="1167"/>
    </row>
    <row r="45" spans="1:56" s="285" customFormat="1" ht="21.75" customHeight="1">
      <c r="A45" s="991" t="s">
        <v>36</v>
      </c>
      <c r="B45" s="492">
        <v>100</v>
      </c>
      <c r="C45" s="894" t="s">
        <v>98</v>
      </c>
      <c r="D45" s="492">
        <v>100</v>
      </c>
      <c r="E45" s="1306"/>
      <c r="F45" s="893">
        <v>1</v>
      </c>
      <c r="G45" s="108">
        <v>100</v>
      </c>
      <c r="H45" s="108">
        <v>100</v>
      </c>
      <c r="I45" s="283">
        <v>87.5</v>
      </c>
      <c r="J45" s="283">
        <v>100</v>
      </c>
      <c r="K45" s="492">
        <v>100</v>
      </c>
      <c r="L45" s="1048">
        <v>100</v>
      </c>
      <c r="M45" s="1067">
        <v>4</v>
      </c>
      <c r="N45" s="808">
        <v>90</v>
      </c>
      <c r="O45" s="818">
        <v>90</v>
      </c>
      <c r="P45" s="811">
        <v>100</v>
      </c>
      <c r="Q45" s="812">
        <v>80</v>
      </c>
      <c r="R45" s="811">
        <v>90</v>
      </c>
      <c r="S45" s="817">
        <v>2708</v>
      </c>
      <c r="T45" s="819">
        <v>1</v>
      </c>
      <c r="U45" s="819">
        <v>0</v>
      </c>
      <c r="V45" s="823">
        <v>100</v>
      </c>
      <c r="W45" s="811">
        <v>0.35</v>
      </c>
      <c r="X45" s="811">
        <v>0.1</v>
      </c>
      <c r="Y45" s="1004">
        <v>90</v>
      </c>
      <c r="Z45" s="841">
        <v>30</v>
      </c>
      <c r="AA45" s="844">
        <v>1</v>
      </c>
      <c r="AB45" s="856">
        <v>0</v>
      </c>
      <c r="AC45" s="866">
        <v>0.8</v>
      </c>
      <c r="AD45" s="869">
        <v>0.8</v>
      </c>
      <c r="AE45" s="877">
        <v>0.75</v>
      </c>
      <c r="AF45" s="883" t="s">
        <v>73</v>
      </c>
      <c r="AG45" s="833">
        <v>4</v>
      </c>
      <c r="AH45" s="1065">
        <v>100</v>
      </c>
      <c r="AI45" s="1052"/>
      <c r="AJ45" s="812"/>
      <c r="AK45" s="818"/>
      <c r="AL45" s="1167"/>
      <c r="AM45" s="812"/>
      <c r="AN45" s="818"/>
      <c r="AO45" s="1052"/>
      <c r="AP45" s="1168"/>
      <c r="AQ45" s="985"/>
      <c r="AR45" s="1167"/>
      <c r="AS45" s="812"/>
      <c r="AT45" s="818"/>
      <c r="AU45" s="1167"/>
      <c r="AV45" s="812"/>
      <c r="AW45" s="985"/>
      <c r="AX45" s="1052"/>
      <c r="AY45" s="812"/>
      <c r="AZ45" s="818"/>
      <c r="BA45" s="1167"/>
      <c r="BB45" s="812"/>
      <c r="BC45" s="818"/>
      <c r="BD45" s="1167"/>
    </row>
    <row r="46" spans="1:56" s="285" customFormat="1" ht="21.75" customHeight="1">
      <c r="A46" s="991" t="s">
        <v>37</v>
      </c>
      <c r="B46" s="492">
        <v>100</v>
      </c>
      <c r="C46" s="492">
        <v>100</v>
      </c>
      <c r="D46" s="492">
        <v>85.71</v>
      </c>
      <c r="E46" s="1307"/>
      <c r="F46" s="891">
        <v>0.85709999999999997</v>
      </c>
      <c r="G46" s="108">
        <v>90</v>
      </c>
      <c r="H46" s="108">
        <v>90</v>
      </c>
      <c r="I46" s="283">
        <v>100</v>
      </c>
      <c r="J46" s="283">
        <v>100</v>
      </c>
      <c r="K46" s="108" t="s">
        <v>600</v>
      </c>
      <c r="L46" s="1042">
        <v>40</v>
      </c>
      <c r="M46" s="1067">
        <v>18</v>
      </c>
      <c r="N46" s="808">
        <v>90</v>
      </c>
      <c r="O46" s="818">
        <v>90</v>
      </c>
      <c r="P46" s="811">
        <v>100</v>
      </c>
      <c r="Q46" s="812">
        <v>80</v>
      </c>
      <c r="R46" s="811">
        <v>100</v>
      </c>
      <c r="S46" s="817">
        <v>7029</v>
      </c>
      <c r="T46" s="819">
        <v>2</v>
      </c>
      <c r="U46" s="819">
        <v>0</v>
      </c>
      <c r="V46" s="823">
        <v>100</v>
      </c>
      <c r="W46" s="811">
        <v>0.4</v>
      </c>
      <c r="X46" s="811">
        <v>0.1</v>
      </c>
      <c r="Y46" s="1006">
        <v>90</v>
      </c>
      <c r="Z46" s="848">
        <v>20</v>
      </c>
      <c r="AA46" s="844">
        <v>25</v>
      </c>
      <c r="AB46" s="856">
        <v>3</v>
      </c>
      <c r="AC46" s="866">
        <v>0.8</v>
      </c>
      <c r="AD46" s="873">
        <v>0.8</v>
      </c>
      <c r="AE46" s="877">
        <v>0.85</v>
      </c>
      <c r="AF46" s="883">
        <v>100</v>
      </c>
      <c r="AG46" s="832">
        <v>4</v>
      </c>
      <c r="AH46" s="1060">
        <v>85</v>
      </c>
      <c r="AI46" s="1052"/>
      <c r="AJ46" s="812"/>
      <c r="AK46" s="818"/>
      <c r="AL46" s="1167"/>
      <c r="AM46" s="812"/>
      <c r="AN46" s="818"/>
      <c r="AO46" s="1052"/>
      <c r="AP46" s="1168"/>
      <c r="AQ46" s="985"/>
      <c r="AR46" s="1167"/>
      <c r="AS46" s="812"/>
      <c r="AT46" s="818"/>
      <c r="AU46" s="1167"/>
      <c r="AV46" s="812"/>
      <c r="AW46" s="985"/>
      <c r="AX46" s="1052"/>
      <c r="AY46" s="812"/>
      <c r="AZ46" s="818"/>
      <c r="BA46" s="1167"/>
      <c r="BB46" s="812"/>
      <c r="BC46" s="818"/>
      <c r="BD46" s="1167"/>
    </row>
    <row r="47" spans="1:56" s="902" customFormat="1" ht="21.75" customHeight="1">
      <c r="A47" s="999" t="s">
        <v>38</v>
      </c>
      <c r="B47" s="899"/>
      <c r="C47" s="903"/>
      <c r="D47" s="899"/>
      <c r="E47" s="1302" t="s">
        <v>281</v>
      </c>
      <c r="F47" s="899"/>
      <c r="G47" s="901"/>
      <c r="H47" s="899"/>
      <c r="I47" s="901"/>
      <c r="J47" s="901"/>
      <c r="K47" s="899"/>
      <c r="L47" s="1051">
        <v>100</v>
      </c>
      <c r="M47" s="1063"/>
      <c r="N47" s="958"/>
      <c r="O47" s="958"/>
      <c r="P47" s="958"/>
      <c r="Q47" s="958"/>
      <c r="R47" s="1015"/>
      <c r="S47" s="1016"/>
      <c r="T47" s="1017"/>
      <c r="U47" s="1017"/>
      <c r="V47" s="961"/>
      <c r="W47" s="1015"/>
      <c r="X47" s="1015"/>
      <c r="Y47" s="1019"/>
      <c r="Z47" s="1019"/>
      <c r="AA47" s="1024"/>
      <c r="AB47" s="1023"/>
      <c r="AC47" s="1021"/>
      <c r="AD47" s="1019"/>
      <c r="AE47" s="1038"/>
      <c r="AF47" s="1146"/>
      <c r="AG47" s="1145"/>
      <c r="AH47" s="1071"/>
      <c r="AI47" s="1170"/>
      <c r="AJ47" s="958"/>
      <c r="AK47" s="961"/>
      <c r="AL47" s="1171"/>
      <c r="AM47" s="958"/>
      <c r="AN47" s="961"/>
      <c r="AO47" s="1170"/>
      <c r="AP47" s="964"/>
      <c r="AQ47" s="967"/>
      <c r="AR47" s="1171"/>
      <c r="AS47" s="958"/>
      <c r="AT47" s="961"/>
      <c r="AU47" s="1171"/>
      <c r="AV47" s="958"/>
      <c r="AW47" s="967"/>
      <c r="AX47" s="1170"/>
      <c r="AY47" s="958"/>
      <c r="AZ47" s="961"/>
      <c r="BA47" s="1171"/>
      <c r="BB47" s="958"/>
      <c r="BC47" s="961"/>
      <c r="BD47" s="1171"/>
    </row>
    <row r="48" spans="1:56" ht="21.75" customHeight="1">
      <c r="A48" s="1001" t="s">
        <v>39</v>
      </c>
      <c r="B48" s="129">
        <v>100</v>
      </c>
      <c r="C48" s="125">
        <v>95.384615384615387</v>
      </c>
      <c r="D48" s="355">
        <v>100</v>
      </c>
      <c r="E48" s="1303"/>
      <c r="F48" s="510">
        <v>0.98109999999999997</v>
      </c>
      <c r="G48" s="194" t="s">
        <v>413</v>
      </c>
      <c r="H48" s="345">
        <v>80</v>
      </c>
      <c r="I48" s="514">
        <v>95.061728395061735</v>
      </c>
      <c r="J48" s="257">
        <v>100</v>
      </c>
      <c r="K48" s="355">
        <v>90</v>
      </c>
      <c r="L48" s="1049">
        <v>100</v>
      </c>
      <c r="M48" s="1067">
        <v>64</v>
      </c>
      <c r="N48" s="812">
        <v>90</v>
      </c>
      <c r="O48" s="818">
        <v>90</v>
      </c>
      <c r="P48" s="811">
        <v>100</v>
      </c>
      <c r="Q48" s="812">
        <v>80</v>
      </c>
      <c r="R48" s="811">
        <v>90</v>
      </c>
      <c r="S48" s="817">
        <v>513</v>
      </c>
      <c r="T48" s="819">
        <v>3</v>
      </c>
      <c r="U48" s="819">
        <v>0</v>
      </c>
      <c r="V48" s="826">
        <v>100</v>
      </c>
      <c r="W48" s="811">
        <v>0.4</v>
      </c>
      <c r="X48" s="811">
        <v>0.1</v>
      </c>
      <c r="Y48" s="1003">
        <v>70</v>
      </c>
      <c r="Z48" s="841">
        <v>22</v>
      </c>
      <c r="AA48" s="1035">
        <v>15</v>
      </c>
      <c r="AB48" s="856">
        <v>3</v>
      </c>
      <c r="AC48" s="864">
        <v>0.8</v>
      </c>
      <c r="AD48" s="872">
        <v>0.8</v>
      </c>
      <c r="AE48" s="877">
        <v>0.9</v>
      </c>
      <c r="AF48" s="882">
        <v>100</v>
      </c>
      <c r="AG48" s="833">
        <v>4</v>
      </c>
      <c r="AH48" s="1065">
        <v>100</v>
      </c>
      <c r="AI48" s="1052"/>
      <c r="AJ48" s="812"/>
      <c r="AK48" s="818"/>
      <c r="AL48" s="1167"/>
      <c r="AM48" s="812"/>
      <c r="AN48" s="818"/>
      <c r="AO48" s="1052"/>
      <c r="AP48" s="1168"/>
      <c r="AQ48" s="985"/>
      <c r="AR48" s="1167"/>
      <c r="AS48" s="812"/>
      <c r="AT48" s="818"/>
      <c r="AU48" s="1167"/>
      <c r="AV48" s="812"/>
      <c r="AW48" s="985"/>
      <c r="AX48" s="1052"/>
      <c r="AY48" s="812"/>
      <c r="AZ48" s="818"/>
      <c r="BA48" s="1167"/>
      <c r="BB48" s="812"/>
      <c r="BC48" s="818"/>
      <c r="BD48" s="1167"/>
    </row>
    <row r="49" spans="1:56" s="285" customFormat="1" ht="21.75" customHeight="1">
      <c r="A49" s="991" t="s">
        <v>40</v>
      </c>
      <c r="B49" s="492">
        <v>100</v>
      </c>
      <c r="C49" s="894" t="s">
        <v>98</v>
      </c>
      <c r="D49" s="108">
        <v>100</v>
      </c>
      <c r="E49" s="1303"/>
      <c r="F49" s="893">
        <v>0</v>
      </c>
      <c r="G49" s="892" t="s">
        <v>413</v>
      </c>
      <c r="H49" s="108">
        <v>100</v>
      </c>
      <c r="I49" s="283">
        <v>100</v>
      </c>
      <c r="J49" s="283">
        <v>100</v>
      </c>
      <c r="K49" s="492">
        <v>100</v>
      </c>
      <c r="L49" s="1048">
        <v>100</v>
      </c>
      <c r="M49" s="1067">
        <v>6</v>
      </c>
      <c r="N49" s="808">
        <v>90</v>
      </c>
      <c r="O49" s="818">
        <v>90</v>
      </c>
      <c r="P49" s="811">
        <v>100</v>
      </c>
      <c r="Q49" s="812">
        <v>80</v>
      </c>
      <c r="R49" s="811">
        <v>100</v>
      </c>
      <c r="S49" s="817">
        <v>194</v>
      </c>
      <c r="T49" s="819">
        <v>0</v>
      </c>
      <c r="U49" s="819">
        <v>0</v>
      </c>
      <c r="V49" s="823">
        <v>0</v>
      </c>
      <c r="W49" s="811">
        <v>0.3</v>
      </c>
      <c r="X49" s="811">
        <v>0.1</v>
      </c>
      <c r="Y49" s="1004">
        <v>75</v>
      </c>
      <c r="Z49" s="841">
        <v>27</v>
      </c>
      <c r="AA49" s="1036">
        <v>1</v>
      </c>
      <c r="AB49" s="859">
        <v>0</v>
      </c>
      <c r="AC49" s="866">
        <v>0.8</v>
      </c>
      <c r="AD49" s="873">
        <v>0.8</v>
      </c>
      <c r="AE49" s="877">
        <v>1</v>
      </c>
      <c r="AF49" s="811" t="s">
        <v>73</v>
      </c>
      <c r="AG49" s="832">
        <v>4</v>
      </c>
      <c r="AH49" s="1065">
        <v>100</v>
      </c>
      <c r="AI49" s="1052"/>
      <c r="AJ49" s="812"/>
      <c r="AK49" s="818"/>
      <c r="AL49" s="1167"/>
      <c r="AM49" s="812"/>
      <c r="AN49" s="818"/>
      <c r="AO49" s="1052"/>
      <c r="AP49" s="1168"/>
      <c r="AQ49" s="985"/>
      <c r="AR49" s="1167"/>
      <c r="AS49" s="812"/>
      <c r="AT49" s="818"/>
      <c r="AU49" s="1167"/>
      <c r="AV49" s="812"/>
      <c r="AW49" s="985"/>
      <c r="AX49" s="1052"/>
      <c r="AY49" s="812"/>
      <c r="AZ49" s="818"/>
      <c r="BA49" s="1167"/>
      <c r="BB49" s="812"/>
      <c r="BC49" s="818"/>
      <c r="BD49" s="1167"/>
    </row>
    <row r="50" spans="1:56" ht="21.75" customHeight="1">
      <c r="A50" s="1001" t="s">
        <v>41</v>
      </c>
      <c r="B50" s="129">
        <v>100</v>
      </c>
      <c r="C50" s="125">
        <v>100</v>
      </c>
      <c r="D50" s="355">
        <v>100</v>
      </c>
      <c r="E50" s="1303"/>
      <c r="F50" s="508">
        <v>1</v>
      </c>
      <c r="G50" s="111">
        <v>100</v>
      </c>
      <c r="H50" s="343">
        <v>100</v>
      </c>
      <c r="I50" s="514">
        <v>100</v>
      </c>
      <c r="J50" s="257" t="s">
        <v>593</v>
      </c>
      <c r="K50" s="355">
        <v>100</v>
      </c>
      <c r="L50" s="1049">
        <v>100</v>
      </c>
      <c r="M50" s="1067">
        <v>1</v>
      </c>
      <c r="N50" s="808">
        <v>90</v>
      </c>
      <c r="O50" s="818">
        <v>90</v>
      </c>
      <c r="P50" s="811">
        <v>100</v>
      </c>
      <c r="Q50" s="812">
        <v>80</v>
      </c>
      <c r="R50" s="811">
        <v>90</v>
      </c>
      <c r="S50" s="817">
        <v>95</v>
      </c>
      <c r="T50" s="819">
        <v>0</v>
      </c>
      <c r="U50" s="819">
        <v>0</v>
      </c>
      <c r="V50" s="826">
        <v>100</v>
      </c>
      <c r="W50" s="811">
        <v>0.3</v>
      </c>
      <c r="X50" s="811">
        <v>0.1</v>
      </c>
      <c r="Y50" s="1004">
        <v>80</v>
      </c>
      <c r="Z50" s="841">
        <v>24</v>
      </c>
      <c r="AA50" s="1037">
        <v>0</v>
      </c>
      <c r="AB50" s="857">
        <v>0</v>
      </c>
      <c r="AC50" s="866">
        <v>1</v>
      </c>
      <c r="AD50" s="870">
        <v>1</v>
      </c>
      <c r="AE50" s="877">
        <v>1</v>
      </c>
      <c r="AF50" s="811" t="s">
        <v>73</v>
      </c>
      <c r="AG50" s="832">
        <v>4</v>
      </c>
      <c r="AH50" s="1065">
        <v>100</v>
      </c>
      <c r="AI50" s="1052"/>
      <c r="AJ50" s="812"/>
      <c r="AK50" s="818"/>
      <c r="AL50" s="1167"/>
      <c r="AM50" s="812"/>
      <c r="AN50" s="818"/>
      <c r="AO50" s="1052"/>
      <c r="AP50" s="1168"/>
      <c r="AQ50" s="985"/>
      <c r="AR50" s="1167"/>
      <c r="AS50" s="812"/>
      <c r="AT50" s="818"/>
      <c r="AU50" s="1167"/>
      <c r="AV50" s="812"/>
      <c r="AW50" s="985"/>
      <c r="AX50" s="1052"/>
      <c r="AY50" s="812"/>
      <c r="AZ50" s="818"/>
      <c r="BA50" s="1167"/>
      <c r="BB50" s="812"/>
      <c r="BC50" s="818"/>
      <c r="BD50" s="1167"/>
    </row>
    <row r="51" spans="1:56" ht="21.75" customHeight="1">
      <c r="A51" s="1001" t="s">
        <v>42</v>
      </c>
      <c r="B51" s="129">
        <v>100</v>
      </c>
      <c r="C51" s="125">
        <v>100</v>
      </c>
      <c r="D51" s="355">
        <v>100</v>
      </c>
      <c r="E51" s="1303"/>
      <c r="F51" s="508">
        <v>1</v>
      </c>
      <c r="G51" s="111">
        <v>100</v>
      </c>
      <c r="H51" s="343">
        <v>100</v>
      </c>
      <c r="I51" s="514">
        <v>100</v>
      </c>
      <c r="J51" s="257">
        <v>100</v>
      </c>
      <c r="K51" s="355">
        <v>100</v>
      </c>
      <c r="L51" s="1049">
        <v>100</v>
      </c>
      <c r="M51" s="1067">
        <v>7</v>
      </c>
      <c r="N51" s="808">
        <v>90</v>
      </c>
      <c r="O51" s="818">
        <v>90</v>
      </c>
      <c r="P51" s="811">
        <v>100</v>
      </c>
      <c r="Q51" s="812">
        <v>80</v>
      </c>
      <c r="R51" s="811">
        <v>90</v>
      </c>
      <c r="S51" s="817">
        <v>15</v>
      </c>
      <c r="T51" s="819">
        <v>0</v>
      </c>
      <c r="U51" s="819">
        <v>0</v>
      </c>
      <c r="V51" s="823">
        <v>0</v>
      </c>
      <c r="W51" s="811">
        <v>0.35</v>
      </c>
      <c r="X51" s="811">
        <v>0.1</v>
      </c>
      <c r="Y51" s="1004">
        <v>82</v>
      </c>
      <c r="Z51" s="841">
        <v>22</v>
      </c>
      <c r="AA51" s="1036">
        <v>2</v>
      </c>
      <c r="AB51" s="857">
        <v>0</v>
      </c>
      <c r="AC51" s="866">
        <v>1</v>
      </c>
      <c r="AD51" s="871">
        <v>1</v>
      </c>
      <c r="AE51" s="877">
        <v>1</v>
      </c>
      <c r="AF51" s="811" t="s">
        <v>73</v>
      </c>
      <c r="AG51" s="832">
        <v>0</v>
      </c>
      <c r="AH51" s="1065">
        <v>100</v>
      </c>
      <c r="AI51" s="1052"/>
      <c r="AJ51" s="812"/>
      <c r="AK51" s="818"/>
      <c r="AL51" s="1167"/>
      <c r="AM51" s="812"/>
      <c r="AN51" s="818"/>
      <c r="AO51" s="1052"/>
      <c r="AP51" s="1168"/>
      <c r="AQ51" s="985"/>
      <c r="AR51" s="1167"/>
      <c r="AS51" s="812"/>
      <c r="AT51" s="818"/>
      <c r="AU51" s="1167"/>
      <c r="AV51" s="812"/>
      <c r="AW51" s="985"/>
      <c r="AX51" s="1052"/>
      <c r="AY51" s="812"/>
      <c r="AZ51" s="818"/>
      <c r="BA51" s="1167"/>
      <c r="BB51" s="812"/>
      <c r="BC51" s="818"/>
      <c r="BD51" s="1167"/>
    </row>
    <row r="52" spans="1:56" ht="21.75" customHeight="1">
      <c r="A52" s="1001" t="s">
        <v>43</v>
      </c>
      <c r="B52" s="129">
        <v>100</v>
      </c>
      <c r="C52" s="124" t="s">
        <v>98</v>
      </c>
      <c r="D52" s="343">
        <v>100</v>
      </c>
      <c r="E52" s="1303"/>
      <c r="F52" s="508">
        <v>1</v>
      </c>
      <c r="G52" s="111">
        <v>100</v>
      </c>
      <c r="H52" s="343">
        <v>100</v>
      </c>
      <c r="I52" s="514">
        <v>100</v>
      </c>
      <c r="J52" s="257">
        <v>100</v>
      </c>
      <c r="K52" s="355">
        <v>100</v>
      </c>
      <c r="L52" s="1049">
        <v>100</v>
      </c>
      <c r="M52" s="1067">
        <v>11</v>
      </c>
      <c r="N52" s="808">
        <v>90</v>
      </c>
      <c r="O52" s="818">
        <v>90</v>
      </c>
      <c r="P52" s="811">
        <v>100</v>
      </c>
      <c r="Q52" s="812">
        <v>80</v>
      </c>
      <c r="R52" s="811">
        <v>100</v>
      </c>
      <c r="S52" s="817">
        <v>8</v>
      </c>
      <c r="T52" s="819">
        <v>0</v>
      </c>
      <c r="U52" s="819">
        <v>0</v>
      </c>
      <c r="V52" s="823">
        <v>0</v>
      </c>
      <c r="W52" s="811">
        <v>0.35</v>
      </c>
      <c r="X52" s="811">
        <v>0.1</v>
      </c>
      <c r="Y52" s="1004">
        <v>75</v>
      </c>
      <c r="Z52" s="841">
        <v>25</v>
      </c>
      <c r="AA52" s="1037">
        <v>3</v>
      </c>
      <c r="AB52" s="857">
        <v>0</v>
      </c>
      <c r="AC52" s="866">
        <v>1</v>
      </c>
      <c r="AD52" s="871">
        <v>1</v>
      </c>
      <c r="AE52" s="877">
        <v>1</v>
      </c>
      <c r="AF52" s="811" t="s">
        <v>73</v>
      </c>
      <c r="AG52" s="832">
        <v>0</v>
      </c>
      <c r="AH52" s="1065">
        <v>100</v>
      </c>
      <c r="AI52" s="1052"/>
      <c r="AJ52" s="812"/>
      <c r="AK52" s="818"/>
      <c r="AL52" s="1167"/>
      <c r="AM52" s="812"/>
      <c r="AN52" s="818"/>
      <c r="AO52" s="1052"/>
      <c r="AP52" s="1168"/>
      <c r="AQ52" s="985"/>
      <c r="AR52" s="1167"/>
      <c r="AS52" s="812"/>
      <c r="AT52" s="818"/>
      <c r="AU52" s="1167"/>
      <c r="AV52" s="812"/>
      <c r="AW52" s="985"/>
      <c r="AX52" s="1052"/>
      <c r="AY52" s="812"/>
      <c r="AZ52" s="818"/>
      <c r="BA52" s="1167"/>
      <c r="BB52" s="812"/>
      <c r="BC52" s="818"/>
      <c r="BD52" s="1167"/>
    </row>
    <row r="53" spans="1:56" ht="21.75" customHeight="1">
      <c r="A53" s="1001" t="s">
        <v>44</v>
      </c>
      <c r="B53" s="129">
        <v>100</v>
      </c>
      <c r="C53" s="125">
        <v>100</v>
      </c>
      <c r="D53" s="355">
        <v>100</v>
      </c>
      <c r="E53" s="1304"/>
      <c r="F53" s="511">
        <v>0</v>
      </c>
      <c r="G53" s="111">
        <v>100</v>
      </c>
      <c r="H53" s="343">
        <v>100</v>
      </c>
      <c r="I53" s="514">
        <v>100</v>
      </c>
      <c r="J53" s="257">
        <v>100</v>
      </c>
      <c r="K53" s="355">
        <v>100</v>
      </c>
      <c r="L53" s="1049">
        <v>100</v>
      </c>
      <c r="M53" s="1067">
        <v>10</v>
      </c>
      <c r="N53" s="808">
        <v>90</v>
      </c>
      <c r="O53" s="818">
        <v>90</v>
      </c>
      <c r="P53" s="811">
        <v>100</v>
      </c>
      <c r="Q53" s="812">
        <v>80</v>
      </c>
      <c r="R53" s="811">
        <v>90</v>
      </c>
      <c r="S53" s="817">
        <v>0</v>
      </c>
      <c r="T53" s="819">
        <v>5</v>
      </c>
      <c r="U53" s="819">
        <v>1</v>
      </c>
      <c r="V53" s="826">
        <v>100</v>
      </c>
      <c r="W53" s="811">
        <v>0.5</v>
      </c>
      <c r="X53" s="811">
        <v>0.1</v>
      </c>
      <c r="Y53" s="1004">
        <v>80</v>
      </c>
      <c r="Z53" s="847">
        <v>25</v>
      </c>
      <c r="AA53" s="1036">
        <v>2</v>
      </c>
      <c r="AB53" s="859">
        <v>0</v>
      </c>
      <c r="AC53" s="866">
        <v>0.8</v>
      </c>
      <c r="AD53" s="873">
        <v>0.8</v>
      </c>
      <c r="AE53" s="877">
        <v>1</v>
      </c>
      <c r="AF53" s="811" t="s">
        <v>73</v>
      </c>
      <c r="AG53" s="833">
        <v>4</v>
      </c>
      <c r="AH53" s="1065">
        <v>100</v>
      </c>
      <c r="AI53" s="1052"/>
      <c r="AJ53" s="812"/>
      <c r="AK53" s="818"/>
      <c r="AL53" s="1167"/>
      <c r="AM53" s="812"/>
      <c r="AN53" s="818"/>
      <c r="AO53" s="1052"/>
      <c r="AP53" s="1168"/>
      <c r="AQ53" s="985"/>
      <c r="AR53" s="1167"/>
      <c r="AS53" s="812"/>
      <c r="AT53" s="818"/>
      <c r="AU53" s="1167"/>
      <c r="AV53" s="812"/>
      <c r="AW53" s="985"/>
      <c r="AX53" s="1052"/>
      <c r="AY53" s="812"/>
      <c r="AZ53" s="818"/>
      <c r="BA53" s="1167"/>
      <c r="BB53" s="812"/>
      <c r="BC53" s="818"/>
      <c r="BD53" s="1167"/>
    </row>
    <row r="54" spans="1:56" s="902" customFormat="1" ht="21.75" customHeight="1">
      <c r="A54" s="999" t="s">
        <v>45</v>
      </c>
      <c r="B54" s="899"/>
      <c r="C54" s="903"/>
      <c r="D54" s="903"/>
      <c r="E54" s="1302" t="s">
        <v>281</v>
      </c>
      <c r="F54" s="905"/>
      <c r="G54" s="901"/>
      <c r="H54" s="903"/>
      <c r="I54" s="901"/>
      <c r="J54" s="901"/>
      <c r="K54" s="903"/>
      <c r="L54" s="1046">
        <v>96.4</v>
      </c>
      <c r="M54" s="1063"/>
      <c r="N54" s="958"/>
      <c r="O54" s="958"/>
      <c r="P54" s="958"/>
      <c r="Q54" s="958"/>
      <c r="R54" s="1015"/>
      <c r="S54" s="1016"/>
      <c r="T54" s="1017"/>
      <c r="U54" s="1017"/>
      <c r="V54" s="961"/>
      <c r="W54" s="1015"/>
      <c r="X54" s="1015"/>
      <c r="Y54" s="1019"/>
      <c r="Z54" s="1019"/>
      <c r="AA54" s="1025"/>
      <c r="AB54" s="1023"/>
      <c r="AC54" s="1021"/>
      <c r="AD54" s="1019"/>
      <c r="AE54" s="1038"/>
      <c r="AF54" s="1146"/>
      <c r="AG54" s="1145"/>
      <c r="AH54" s="1064"/>
      <c r="AI54" s="1170"/>
      <c r="AJ54" s="958"/>
      <c r="AK54" s="961"/>
      <c r="AL54" s="1171"/>
      <c r="AM54" s="958"/>
      <c r="AN54" s="961"/>
      <c r="AO54" s="1170"/>
      <c r="AP54" s="964"/>
      <c r="AQ54" s="967"/>
      <c r="AR54" s="1171"/>
      <c r="AS54" s="958"/>
      <c r="AT54" s="961"/>
      <c r="AU54" s="1171"/>
      <c r="AV54" s="958"/>
      <c r="AW54" s="967"/>
      <c r="AX54" s="1170"/>
      <c r="AY54" s="958"/>
      <c r="AZ54" s="961"/>
      <c r="BA54" s="1171"/>
      <c r="BB54" s="958"/>
      <c r="BC54" s="961"/>
      <c r="BD54" s="1171"/>
    </row>
    <row r="55" spans="1:56" ht="21.75" customHeight="1">
      <c r="A55" s="1001" t="s">
        <v>47</v>
      </c>
      <c r="B55" s="129">
        <v>90</v>
      </c>
      <c r="C55" s="125">
        <v>100</v>
      </c>
      <c r="D55" s="355">
        <v>90</v>
      </c>
      <c r="E55" s="1303"/>
      <c r="F55" s="508">
        <v>1</v>
      </c>
      <c r="G55" s="111">
        <v>100</v>
      </c>
      <c r="H55" s="343">
        <v>100</v>
      </c>
      <c r="I55" s="514">
        <v>100</v>
      </c>
      <c r="J55" s="257">
        <v>100</v>
      </c>
      <c r="K55" s="355">
        <v>95</v>
      </c>
      <c r="L55" s="1049">
        <v>100</v>
      </c>
      <c r="M55" s="1067">
        <v>17</v>
      </c>
      <c r="N55" s="812">
        <v>90</v>
      </c>
      <c r="O55" s="818">
        <v>90</v>
      </c>
      <c r="P55" s="811">
        <v>100</v>
      </c>
      <c r="Q55" s="812">
        <v>80</v>
      </c>
      <c r="R55" s="811">
        <v>100</v>
      </c>
      <c r="S55" s="817">
        <v>0</v>
      </c>
      <c r="T55" s="819">
        <v>3</v>
      </c>
      <c r="U55" s="819">
        <v>1</v>
      </c>
      <c r="V55" s="826">
        <v>100</v>
      </c>
      <c r="W55" s="811">
        <v>0.6</v>
      </c>
      <c r="X55" s="811">
        <v>0.1</v>
      </c>
      <c r="Y55" s="1003">
        <v>75</v>
      </c>
      <c r="Z55" s="846">
        <v>25</v>
      </c>
      <c r="AA55" s="844">
        <v>8</v>
      </c>
      <c r="AB55" s="857">
        <v>1</v>
      </c>
      <c r="AC55" s="864">
        <v>0.8</v>
      </c>
      <c r="AD55" s="875">
        <v>0.8</v>
      </c>
      <c r="AE55" s="877">
        <v>1</v>
      </c>
      <c r="AF55" s="881" t="s">
        <v>73</v>
      </c>
      <c r="AG55" s="832">
        <v>0</v>
      </c>
      <c r="AH55" s="1065">
        <v>100</v>
      </c>
      <c r="AI55" s="1052"/>
      <c r="AJ55" s="812"/>
      <c r="AK55" s="818"/>
      <c r="AL55" s="1167"/>
      <c r="AM55" s="812"/>
      <c r="AN55" s="818"/>
      <c r="AO55" s="1052"/>
      <c r="AP55" s="1168"/>
      <c r="AQ55" s="985"/>
      <c r="AR55" s="1167"/>
      <c r="AS55" s="812"/>
      <c r="AT55" s="818"/>
      <c r="AU55" s="1167"/>
      <c r="AV55" s="812"/>
      <c r="AW55" s="985"/>
      <c r="AX55" s="1052"/>
      <c r="AY55" s="812"/>
      <c r="AZ55" s="818"/>
      <c r="BA55" s="1167"/>
      <c r="BB55" s="812"/>
      <c r="BC55" s="818"/>
      <c r="BD55" s="1167"/>
    </row>
    <row r="56" spans="1:56" ht="21.75" customHeight="1">
      <c r="A56" s="1001" t="s">
        <v>50</v>
      </c>
      <c r="B56" s="129">
        <v>100</v>
      </c>
      <c r="C56" s="125">
        <v>57.142857142857139</v>
      </c>
      <c r="D56" s="343">
        <v>80</v>
      </c>
      <c r="E56" s="1303"/>
      <c r="F56" s="508">
        <v>1</v>
      </c>
      <c r="G56" s="111">
        <v>100</v>
      </c>
      <c r="H56" s="343">
        <v>100</v>
      </c>
      <c r="I56" s="514">
        <v>100</v>
      </c>
      <c r="J56" s="257">
        <v>100</v>
      </c>
      <c r="K56" s="355">
        <v>100</v>
      </c>
      <c r="L56" s="1049">
        <v>100</v>
      </c>
      <c r="M56" s="1067">
        <v>8</v>
      </c>
      <c r="N56" s="808">
        <v>90</v>
      </c>
      <c r="O56" s="818">
        <v>90</v>
      </c>
      <c r="P56" s="811">
        <v>100</v>
      </c>
      <c r="Q56" s="812">
        <v>80</v>
      </c>
      <c r="R56" s="811">
        <v>100</v>
      </c>
      <c r="S56" s="817">
        <v>1</v>
      </c>
      <c r="T56" s="819">
        <v>0</v>
      </c>
      <c r="U56" s="819">
        <v>0</v>
      </c>
      <c r="V56" s="823">
        <v>0</v>
      </c>
      <c r="W56" s="811">
        <v>0.3</v>
      </c>
      <c r="X56" s="811">
        <v>0.1</v>
      </c>
      <c r="Y56" s="1004">
        <v>73</v>
      </c>
      <c r="Z56" s="841">
        <v>25</v>
      </c>
      <c r="AA56" s="844">
        <v>5</v>
      </c>
      <c r="AB56" s="857">
        <v>0</v>
      </c>
      <c r="AC56" s="866">
        <v>0.8</v>
      </c>
      <c r="AD56" s="873">
        <v>0.8</v>
      </c>
      <c r="AE56" s="877">
        <v>0.8</v>
      </c>
      <c r="AF56" s="811" t="s">
        <v>73</v>
      </c>
      <c r="AG56" s="833">
        <v>4</v>
      </c>
      <c r="AH56" s="1065">
        <v>100</v>
      </c>
      <c r="AI56" s="1052"/>
      <c r="AJ56" s="812"/>
      <c r="AK56" s="818"/>
      <c r="AL56" s="1167"/>
      <c r="AM56" s="812"/>
      <c r="AN56" s="818"/>
      <c r="AO56" s="1052"/>
      <c r="AP56" s="1168"/>
      <c r="AQ56" s="985"/>
      <c r="AR56" s="1167"/>
      <c r="AS56" s="812"/>
      <c r="AT56" s="818"/>
      <c r="AU56" s="1167"/>
      <c r="AV56" s="812"/>
      <c r="AW56" s="985"/>
      <c r="AX56" s="1052"/>
      <c r="AY56" s="812"/>
      <c r="AZ56" s="818"/>
      <c r="BA56" s="1167"/>
      <c r="BB56" s="812"/>
      <c r="BC56" s="818"/>
      <c r="BD56" s="1167"/>
    </row>
    <row r="57" spans="1:56" ht="21.75" customHeight="1">
      <c r="A57" s="1001" t="s">
        <v>49</v>
      </c>
      <c r="B57" s="129">
        <v>100</v>
      </c>
      <c r="C57" s="125">
        <v>100</v>
      </c>
      <c r="D57" s="355">
        <v>100</v>
      </c>
      <c r="E57" s="1303"/>
      <c r="F57" s="508">
        <v>1</v>
      </c>
      <c r="G57" s="111">
        <v>100</v>
      </c>
      <c r="H57" s="343">
        <v>100</v>
      </c>
      <c r="I57" s="515">
        <v>87.5</v>
      </c>
      <c r="J57" s="257">
        <v>90</v>
      </c>
      <c r="K57" s="355">
        <v>100</v>
      </c>
      <c r="L57" s="1049">
        <v>100</v>
      </c>
      <c r="M57" s="1067">
        <v>26</v>
      </c>
      <c r="N57" s="808">
        <v>90</v>
      </c>
      <c r="O57" s="818">
        <v>90</v>
      </c>
      <c r="P57" s="811">
        <v>100</v>
      </c>
      <c r="Q57" s="812">
        <v>80</v>
      </c>
      <c r="R57" s="811">
        <v>90</v>
      </c>
      <c r="S57" s="817">
        <v>1132</v>
      </c>
      <c r="T57" s="819">
        <v>3</v>
      </c>
      <c r="U57" s="819">
        <v>0</v>
      </c>
      <c r="V57" s="826">
        <v>100</v>
      </c>
      <c r="W57" s="811">
        <v>0.3</v>
      </c>
      <c r="X57" s="811">
        <v>0.1</v>
      </c>
      <c r="Y57" s="1004">
        <v>74</v>
      </c>
      <c r="Z57" s="841">
        <v>20</v>
      </c>
      <c r="AA57" s="844">
        <v>15</v>
      </c>
      <c r="AB57" s="856">
        <v>3</v>
      </c>
      <c r="AC57" s="866">
        <v>0.8</v>
      </c>
      <c r="AD57" s="873">
        <v>0.8</v>
      </c>
      <c r="AE57" s="877">
        <v>0.8</v>
      </c>
      <c r="AF57" s="881">
        <v>100</v>
      </c>
      <c r="AG57" s="833">
        <v>4</v>
      </c>
      <c r="AH57" s="1065">
        <v>100</v>
      </c>
      <c r="AI57" s="1052"/>
      <c r="AJ57" s="812"/>
      <c r="AK57" s="818"/>
      <c r="AL57" s="1167"/>
      <c r="AM57" s="812"/>
      <c r="AN57" s="818"/>
      <c r="AO57" s="1052"/>
      <c r="AP57" s="1168"/>
      <c r="AQ57" s="985"/>
      <c r="AR57" s="1167"/>
      <c r="AS57" s="812"/>
      <c r="AT57" s="818"/>
      <c r="AU57" s="1167"/>
      <c r="AV57" s="812"/>
      <c r="AW57" s="985"/>
      <c r="AX57" s="1052"/>
      <c r="AY57" s="812"/>
      <c r="AZ57" s="818"/>
      <c r="BA57" s="1167"/>
      <c r="BB57" s="812"/>
      <c r="BC57" s="818"/>
      <c r="BD57" s="1167"/>
    </row>
    <row r="58" spans="1:56" ht="21.75" customHeight="1">
      <c r="A58" s="1001" t="s">
        <v>48</v>
      </c>
      <c r="B58" s="129">
        <v>100</v>
      </c>
      <c r="C58" s="125">
        <v>100</v>
      </c>
      <c r="D58" s="355">
        <v>100</v>
      </c>
      <c r="E58" s="1303"/>
      <c r="F58" s="508">
        <v>1</v>
      </c>
      <c r="G58" s="111">
        <v>100</v>
      </c>
      <c r="H58" s="343">
        <v>100</v>
      </c>
      <c r="I58" s="257" t="s">
        <v>98</v>
      </c>
      <c r="J58" s="257">
        <v>100</v>
      </c>
      <c r="K58" s="355">
        <v>100</v>
      </c>
      <c r="L58" s="1050" t="s">
        <v>98</v>
      </c>
      <c r="M58" s="1067">
        <v>10</v>
      </c>
      <c r="N58" s="808">
        <v>90</v>
      </c>
      <c r="O58" s="818">
        <v>90</v>
      </c>
      <c r="P58" s="811">
        <v>100</v>
      </c>
      <c r="Q58" s="812">
        <v>80</v>
      </c>
      <c r="R58" s="811">
        <v>100</v>
      </c>
      <c r="S58" s="817">
        <v>49</v>
      </c>
      <c r="T58" s="819">
        <v>0</v>
      </c>
      <c r="U58" s="819">
        <v>0</v>
      </c>
      <c r="V58" s="823">
        <v>0</v>
      </c>
      <c r="W58" s="811">
        <v>0.45</v>
      </c>
      <c r="X58" s="811">
        <v>0.1</v>
      </c>
      <c r="Y58" s="1004">
        <v>80</v>
      </c>
      <c r="Z58" s="841">
        <v>20</v>
      </c>
      <c r="AA58" s="947">
        <v>2</v>
      </c>
      <c r="AB58" s="857">
        <v>0</v>
      </c>
      <c r="AC58" s="866">
        <v>0.8</v>
      </c>
      <c r="AD58" s="873">
        <v>0.8</v>
      </c>
      <c r="AE58" s="877">
        <v>1</v>
      </c>
      <c r="AF58" s="883" t="s">
        <v>73</v>
      </c>
      <c r="AG58" s="833">
        <v>4</v>
      </c>
      <c r="AH58" s="1062">
        <v>85</v>
      </c>
      <c r="AI58" s="1052"/>
      <c r="AJ58" s="812"/>
      <c r="AK58" s="818"/>
      <c r="AL58" s="1167"/>
      <c r="AM58" s="812"/>
      <c r="AN58" s="818"/>
      <c r="AO58" s="1052"/>
      <c r="AP58" s="1168"/>
      <c r="AQ58" s="985"/>
      <c r="AR58" s="1167"/>
      <c r="AS58" s="812"/>
      <c r="AT58" s="818"/>
      <c r="AU58" s="1167"/>
      <c r="AV58" s="812"/>
      <c r="AW58" s="985"/>
      <c r="AX58" s="1052"/>
      <c r="AY58" s="812"/>
      <c r="AZ58" s="818"/>
      <c r="BA58" s="1167"/>
      <c r="BB58" s="812"/>
      <c r="BC58" s="818"/>
      <c r="BD58" s="1167"/>
    </row>
    <row r="59" spans="1:56" ht="21.75" customHeight="1">
      <c r="A59" s="1001" t="s">
        <v>46</v>
      </c>
      <c r="B59" s="129">
        <v>100</v>
      </c>
      <c r="C59" s="125">
        <v>100</v>
      </c>
      <c r="D59" s="355">
        <v>100</v>
      </c>
      <c r="E59" s="1304"/>
      <c r="F59" s="510">
        <v>0.94440000000000002</v>
      </c>
      <c r="G59" s="111">
        <v>90</v>
      </c>
      <c r="H59" s="343">
        <v>90</v>
      </c>
      <c r="I59" s="514">
        <v>96.15384615384616</v>
      </c>
      <c r="J59" s="257">
        <v>100</v>
      </c>
      <c r="K59" s="355">
        <v>95</v>
      </c>
      <c r="L59" s="1047">
        <v>87.5</v>
      </c>
      <c r="M59" s="1067" t="s">
        <v>673</v>
      </c>
      <c r="N59" s="808">
        <v>90</v>
      </c>
      <c r="O59" s="818">
        <v>90</v>
      </c>
      <c r="P59" s="811">
        <v>100</v>
      </c>
      <c r="Q59" s="812">
        <v>80</v>
      </c>
      <c r="R59" s="811">
        <v>100</v>
      </c>
      <c r="S59" s="817">
        <v>2</v>
      </c>
      <c r="T59" s="819">
        <v>9</v>
      </c>
      <c r="U59" s="819">
        <v>0</v>
      </c>
      <c r="V59" s="826">
        <v>100</v>
      </c>
      <c r="W59" s="811">
        <v>0.25</v>
      </c>
      <c r="X59" s="811">
        <v>0.1</v>
      </c>
      <c r="Y59" s="1004">
        <v>66</v>
      </c>
      <c r="Z59" s="848">
        <v>20</v>
      </c>
      <c r="AA59" s="948">
        <v>44239</v>
      </c>
      <c r="AB59" s="946">
        <v>1</v>
      </c>
      <c r="AC59" s="866">
        <v>0.8</v>
      </c>
      <c r="AD59" s="869">
        <v>0.8</v>
      </c>
      <c r="AE59" s="877">
        <v>0.72499999999999998</v>
      </c>
      <c r="AF59" s="883">
        <v>100</v>
      </c>
      <c r="AG59" s="833">
        <v>4</v>
      </c>
      <c r="AH59" s="1065">
        <v>95</v>
      </c>
      <c r="AI59" s="1052"/>
      <c r="AJ59" s="812"/>
      <c r="AK59" s="818"/>
      <c r="AL59" s="1167"/>
      <c r="AM59" s="812"/>
      <c r="AN59" s="818"/>
      <c r="AO59" s="1052"/>
      <c r="AP59" s="1168"/>
      <c r="AQ59" s="985"/>
      <c r="AR59" s="1167"/>
      <c r="AS59" s="812"/>
      <c r="AT59" s="818"/>
      <c r="AU59" s="1167"/>
      <c r="AV59" s="812"/>
      <c r="AW59" s="985"/>
      <c r="AX59" s="1052"/>
      <c r="AY59" s="812"/>
      <c r="AZ59" s="818"/>
      <c r="BA59" s="1167"/>
      <c r="BB59" s="812"/>
      <c r="BC59" s="818"/>
      <c r="BD59" s="1167"/>
    </row>
    <row r="60" spans="1:56" s="902" customFormat="1" ht="21.75" customHeight="1">
      <c r="A60" s="999" t="s">
        <v>51</v>
      </c>
      <c r="B60" s="899"/>
      <c r="C60" s="903"/>
      <c r="D60" s="903"/>
      <c r="E60" s="1302" t="s">
        <v>281</v>
      </c>
      <c r="F60" s="903"/>
      <c r="G60" s="901"/>
      <c r="H60" s="903"/>
      <c r="I60" s="901"/>
      <c r="J60" s="906"/>
      <c r="K60" s="903"/>
      <c r="L60" s="1046">
        <v>100</v>
      </c>
      <c r="M60" s="1063"/>
      <c r="N60" s="958"/>
      <c r="O60" s="958"/>
      <c r="P60" s="958"/>
      <c r="Q60" s="958"/>
      <c r="R60" s="1015"/>
      <c r="S60" s="1016"/>
      <c r="T60" s="1017"/>
      <c r="U60" s="1017"/>
      <c r="V60" s="961"/>
      <c r="W60" s="1145"/>
      <c r="X60" s="1015"/>
      <c r="Y60" s="1019"/>
      <c r="Z60" s="1019"/>
      <c r="AA60" s="1025"/>
      <c r="AB60" s="1023"/>
      <c r="AC60" s="1021"/>
      <c r="AD60" s="1019"/>
      <c r="AE60" s="1038"/>
      <c r="AF60" s="1146"/>
      <c r="AG60" s="1145"/>
      <c r="AH60" s="1064"/>
      <c r="AI60" s="1170"/>
      <c r="AJ60" s="958"/>
      <c r="AK60" s="961"/>
      <c r="AL60" s="1171"/>
      <c r="AM60" s="958"/>
      <c r="AN60" s="961"/>
      <c r="AO60" s="1170"/>
      <c r="AP60" s="964"/>
      <c r="AQ60" s="967"/>
      <c r="AR60" s="1171"/>
      <c r="AS60" s="958"/>
      <c r="AT60" s="961"/>
      <c r="AU60" s="1171"/>
      <c r="AV60" s="958"/>
      <c r="AW60" s="967"/>
      <c r="AX60" s="1170"/>
      <c r="AY60" s="958"/>
      <c r="AZ60" s="961"/>
      <c r="BA60" s="1171"/>
      <c r="BB60" s="958"/>
      <c r="BC60" s="961"/>
      <c r="BD60" s="1171"/>
    </row>
    <row r="61" spans="1:56" ht="21.75" customHeight="1">
      <c r="A61" s="1001" t="s">
        <v>54</v>
      </c>
      <c r="B61" s="129">
        <v>100</v>
      </c>
      <c r="C61" s="125">
        <v>100</v>
      </c>
      <c r="D61" s="355">
        <v>100</v>
      </c>
      <c r="E61" s="1303"/>
      <c r="F61" s="508">
        <v>1</v>
      </c>
      <c r="G61" s="111">
        <v>100</v>
      </c>
      <c r="H61" s="343">
        <v>100</v>
      </c>
      <c r="I61" s="514">
        <v>100</v>
      </c>
      <c r="J61" s="257">
        <v>100</v>
      </c>
      <c r="K61" s="355">
        <v>100</v>
      </c>
      <c r="L61" s="1049">
        <v>100</v>
      </c>
      <c r="M61" s="1067">
        <v>12</v>
      </c>
      <c r="N61" s="812">
        <v>90</v>
      </c>
      <c r="O61" s="818">
        <v>90</v>
      </c>
      <c r="P61" s="811">
        <v>100</v>
      </c>
      <c r="Q61" s="812">
        <v>80</v>
      </c>
      <c r="R61" s="811">
        <v>100</v>
      </c>
      <c r="S61" s="817">
        <v>1410</v>
      </c>
      <c r="T61" s="819">
        <v>3</v>
      </c>
      <c r="U61" s="819">
        <v>0</v>
      </c>
      <c r="V61" s="826">
        <v>100</v>
      </c>
      <c r="W61" s="811">
        <v>0.65</v>
      </c>
      <c r="X61" s="811">
        <v>0.1</v>
      </c>
      <c r="Y61" s="1003">
        <v>70</v>
      </c>
      <c r="Z61" s="841">
        <v>25</v>
      </c>
      <c r="AA61" s="844">
        <v>7</v>
      </c>
      <c r="AB61" s="857">
        <v>0</v>
      </c>
      <c r="AC61" s="864">
        <v>0.95</v>
      </c>
      <c r="AD61" s="875">
        <v>0.95</v>
      </c>
      <c r="AE61" s="877">
        <v>0.72499999999999998</v>
      </c>
      <c r="AF61" s="881" t="s">
        <v>73</v>
      </c>
      <c r="AG61" s="833">
        <v>4</v>
      </c>
      <c r="AH61" s="1065">
        <v>100</v>
      </c>
      <c r="AI61" s="1052"/>
      <c r="AJ61" s="812"/>
      <c r="AK61" s="818"/>
      <c r="AL61" s="1167"/>
      <c r="AM61" s="812"/>
      <c r="AN61" s="818"/>
      <c r="AO61" s="1052"/>
      <c r="AP61" s="1168"/>
      <c r="AQ61" s="985"/>
      <c r="AR61" s="1167"/>
      <c r="AS61" s="812"/>
      <c r="AT61" s="818"/>
      <c r="AU61" s="1167"/>
      <c r="AV61" s="812"/>
      <c r="AW61" s="985"/>
      <c r="AX61" s="1052"/>
      <c r="AY61" s="812"/>
      <c r="AZ61" s="818"/>
      <c r="BA61" s="1167"/>
      <c r="BB61" s="812"/>
      <c r="BC61" s="818"/>
      <c r="BD61" s="1167"/>
    </row>
    <row r="62" spans="1:56" ht="21.75" customHeight="1">
      <c r="A62" s="1001" t="s">
        <v>52</v>
      </c>
      <c r="B62" s="129">
        <v>100</v>
      </c>
      <c r="C62" s="125">
        <v>100</v>
      </c>
      <c r="D62" s="355">
        <v>100</v>
      </c>
      <c r="E62" s="1303"/>
      <c r="F62" s="508">
        <v>1</v>
      </c>
      <c r="G62" s="111">
        <v>100</v>
      </c>
      <c r="H62" s="343">
        <v>100</v>
      </c>
      <c r="I62" s="514">
        <v>100</v>
      </c>
      <c r="J62" s="257">
        <v>100</v>
      </c>
      <c r="K62" s="355">
        <v>100</v>
      </c>
      <c r="L62" s="1049">
        <v>100</v>
      </c>
      <c r="M62" s="1067">
        <v>18</v>
      </c>
      <c r="N62" s="808">
        <v>90</v>
      </c>
      <c r="O62" s="818">
        <v>90</v>
      </c>
      <c r="P62" s="811">
        <v>100</v>
      </c>
      <c r="Q62" s="812">
        <v>80</v>
      </c>
      <c r="R62" s="811">
        <v>90</v>
      </c>
      <c r="S62" s="817">
        <v>1036</v>
      </c>
      <c r="T62" s="819">
        <v>3</v>
      </c>
      <c r="U62" s="819">
        <v>0</v>
      </c>
      <c r="V62" s="826">
        <v>100</v>
      </c>
      <c r="W62" s="811">
        <v>0.3</v>
      </c>
      <c r="X62" s="811">
        <v>0.1</v>
      </c>
      <c r="Y62" s="1004">
        <v>75</v>
      </c>
      <c r="Z62" s="841">
        <v>30</v>
      </c>
      <c r="AA62" s="844">
        <v>11</v>
      </c>
      <c r="AB62" s="856">
        <v>1</v>
      </c>
      <c r="AC62" s="866">
        <v>0.95</v>
      </c>
      <c r="AD62" s="871">
        <v>0.95</v>
      </c>
      <c r="AE62" s="877">
        <v>0.8</v>
      </c>
      <c r="AF62" s="811">
        <v>100</v>
      </c>
      <c r="AG62" s="833">
        <v>4</v>
      </c>
      <c r="AH62" s="1065">
        <v>100</v>
      </c>
      <c r="AI62" s="1052"/>
      <c r="AJ62" s="812"/>
      <c r="AK62" s="818"/>
      <c r="AL62" s="1167"/>
      <c r="AM62" s="812"/>
      <c r="AN62" s="818"/>
      <c r="AO62" s="1052"/>
      <c r="AP62" s="1168"/>
      <c r="AQ62" s="985"/>
      <c r="AR62" s="1167"/>
      <c r="AS62" s="812"/>
      <c r="AT62" s="818"/>
      <c r="AU62" s="1167"/>
      <c r="AV62" s="812"/>
      <c r="AW62" s="985"/>
      <c r="AX62" s="1052"/>
      <c r="AY62" s="812"/>
      <c r="AZ62" s="818"/>
      <c r="BA62" s="1167"/>
      <c r="BB62" s="812"/>
      <c r="BC62" s="818"/>
      <c r="BD62" s="1167"/>
    </row>
    <row r="63" spans="1:56" ht="21.75" customHeight="1">
      <c r="A63" s="1001" t="s">
        <v>53</v>
      </c>
      <c r="B63" s="129">
        <v>100</v>
      </c>
      <c r="C63" s="124" t="s">
        <v>98</v>
      </c>
      <c r="D63" s="343">
        <v>20</v>
      </c>
      <c r="E63" s="1303"/>
      <c r="F63" s="508">
        <v>1</v>
      </c>
      <c r="G63" s="194" t="s">
        <v>413</v>
      </c>
      <c r="H63" s="343">
        <v>100</v>
      </c>
      <c r="I63" s="514">
        <v>100</v>
      </c>
      <c r="J63" s="257" t="s">
        <v>593</v>
      </c>
      <c r="K63" s="355">
        <v>100</v>
      </c>
      <c r="L63" s="1049">
        <v>100</v>
      </c>
      <c r="M63" s="1067">
        <v>9</v>
      </c>
      <c r="N63" s="808">
        <v>90</v>
      </c>
      <c r="O63" s="818">
        <v>90</v>
      </c>
      <c r="P63" s="811">
        <v>100</v>
      </c>
      <c r="Q63" s="812">
        <v>80</v>
      </c>
      <c r="R63" s="811">
        <v>100</v>
      </c>
      <c r="S63" s="817">
        <v>80</v>
      </c>
      <c r="T63" s="819">
        <v>1</v>
      </c>
      <c r="U63" s="819">
        <v>0</v>
      </c>
      <c r="V63" s="823">
        <v>0</v>
      </c>
      <c r="W63" s="811">
        <v>0.35</v>
      </c>
      <c r="X63" s="811">
        <v>0.1</v>
      </c>
      <c r="Y63" s="1004">
        <v>66</v>
      </c>
      <c r="Z63" s="841">
        <v>30</v>
      </c>
      <c r="AA63" s="844">
        <v>4</v>
      </c>
      <c r="AB63" s="857">
        <v>0</v>
      </c>
      <c r="AC63" s="866">
        <v>0.9</v>
      </c>
      <c r="AD63" s="871">
        <v>0.9</v>
      </c>
      <c r="AE63" s="879">
        <v>1</v>
      </c>
      <c r="AF63" s="811" t="s">
        <v>73</v>
      </c>
      <c r="AG63" s="832">
        <v>4</v>
      </c>
      <c r="AH63" s="1065">
        <v>100</v>
      </c>
      <c r="AI63" s="1052"/>
      <c r="AJ63" s="812"/>
      <c r="AK63" s="818"/>
      <c r="AL63" s="1167"/>
      <c r="AM63" s="812"/>
      <c r="AN63" s="818"/>
      <c r="AO63" s="1052"/>
      <c r="AP63" s="1168"/>
      <c r="AQ63" s="985"/>
      <c r="AR63" s="1167"/>
      <c r="AS63" s="812"/>
      <c r="AT63" s="818"/>
      <c r="AU63" s="1167"/>
      <c r="AV63" s="812"/>
      <c r="AW63" s="985"/>
      <c r="AX63" s="1052"/>
      <c r="AY63" s="812"/>
      <c r="AZ63" s="818"/>
      <c r="BA63" s="1167"/>
      <c r="BB63" s="812"/>
      <c r="BC63" s="818"/>
      <c r="BD63" s="1167"/>
    </row>
    <row r="64" spans="1:56" ht="21.75" customHeight="1">
      <c r="A64" s="1001" t="s">
        <v>56</v>
      </c>
      <c r="B64" s="129">
        <v>80</v>
      </c>
      <c r="C64" s="124" t="s">
        <v>98</v>
      </c>
      <c r="D64" s="343">
        <v>100</v>
      </c>
      <c r="E64" s="1303"/>
      <c r="F64" s="508">
        <v>1</v>
      </c>
      <c r="G64" s="194" t="s">
        <v>413</v>
      </c>
      <c r="H64" s="343">
        <v>80</v>
      </c>
      <c r="I64" s="515">
        <v>66.666666666666657</v>
      </c>
      <c r="J64" s="257">
        <v>80</v>
      </c>
      <c r="K64" s="355">
        <v>80</v>
      </c>
      <c r="L64" s="1049">
        <v>100</v>
      </c>
      <c r="M64" s="1067">
        <v>8</v>
      </c>
      <c r="N64" s="808">
        <v>90</v>
      </c>
      <c r="O64" s="818">
        <v>90</v>
      </c>
      <c r="P64" s="811">
        <v>100</v>
      </c>
      <c r="Q64" s="812">
        <v>80</v>
      </c>
      <c r="R64" s="811">
        <v>100</v>
      </c>
      <c r="S64" s="817">
        <v>642</v>
      </c>
      <c r="T64" s="819">
        <v>0</v>
      </c>
      <c r="U64" s="819">
        <v>0</v>
      </c>
      <c r="V64" s="826">
        <v>100</v>
      </c>
      <c r="W64" s="811">
        <v>0.35</v>
      </c>
      <c r="X64" s="811">
        <v>0.1</v>
      </c>
      <c r="Y64" s="1004">
        <v>66</v>
      </c>
      <c r="Z64" s="846">
        <v>25</v>
      </c>
      <c r="AA64" s="844">
        <v>4</v>
      </c>
      <c r="AB64" s="857">
        <v>0</v>
      </c>
      <c r="AC64" s="866">
        <v>0.95</v>
      </c>
      <c r="AD64" s="871">
        <v>0.95</v>
      </c>
      <c r="AE64" s="879">
        <v>1</v>
      </c>
      <c r="AF64" s="811">
        <v>100</v>
      </c>
      <c r="AG64" s="833">
        <v>4</v>
      </c>
      <c r="AH64" s="1065">
        <v>100</v>
      </c>
      <c r="AI64" s="1052"/>
      <c r="AJ64" s="812"/>
      <c r="AK64" s="818"/>
      <c r="AL64" s="1167"/>
      <c r="AM64" s="812"/>
      <c r="AN64" s="818"/>
      <c r="AO64" s="1052"/>
      <c r="AP64" s="1168"/>
      <c r="AQ64" s="985"/>
      <c r="AR64" s="1167"/>
      <c r="AS64" s="812"/>
      <c r="AT64" s="818"/>
      <c r="AU64" s="1167"/>
      <c r="AV64" s="812"/>
      <c r="AW64" s="985"/>
      <c r="AX64" s="1052"/>
      <c r="AY64" s="812"/>
      <c r="AZ64" s="818"/>
      <c r="BA64" s="1167"/>
      <c r="BB64" s="812"/>
      <c r="BC64" s="818"/>
      <c r="BD64" s="1167"/>
    </row>
    <row r="65" spans="1:56" ht="21.75" customHeight="1">
      <c r="A65" s="1001" t="s">
        <v>57</v>
      </c>
      <c r="B65" s="129">
        <v>100</v>
      </c>
      <c r="C65" s="124" t="s">
        <v>98</v>
      </c>
      <c r="D65" s="355">
        <v>100</v>
      </c>
      <c r="E65" s="1303"/>
      <c r="F65" s="508">
        <v>1</v>
      </c>
      <c r="G65" s="101">
        <v>100</v>
      </c>
      <c r="H65" s="343">
        <v>100</v>
      </c>
      <c r="I65" s="257" t="s">
        <v>98</v>
      </c>
      <c r="J65" s="257">
        <v>100</v>
      </c>
      <c r="K65" s="355">
        <v>100</v>
      </c>
      <c r="L65" s="1050" t="s">
        <v>98</v>
      </c>
      <c r="M65" s="1067">
        <v>1</v>
      </c>
      <c r="N65" s="808">
        <v>90</v>
      </c>
      <c r="O65" s="818">
        <v>90</v>
      </c>
      <c r="P65" s="811">
        <v>100</v>
      </c>
      <c r="Q65" s="812">
        <v>80</v>
      </c>
      <c r="R65" s="811">
        <v>90</v>
      </c>
      <c r="S65" s="817">
        <v>958</v>
      </c>
      <c r="T65" s="819">
        <v>0</v>
      </c>
      <c r="U65" s="819">
        <v>0</v>
      </c>
      <c r="V65" s="823">
        <v>0</v>
      </c>
      <c r="W65" s="811">
        <v>0.35</v>
      </c>
      <c r="X65" s="811">
        <v>0.1</v>
      </c>
      <c r="Y65" s="1004">
        <v>70</v>
      </c>
      <c r="Z65" s="841">
        <v>22</v>
      </c>
      <c r="AA65" s="844">
        <v>4</v>
      </c>
      <c r="AB65" s="857">
        <v>0</v>
      </c>
      <c r="AC65" s="866">
        <v>0.9</v>
      </c>
      <c r="AD65" s="871">
        <v>0.9</v>
      </c>
      <c r="AE65" s="879">
        <v>0.72499999999999998</v>
      </c>
      <c r="AF65" s="811" t="s">
        <v>73</v>
      </c>
      <c r="AG65" s="833">
        <v>4</v>
      </c>
      <c r="AH65" s="1062">
        <v>85</v>
      </c>
      <c r="AI65" s="1052"/>
      <c r="AJ65" s="812"/>
      <c r="AK65" s="818"/>
      <c r="AL65" s="1167"/>
      <c r="AM65" s="812"/>
      <c r="AN65" s="818"/>
      <c r="AO65" s="1052"/>
      <c r="AP65" s="1168"/>
      <c r="AQ65" s="985"/>
      <c r="AR65" s="1167"/>
      <c r="AS65" s="812"/>
      <c r="AT65" s="818"/>
      <c r="AU65" s="1167"/>
      <c r="AV65" s="812"/>
      <c r="AW65" s="985"/>
      <c r="AX65" s="1052"/>
      <c r="AY65" s="812"/>
      <c r="AZ65" s="818"/>
      <c r="BA65" s="1167"/>
      <c r="BB65" s="812"/>
      <c r="BC65" s="818"/>
      <c r="BD65" s="1167"/>
    </row>
    <row r="66" spans="1:56" ht="21.75" customHeight="1">
      <c r="A66" s="1001" t="s">
        <v>55</v>
      </c>
      <c r="B66" s="129">
        <v>100</v>
      </c>
      <c r="C66" s="124" t="s">
        <v>98</v>
      </c>
      <c r="D66" s="355">
        <v>100</v>
      </c>
      <c r="E66" s="1304"/>
      <c r="F66" s="511">
        <v>0</v>
      </c>
      <c r="G66" s="194" t="s">
        <v>413</v>
      </c>
      <c r="H66" s="343">
        <v>80</v>
      </c>
      <c r="I66" s="257" t="s">
        <v>98</v>
      </c>
      <c r="J66" s="257">
        <v>80</v>
      </c>
      <c r="K66" s="355">
        <v>80</v>
      </c>
      <c r="L66" s="1050" t="s">
        <v>98</v>
      </c>
      <c r="M66" s="1067">
        <v>4</v>
      </c>
      <c r="N66" s="808">
        <v>90</v>
      </c>
      <c r="O66" s="818">
        <v>90</v>
      </c>
      <c r="P66" s="811">
        <v>100</v>
      </c>
      <c r="Q66" s="812">
        <v>80</v>
      </c>
      <c r="R66" s="811">
        <v>100</v>
      </c>
      <c r="S66" s="817">
        <v>809</v>
      </c>
      <c r="T66" s="819">
        <v>0</v>
      </c>
      <c r="U66" s="819">
        <v>0</v>
      </c>
      <c r="V66" s="823">
        <v>0</v>
      </c>
      <c r="W66" s="811">
        <v>0.4</v>
      </c>
      <c r="X66" s="811">
        <v>0.1</v>
      </c>
      <c r="Y66" s="1004">
        <v>75</v>
      </c>
      <c r="Z66" s="848">
        <v>25</v>
      </c>
      <c r="AA66" s="844">
        <v>3</v>
      </c>
      <c r="AB66" s="857">
        <v>0</v>
      </c>
      <c r="AC66" s="866">
        <v>1</v>
      </c>
      <c r="AD66" s="870">
        <v>1</v>
      </c>
      <c r="AE66" s="879">
        <v>1</v>
      </c>
      <c r="AF66" s="883" t="s">
        <v>73</v>
      </c>
      <c r="AG66" s="832">
        <v>0</v>
      </c>
      <c r="AH66" s="1062">
        <v>80</v>
      </c>
      <c r="AI66" s="1052"/>
      <c r="AJ66" s="812"/>
      <c r="AK66" s="818"/>
      <c r="AL66" s="1167"/>
      <c r="AM66" s="812"/>
      <c r="AN66" s="818"/>
      <c r="AO66" s="1052"/>
      <c r="AP66" s="1168"/>
      <c r="AQ66" s="985"/>
      <c r="AR66" s="1167"/>
      <c r="AS66" s="812"/>
      <c r="AT66" s="818"/>
      <c r="AU66" s="1167"/>
      <c r="AV66" s="812"/>
      <c r="AW66" s="985"/>
      <c r="AX66" s="1052"/>
      <c r="AY66" s="812"/>
      <c r="AZ66" s="818"/>
      <c r="BA66" s="1167"/>
      <c r="BB66" s="812"/>
      <c r="BC66" s="818"/>
      <c r="BD66" s="1167"/>
    </row>
    <row r="67" spans="1:56" s="902" customFormat="1" ht="21.75" customHeight="1">
      <c r="A67" s="999" t="s">
        <v>77</v>
      </c>
      <c r="B67" s="899"/>
      <c r="C67" s="903"/>
      <c r="D67" s="903"/>
      <c r="E67" s="1302" t="s">
        <v>281</v>
      </c>
      <c r="F67" s="903"/>
      <c r="G67" s="901"/>
      <c r="H67" s="903"/>
      <c r="I67" s="901"/>
      <c r="J67" s="901"/>
      <c r="K67" s="903"/>
      <c r="L67" s="1046">
        <v>96.3</v>
      </c>
      <c r="M67" s="1063"/>
      <c r="N67" s="958"/>
      <c r="O67" s="958"/>
      <c r="P67" s="958"/>
      <c r="Q67" s="958"/>
      <c r="R67" s="1015"/>
      <c r="S67" s="1016"/>
      <c r="T67" s="1017"/>
      <c r="U67" s="1017"/>
      <c r="V67" s="961"/>
      <c r="W67" s="1015"/>
      <c r="X67" s="1015"/>
      <c r="Y67" s="1019"/>
      <c r="Z67" s="1019"/>
      <c r="AA67" s="1017"/>
      <c r="AB67" s="1023"/>
      <c r="AC67" s="1021"/>
      <c r="AD67" s="1019"/>
      <c r="AE67" s="1038"/>
      <c r="AF67" s="1146"/>
      <c r="AG67" s="1145"/>
      <c r="AH67" s="1064"/>
      <c r="AI67" s="1170"/>
      <c r="AJ67" s="958"/>
      <c r="AK67" s="961"/>
      <c r="AL67" s="1171"/>
      <c r="AM67" s="958"/>
      <c r="AN67" s="961"/>
      <c r="AO67" s="1170"/>
      <c r="AP67" s="964"/>
      <c r="AQ67" s="967"/>
      <c r="AR67" s="1171"/>
      <c r="AS67" s="958"/>
      <c r="AT67" s="961"/>
      <c r="AU67" s="1171"/>
      <c r="AV67" s="958"/>
      <c r="AW67" s="967"/>
      <c r="AX67" s="1170"/>
      <c r="AY67" s="958"/>
      <c r="AZ67" s="961"/>
      <c r="BA67" s="1171"/>
      <c r="BB67" s="958"/>
      <c r="BC67" s="961"/>
      <c r="BD67" s="1171"/>
    </row>
    <row r="68" spans="1:56" ht="21.75" customHeight="1">
      <c r="A68" s="1001" t="s">
        <v>58</v>
      </c>
      <c r="B68" s="129">
        <v>100</v>
      </c>
      <c r="C68" s="125">
        <v>100</v>
      </c>
      <c r="D68" s="355">
        <v>100</v>
      </c>
      <c r="E68" s="1303"/>
      <c r="F68" s="508">
        <v>1</v>
      </c>
      <c r="G68" s="111">
        <v>100</v>
      </c>
      <c r="H68" s="343">
        <v>100</v>
      </c>
      <c r="I68" s="328">
        <v>100</v>
      </c>
      <c r="J68" s="257">
        <v>100</v>
      </c>
      <c r="K68" s="355">
        <v>100</v>
      </c>
      <c r="L68" s="1049">
        <v>100</v>
      </c>
      <c r="M68" s="1072">
        <v>19</v>
      </c>
      <c r="N68" s="812">
        <v>90</v>
      </c>
      <c r="O68" s="818">
        <v>90</v>
      </c>
      <c r="P68" s="811">
        <v>100</v>
      </c>
      <c r="Q68" s="812">
        <v>80</v>
      </c>
      <c r="R68" s="811">
        <v>100</v>
      </c>
      <c r="S68" s="817">
        <v>631</v>
      </c>
      <c r="T68" s="819">
        <v>0</v>
      </c>
      <c r="U68" s="819">
        <v>0</v>
      </c>
      <c r="V68" s="823">
        <v>0</v>
      </c>
      <c r="W68" s="811">
        <v>0.25</v>
      </c>
      <c r="X68" s="811">
        <v>0.1</v>
      </c>
      <c r="Y68" s="1005">
        <v>66</v>
      </c>
      <c r="Z68" s="846">
        <v>25</v>
      </c>
      <c r="AA68" s="844">
        <v>4</v>
      </c>
      <c r="AB68" s="858">
        <v>1</v>
      </c>
      <c r="AC68" s="864">
        <v>0.8</v>
      </c>
      <c r="AD68" s="872">
        <v>0.8</v>
      </c>
      <c r="AE68" s="879">
        <v>0.8</v>
      </c>
      <c r="AF68" s="881" t="s">
        <v>73</v>
      </c>
      <c r="AG68" s="833">
        <v>4</v>
      </c>
      <c r="AH68" s="1065">
        <v>100</v>
      </c>
      <c r="AI68" s="1052"/>
      <c r="AJ68" s="812"/>
      <c r="AK68" s="818"/>
      <c r="AL68" s="1167"/>
      <c r="AM68" s="812"/>
      <c r="AN68" s="818"/>
      <c r="AO68" s="1052"/>
      <c r="AP68" s="1168"/>
      <c r="AQ68" s="985"/>
      <c r="AR68" s="1167"/>
      <c r="AS68" s="812"/>
      <c r="AT68" s="818"/>
      <c r="AU68" s="1167"/>
      <c r="AV68" s="812"/>
      <c r="AW68" s="985"/>
      <c r="AX68" s="1052"/>
      <c r="AY68" s="812"/>
      <c r="AZ68" s="818"/>
      <c r="BA68" s="1167"/>
      <c r="BB68" s="812"/>
      <c r="BC68" s="818"/>
      <c r="BD68" s="1167"/>
    </row>
    <row r="69" spans="1:56" ht="21.75" customHeight="1">
      <c r="A69" s="1001" t="s">
        <v>59</v>
      </c>
      <c r="B69" s="129">
        <v>100</v>
      </c>
      <c r="C69" s="125">
        <v>100</v>
      </c>
      <c r="D69" s="355">
        <v>100</v>
      </c>
      <c r="E69" s="1303"/>
      <c r="F69" s="508">
        <v>1</v>
      </c>
      <c r="G69" s="111">
        <v>100</v>
      </c>
      <c r="H69" s="343">
        <v>100</v>
      </c>
      <c r="I69" s="328">
        <v>100</v>
      </c>
      <c r="J69" s="257">
        <v>100</v>
      </c>
      <c r="K69" s="355">
        <v>100</v>
      </c>
      <c r="L69" s="1049">
        <v>100</v>
      </c>
      <c r="M69" s="1072">
        <v>7</v>
      </c>
      <c r="N69" s="808">
        <v>90</v>
      </c>
      <c r="O69" s="818">
        <v>90</v>
      </c>
      <c r="P69" s="811">
        <v>100</v>
      </c>
      <c r="Q69" s="812">
        <v>80</v>
      </c>
      <c r="R69" s="811">
        <v>100</v>
      </c>
      <c r="S69" s="817">
        <v>1241</v>
      </c>
      <c r="T69" s="819">
        <v>0</v>
      </c>
      <c r="U69" s="819">
        <v>0</v>
      </c>
      <c r="V69" s="826">
        <v>100</v>
      </c>
      <c r="W69" s="811">
        <v>0.25</v>
      </c>
      <c r="X69" s="811">
        <v>0.1</v>
      </c>
      <c r="Y69" s="1004">
        <v>66</v>
      </c>
      <c r="Z69" s="841">
        <v>25</v>
      </c>
      <c r="AA69" s="844">
        <v>4</v>
      </c>
      <c r="AB69" s="857">
        <v>0</v>
      </c>
      <c r="AC69" s="866">
        <v>0.8</v>
      </c>
      <c r="AD69" s="869">
        <v>0.8</v>
      </c>
      <c r="AE69" s="879">
        <v>0.72499999999999998</v>
      </c>
      <c r="AF69" s="881" t="s">
        <v>73</v>
      </c>
      <c r="AG69" s="832">
        <v>4</v>
      </c>
      <c r="AH69" s="1065">
        <v>100</v>
      </c>
      <c r="AI69" s="1052"/>
      <c r="AJ69" s="812"/>
      <c r="AK69" s="818"/>
      <c r="AL69" s="1167"/>
      <c r="AM69" s="812"/>
      <c r="AN69" s="818"/>
      <c r="AO69" s="1052"/>
      <c r="AP69" s="1168"/>
      <c r="AQ69" s="985"/>
      <c r="AR69" s="1167"/>
      <c r="AS69" s="812"/>
      <c r="AT69" s="818"/>
      <c r="AU69" s="1167"/>
      <c r="AV69" s="812"/>
      <c r="AW69" s="985"/>
      <c r="AX69" s="1052"/>
      <c r="AY69" s="812"/>
      <c r="AZ69" s="818"/>
      <c r="BA69" s="1167"/>
      <c r="BB69" s="812"/>
      <c r="BC69" s="818"/>
      <c r="BD69" s="1167"/>
    </row>
    <row r="70" spans="1:56" ht="21.75" customHeight="1">
      <c r="A70" s="1001" t="s">
        <v>60</v>
      </c>
      <c r="B70" s="129">
        <v>100</v>
      </c>
      <c r="C70" s="125">
        <v>100</v>
      </c>
      <c r="D70" s="355">
        <v>100</v>
      </c>
      <c r="E70" s="1303"/>
      <c r="F70" s="511">
        <v>0.5</v>
      </c>
      <c r="G70" s="111">
        <v>100</v>
      </c>
      <c r="H70" s="343">
        <v>100</v>
      </c>
      <c r="I70" s="328">
        <v>100</v>
      </c>
      <c r="J70" s="257">
        <v>100</v>
      </c>
      <c r="K70" s="355">
        <v>100</v>
      </c>
      <c r="L70" s="1049">
        <v>100</v>
      </c>
      <c r="M70" s="1072">
        <v>20</v>
      </c>
      <c r="N70" s="808">
        <v>90</v>
      </c>
      <c r="O70" s="818">
        <v>90</v>
      </c>
      <c r="P70" s="811">
        <v>100</v>
      </c>
      <c r="Q70" s="812">
        <v>80</v>
      </c>
      <c r="R70" s="811">
        <v>90</v>
      </c>
      <c r="S70" s="817">
        <v>2022</v>
      </c>
      <c r="T70" s="819">
        <v>3</v>
      </c>
      <c r="U70" s="819">
        <v>0</v>
      </c>
      <c r="V70" s="823">
        <v>0</v>
      </c>
      <c r="W70" s="811">
        <v>0.35</v>
      </c>
      <c r="X70" s="811">
        <v>0.1</v>
      </c>
      <c r="Y70" s="1004">
        <v>66</v>
      </c>
      <c r="Z70" s="841">
        <v>25</v>
      </c>
      <c r="AA70" s="844">
        <v>13</v>
      </c>
      <c r="AB70" s="859">
        <v>0</v>
      </c>
      <c r="AC70" s="866">
        <v>0.8</v>
      </c>
      <c r="AD70" s="869">
        <v>0.8</v>
      </c>
      <c r="AE70" s="879">
        <v>0.72499999999999998</v>
      </c>
      <c r="AF70" s="881" t="s">
        <v>73</v>
      </c>
      <c r="AG70" s="833">
        <v>4</v>
      </c>
      <c r="AH70" s="1065">
        <v>100</v>
      </c>
      <c r="AI70" s="1052"/>
      <c r="AJ70" s="812"/>
      <c r="AK70" s="818"/>
      <c r="AL70" s="1167"/>
      <c r="AM70" s="812"/>
      <c r="AN70" s="818"/>
      <c r="AO70" s="1052"/>
      <c r="AP70" s="1168"/>
      <c r="AQ70" s="985"/>
      <c r="AR70" s="1167"/>
      <c r="AS70" s="812"/>
      <c r="AT70" s="818"/>
      <c r="AU70" s="1167"/>
      <c r="AV70" s="812"/>
      <c r="AW70" s="985"/>
      <c r="AX70" s="1052"/>
      <c r="AY70" s="812"/>
      <c r="AZ70" s="818"/>
      <c r="BA70" s="1167"/>
      <c r="BB70" s="812"/>
      <c r="BC70" s="818"/>
      <c r="BD70" s="1167"/>
    </row>
    <row r="71" spans="1:56" ht="21.75" customHeight="1">
      <c r="A71" s="1001" t="s">
        <v>61</v>
      </c>
      <c r="B71" s="129">
        <v>100</v>
      </c>
      <c r="C71" s="125">
        <v>100</v>
      </c>
      <c r="D71" s="355">
        <v>100</v>
      </c>
      <c r="E71" s="1303"/>
      <c r="F71" s="508">
        <v>1</v>
      </c>
      <c r="G71" s="111">
        <v>100</v>
      </c>
      <c r="H71" s="343">
        <v>100</v>
      </c>
      <c r="I71" s="328">
        <v>100</v>
      </c>
      <c r="J71" s="257">
        <v>100</v>
      </c>
      <c r="K71" s="355">
        <v>100</v>
      </c>
      <c r="L71" s="1047">
        <v>93.3</v>
      </c>
      <c r="M71" s="1072">
        <v>8</v>
      </c>
      <c r="N71" s="808">
        <v>90</v>
      </c>
      <c r="O71" s="818">
        <v>90</v>
      </c>
      <c r="P71" s="811">
        <v>100</v>
      </c>
      <c r="Q71" s="812">
        <v>80</v>
      </c>
      <c r="R71" s="811">
        <v>100</v>
      </c>
      <c r="S71" s="817">
        <v>542</v>
      </c>
      <c r="T71" s="819">
        <v>1</v>
      </c>
      <c r="U71" s="819">
        <v>0</v>
      </c>
      <c r="V71" s="823">
        <v>0</v>
      </c>
      <c r="W71" s="811">
        <v>0.35</v>
      </c>
      <c r="X71" s="811">
        <v>0.1</v>
      </c>
      <c r="Y71" s="1004">
        <v>70</v>
      </c>
      <c r="Z71" s="841">
        <v>24</v>
      </c>
      <c r="AA71" s="844">
        <v>6</v>
      </c>
      <c r="AB71" s="857">
        <v>0</v>
      </c>
      <c r="AC71" s="866">
        <v>0.95</v>
      </c>
      <c r="AD71" s="870">
        <v>0.95</v>
      </c>
      <c r="AE71" s="879">
        <v>0.72499999999999998</v>
      </c>
      <c r="AF71" s="881" t="s">
        <v>73</v>
      </c>
      <c r="AG71" s="832">
        <v>0</v>
      </c>
      <c r="AH71" s="1065">
        <v>100</v>
      </c>
      <c r="AI71" s="1052"/>
      <c r="AJ71" s="812"/>
      <c r="AK71" s="818"/>
      <c r="AL71" s="1167"/>
      <c r="AM71" s="812"/>
      <c r="AN71" s="818"/>
      <c r="AO71" s="1052"/>
      <c r="AP71" s="1168"/>
      <c r="AQ71" s="985"/>
      <c r="AR71" s="1167"/>
      <c r="AS71" s="812"/>
      <c r="AT71" s="818"/>
      <c r="AU71" s="1167"/>
      <c r="AV71" s="812"/>
      <c r="AW71" s="985"/>
      <c r="AX71" s="1052"/>
      <c r="AY71" s="812"/>
      <c r="AZ71" s="818"/>
      <c r="BA71" s="1167"/>
      <c r="BB71" s="812"/>
      <c r="BC71" s="818"/>
      <c r="BD71" s="1167"/>
    </row>
    <row r="72" spans="1:56" ht="21.75" customHeight="1">
      <c r="A72" s="1001" t="s">
        <v>62</v>
      </c>
      <c r="B72" s="129">
        <v>100</v>
      </c>
      <c r="C72" s="124" t="s">
        <v>98</v>
      </c>
      <c r="D72" s="355">
        <v>100</v>
      </c>
      <c r="E72" s="1304"/>
      <c r="F72" s="508">
        <v>1</v>
      </c>
      <c r="G72" s="111">
        <v>100</v>
      </c>
      <c r="H72" s="343">
        <v>100</v>
      </c>
      <c r="I72" s="328">
        <v>100</v>
      </c>
      <c r="J72" s="257">
        <v>100</v>
      </c>
      <c r="K72" s="355">
        <v>100</v>
      </c>
      <c r="L72" s="1049">
        <v>100</v>
      </c>
      <c r="M72" s="1072">
        <v>7</v>
      </c>
      <c r="N72" s="808">
        <v>90</v>
      </c>
      <c r="O72" s="818">
        <v>90</v>
      </c>
      <c r="P72" s="811">
        <v>100</v>
      </c>
      <c r="Q72" s="812">
        <v>80</v>
      </c>
      <c r="R72" s="811">
        <v>100</v>
      </c>
      <c r="S72" s="817">
        <v>2439</v>
      </c>
      <c r="T72" s="819">
        <v>0</v>
      </c>
      <c r="U72" s="819">
        <v>0</v>
      </c>
      <c r="V72" s="823">
        <v>0</v>
      </c>
      <c r="W72" s="811">
        <v>0.4</v>
      </c>
      <c r="X72" s="811">
        <v>0.1</v>
      </c>
      <c r="Y72" s="1004">
        <v>75</v>
      </c>
      <c r="Z72" s="848">
        <v>25</v>
      </c>
      <c r="AA72" s="844">
        <v>1</v>
      </c>
      <c r="AB72" s="859">
        <v>0</v>
      </c>
      <c r="AC72" s="866">
        <v>0.8</v>
      </c>
      <c r="AD72" s="869">
        <v>0.8</v>
      </c>
      <c r="AE72" s="879">
        <v>1</v>
      </c>
      <c r="AF72" s="883">
        <v>100</v>
      </c>
      <c r="AG72" s="833"/>
      <c r="AH72" s="1065">
        <v>100</v>
      </c>
      <c r="AI72" s="1052"/>
      <c r="AJ72" s="812"/>
      <c r="AK72" s="818"/>
      <c r="AL72" s="1167"/>
      <c r="AM72" s="812"/>
      <c r="AN72" s="818"/>
      <c r="AO72" s="1052"/>
      <c r="AP72" s="1168"/>
      <c r="AQ72" s="985"/>
      <c r="AR72" s="1167"/>
      <c r="AS72" s="812"/>
      <c r="AT72" s="818"/>
      <c r="AU72" s="1167"/>
      <c r="AV72" s="812"/>
      <c r="AW72" s="985"/>
      <c r="AX72" s="1052"/>
      <c r="AY72" s="812"/>
      <c r="AZ72" s="818"/>
      <c r="BA72" s="1167"/>
      <c r="BB72" s="812"/>
      <c r="BC72" s="818"/>
      <c r="BD72" s="1167"/>
    </row>
    <row r="73" spans="1:56" s="902" customFormat="1" ht="21.75" customHeight="1">
      <c r="A73" s="999" t="s">
        <v>63</v>
      </c>
      <c r="B73" s="899"/>
      <c r="C73" s="903"/>
      <c r="D73" s="903"/>
      <c r="E73" s="1302" t="s">
        <v>281</v>
      </c>
      <c r="F73" s="903"/>
      <c r="G73" s="901"/>
      <c r="H73" s="903"/>
      <c r="I73" s="901"/>
      <c r="J73" s="901"/>
      <c r="K73" s="903"/>
      <c r="L73" s="1046">
        <v>93.7</v>
      </c>
      <c r="M73" s="1063"/>
      <c r="N73" s="958"/>
      <c r="O73" s="961"/>
      <c r="P73" s="958"/>
      <c r="Q73" s="958"/>
      <c r="R73" s="1015"/>
      <c r="S73" s="1016"/>
      <c r="T73" s="1017"/>
      <c r="U73" s="1017"/>
      <c r="V73" s="961"/>
      <c r="W73" s="1145"/>
      <c r="X73" s="1015"/>
      <c r="Y73" s="1019"/>
      <c r="Z73" s="1019"/>
      <c r="AA73" s="1017"/>
      <c r="AB73" s="1023"/>
      <c r="AC73" s="1021"/>
      <c r="AD73" s="1019"/>
      <c r="AE73" s="1038"/>
      <c r="AF73" s="1146"/>
      <c r="AG73" s="1145"/>
      <c r="AH73" s="1064"/>
      <c r="AI73" s="1170"/>
      <c r="AJ73" s="958"/>
      <c r="AK73" s="961"/>
      <c r="AL73" s="1171"/>
      <c r="AM73" s="958"/>
      <c r="AN73" s="961"/>
      <c r="AO73" s="1170"/>
      <c r="AP73" s="964"/>
      <c r="AQ73" s="967"/>
      <c r="AR73" s="1171"/>
      <c r="AS73" s="958"/>
      <c r="AT73" s="961"/>
      <c r="AU73" s="1171"/>
      <c r="AV73" s="958"/>
      <c r="AW73" s="967"/>
      <c r="AX73" s="1170"/>
      <c r="AY73" s="958"/>
      <c r="AZ73" s="961"/>
      <c r="BA73" s="1171"/>
      <c r="BB73" s="958"/>
      <c r="BC73" s="961"/>
      <c r="BD73" s="1171"/>
    </row>
    <row r="74" spans="1:56" ht="21.75" customHeight="1">
      <c r="A74" s="1001" t="s">
        <v>64</v>
      </c>
      <c r="B74" s="129">
        <v>100</v>
      </c>
      <c r="C74" s="125">
        <v>98.360655737704917</v>
      </c>
      <c r="D74" s="355">
        <v>100</v>
      </c>
      <c r="E74" s="1303"/>
      <c r="F74" s="510">
        <v>0.98740000000000006</v>
      </c>
      <c r="G74" s="111">
        <v>100</v>
      </c>
      <c r="H74" s="343">
        <v>100</v>
      </c>
      <c r="I74" s="515">
        <v>98.031496062992133</v>
      </c>
      <c r="J74" s="257">
        <v>100</v>
      </c>
      <c r="K74" s="355">
        <v>100</v>
      </c>
      <c r="L74" s="1047">
        <v>94.26</v>
      </c>
      <c r="M74" s="1073">
        <v>11</v>
      </c>
      <c r="N74" s="812">
        <v>90</v>
      </c>
      <c r="O74" s="818">
        <v>90</v>
      </c>
      <c r="P74" s="811">
        <v>100</v>
      </c>
      <c r="Q74" s="812">
        <v>80</v>
      </c>
      <c r="R74" s="811">
        <v>100</v>
      </c>
      <c r="S74" s="817">
        <v>169</v>
      </c>
      <c r="T74" s="819">
        <v>0</v>
      </c>
      <c r="U74" s="819">
        <v>0</v>
      </c>
      <c r="V74" s="823">
        <v>100</v>
      </c>
      <c r="W74" s="811">
        <v>0.35</v>
      </c>
      <c r="X74" s="811">
        <v>0.1</v>
      </c>
      <c r="Y74" s="1003">
        <v>66</v>
      </c>
      <c r="Z74" s="841">
        <v>20</v>
      </c>
      <c r="AA74" s="844">
        <v>3</v>
      </c>
      <c r="AB74" s="856">
        <v>0</v>
      </c>
      <c r="AC74" s="864">
        <v>0.8</v>
      </c>
      <c r="AD74" s="872">
        <v>0.8</v>
      </c>
      <c r="AE74" s="879">
        <v>1</v>
      </c>
      <c r="AF74" s="881">
        <v>100</v>
      </c>
      <c r="AG74" s="833">
        <v>4</v>
      </c>
      <c r="AH74" s="1065">
        <v>100</v>
      </c>
      <c r="AI74" s="1052"/>
      <c r="AJ74" s="812"/>
      <c r="AK74" s="818"/>
      <c r="AL74" s="1167"/>
      <c r="AM74" s="812"/>
      <c r="AN74" s="818"/>
      <c r="AO74" s="1052"/>
      <c r="AP74" s="1168"/>
      <c r="AQ74" s="985"/>
      <c r="AR74" s="1167"/>
      <c r="AS74" s="812"/>
      <c r="AT74" s="818"/>
      <c r="AU74" s="1167"/>
      <c r="AV74" s="812"/>
      <c r="AW74" s="985"/>
      <c r="AX74" s="1052"/>
      <c r="AY74" s="812"/>
      <c r="AZ74" s="818"/>
      <c r="BA74" s="1167"/>
      <c r="BB74" s="812"/>
      <c r="BC74" s="818"/>
      <c r="BD74" s="1167"/>
    </row>
    <row r="75" spans="1:56" ht="21.75" customHeight="1">
      <c r="A75" s="1001" t="s">
        <v>65</v>
      </c>
      <c r="B75" s="129">
        <v>100</v>
      </c>
      <c r="C75" s="125">
        <v>100</v>
      </c>
      <c r="D75" s="355">
        <v>100</v>
      </c>
      <c r="E75" s="1303"/>
      <c r="F75" s="508">
        <v>1</v>
      </c>
      <c r="G75" s="111">
        <v>100</v>
      </c>
      <c r="H75" s="343">
        <v>100</v>
      </c>
      <c r="I75" s="514">
        <v>100</v>
      </c>
      <c r="J75" s="257">
        <v>100</v>
      </c>
      <c r="K75" s="355">
        <v>100</v>
      </c>
      <c r="L75" s="1047">
        <v>91.66</v>
      </c>
      <c r="M75" s="1073">
        <v>15</v>
      </c>
      <c r="N75" s="808">
        <v>90</v>
      </c>
      <c r="O75" s="818">
        <v>90</v>
      </c>
      <c r="P75" s="811">
        <v>100</v>
      </c>
      <c r="Q75" s="812">
        <v>80</v>
      </c>
      <c r="R75" s="811">
        <v>90</v>
      </c>
      <c r="S75" s="817">
        <v>72</v>
      </c>
      <c r="T75" s="819">
        <v>2</v>
      </c>
      <c r="U75" s="819">
        <v>0</v>
      </c>
      <c r="V75" s="826">
        <v>100</v>
      </c>
      <c r="W75" s="811">
        <v>0.6</v>
      </c>
      <c r="X75" s="811">
        <v>0.1</v>
      </c>
      <c r="Y75" s="1004">
        <v>75</v>
      </c>
      <c r="Z75" s="841">
        <v>25</v>
      </c>
      <c r="AA75" s="844">
        <v>6</v>
      </c>
      <c r="AB75" s="859">
        <v>0</v>
      </c>
      <c r="AC75" s="866">
        <v>0.95</v>
      </c>
      <c r="AD75" s="870">
        <v>0.95</v>
      </c>
      <c r="AE75" s="879">
        <v>0.85</v>
      </c>
      <c r="AF75" s="811">
        <v>100</v>
      </c>
      <c r="AG75" s="833">
        <v>4</v>
      </c>
      <c r="AH75" s="1065">
        <v>100</v>
      </c>
      <c r="AI75" s="1052"/>
      <c r="AJ75" s="812"/>
      <c r="AK75" s="818"/>
      <c r="AL75" s="1167"/>
      <c r="AM75" s="812"/>
      <c r="AN75" s="818"/>
      <c r="AO75" s="1052"/>
      <c r="AP75" s="1168"/>
      <c r="AQ75" s="985"/>
      <c r="AR75" s="1167"/>
      <c r="AS75" s="812"/>
      <c r="AT75" s="818"/>
      <c r="AU75" s="1167"/>
      <c r="AV75" s="812"/>
      <c r="AW75" s="985"/>
      <c r="AX75" s="1052"/>
      <c r="AY75" s="812"/>
      <c r="AZ75" s="818"/>
      <c r="BA75" s="1167"/>
      <c r="BB75" s="812"/>
      <c r="BC75" s="818"/>
      <c r="BD75" s="1167"/>
    </row>
    <row r="76" spans="1:56" ht="21.75" customHeight="1">
      <c r="A76" s="1001" t="s">
        <v>66</v>
      </c>
      <c r="B76" s="129">
        <v>100</v>
      </c>
      <c r="C76" s="125">
        <v>100</v>
      </c>
      <c r="D76" s="343">
        <v>100</v>
      </c>
      <c r="E76" s="1303"/>
      <c r="F76" s="508">
        <v>1</v>
      </c>
      <c r="G76" s="111">
        <v>100</v>
      </c>
      <c r="H76" s="343">
        <v>100</v>
      </c>
      <c r="I76" s="514">
        <v>100</v>
      </c>
      <c r="J76" s="257">
        <v>100</v>
      </c>
      <c r="K76" s="355">
        <v>100</v>
      </c>
      <c r="L76" s="1049">
        <v>100</v>
      </c>
      <c r="M76" s="1073">
        <v>26</v>
      </c>
      <c r="N76" s="808">
        <v>90</v>
      </c>
      <c r="O76" s="818">
        <v>90</v>
      </c>
      <c r="P76" s="811">
        <v>100</v>
      </c>
      <c r="Q76" s="812">
        <v>80</v>
      </c>
      <c r="R76" s="811">
        <v>90</v>
      </c>
      <c r="S76" s="817">
        <v>853</v>
      </c>
      <c r="T76" s="819">
        <v>4</v>
      </c>
      <c r="U76" s="819">
        <v>0</v>
      </c>
      <c r="V76" s="826">
        <v>100</v>
      </c>
      <c r="W76" s="811">
        <v>0.2</v>
      </c>
      <c r="X76" s="811">
        <v>0.1</v>
      </c>
      <c r="Y76" s="1004">
        <v>66</v>
      </c>
      <c r="Z76" s="841">
        <v>25</v>
      </c>
      <c r="AA76" s="844">
        <v>10</v>
      </c>
      <c r="AB76" s="857">
        <v>1</v>
      </c>
      <c r="AC76" s="866">
        <v>0.9</v>
      </c>
      <c r="AD76" s="871">
        <v>0.9</v>
      </c>
      <c r="AE76" s="879">
        <v>0.9</v>
      </c>
      <c r="AF76" s="811">
        <v>100</v>
      </c>
      <c r="AG76" s="832">
        <v>4</v>
      </c>
      <c r="AH76" s="1065">
        <v>100</v>
      </c>
      <c r="AI76" s="1052"/>
      <c r="AJ76" s="812"/>
      <c r="AK76" s="818"/>
      <c r="AL76" s="1167"/>
      <c r="AM76" s="812"/>
      <c r="AN76" s="818"/>
      <c r="AO76" s="1052"/>
      <c r="AP76" s="1168"/>
      <c r="AQ76" s="985"/>
      <c r="AR76" s="1167"/>
      <c r="AS76" s="812"/>
      <c r="AT76" s="818"/>
      <c r="AU76" s="1167"/>
      <c r="AV76" s="812"/>
      <c r="AW76" s="985"/>
      <c r="AX76" s="1052"/>
      <c r="AY76" s="812"/>
      <c r="AZ76" s="818"/>
      <c r="BA76" s="1167"/>
      <c r="BB76" s="812"/>
      <c r="BC76" s="818"/>
      <c r="BD76" s="1167"/>
    </row>
    <row r="77" spans="1:56" ht="21.75" customHeight="1">
      <c r="A77" s="1001" t="s">
        <v>67</v>
      </c>
      <c r="B77" s="129">
        <v>100</v>
      </c>
      <c r="C77" s="125">
        <v>90</v>
      </c>
      <c r="D77" s="343">
        <v>100</v>
      </c>
      <c r="E77" s="1303"/>
      <c r="F77" s="508">
        <v>1</v>
      </c>
      <c r="G77" s="111">
        <v>100</v>
      </c>
      <c r="H77" s="343">
        <v>80</v>
      </c>
      <c r="I77" s="514">
        <v>100</v>
      </c>
      <c r="J77" s="257">
        <v>100</v>
      </c>
      <c r="K77" s="343" t="s">
        <v>600</v>
      </c>
      <c r="L77" s="1050" t="s">
        <v>98</v>
      </c>
      <c r="M77" s="1073">
        <v>20</v>
      </c>
      <c r="N77" s="808">
        <v>90</v>
      </c>
      <c r="O77" s="818">
        <v>90</v>
      </c>
      <c r="P77" s="811">
        <v>100</v>
      </c>
      <c r="Q77" s="812">
        <v>80</v>
      </c>
      <c r="R77" s="811">
        <v>100</v>
      </c>
      <c r="S77" s="817">
        <v>1479</v>
      </c>
      <c r="T77" s="819">
        <v>1</v>
      </c>
      <c r="U77" s="819">
        <v>1</v>
      </c>
      <c r="V77" s="826">
        <v>100</v>
      </c>
      <c r="W77" s="811">
        <v>0.3</v>
      </c>
      <c r="X77" s="811">
        <v>0.1</v>
      </c>
      <c r="Y77" s="1004">
        <v>70</v>
      </c>
      <c r="Z77" s="841">
        <v>24</v>
      </c>
      <c r="AA77" s="844">
        <v>10</v>
      </c>
      <c r="AB77" s="859">
        <v>0</v>
      </c>
      <c r="AC77" s="866">
        <v>0.8</v>
      </c>
      <c r="AD77" s="873">
        <v>0.8</v>
      </c>
      <c r="AE77" s="879">
        <v>0.8</v>
      </c>
      <c r="AF77" s="883">
        <v>100</v>
      </c>
      <c r="AG77" s="833">
        <v>4</v>
      </c>
      <c r="AH77" s="1062">
        <v>100</v>
      </c>
      <c r="AI77" s="1052"/>
      <c r="AJ77" s="812"/>
      <c r="AK77" s="818"/>
      <c r="AL77" s="1167"/>
      <c r="AM77" s="812"/>
      <c r="AN77" s="818"/>
      <c r="AO77" s="1052"/>
      <c r="AP77" s="1168"/>
      <c r="AQ77" s="985"/>
      <c r="AR77" s="1167"/>
      <c r="AS77" s="812"/>
      <c r="AT77" s="818"/>
      <c r="AU77" s="1167"/>
      <c r="AV77" s="812"/>
      <c r="AW77" s="985"/>
      <c r="AX77" s="1052"/>
      <c r="AY77" s="812"/>
      <c r="AZ77" s="818"/>
      <c r="BA77" s="1167"/>
      <c r="BB77" s="812"/>
      <c r="BC77" s="818"/>
      <c r="BD77" s="1167"/>
    </row>
    <row r="78" spans="1:56" ht="21.75" customHeight="1" thickBot="1">
      <c r="A78" s="1001" t="s">
        <v>68</v>
      </c>
      <c r="B78" s="129">
        <v>100</v>
      </c>
      <c r="C78" s="125">
        <v>100</v>
      </c>
      <c r="D78" s="343">
        <v>80</v>
      </c>
      <c r="E78" s="1304"/>
      <c r="F78" s="508">
        <v>1</v>
      </c>
      <c r="G78" s="111">
        <v>90</v>
      </c>
      <c r="H78" s="343">
        <v>90</v>
      </c>
      <c r="I78" s="514">
        <v>100</v>
      </c>
      <c r="J78" s="257">
        <v>100</v>
      </c>
      <c r="K78" s="355">
        <v>100</v>
      </c>
      <c r="L78" s="1047">
        <v>75</v>
      </c>
      <c r="M78" s="1074">
        <v>14</v>
      </c>
      <c r="N78" s="1075">
        <v>90</v>
      </c>
      <c r="O78" s="1076">
        <v>90</v>
      </c>
      <c r="P78" s="1077">
        <v>100</v>
      </c>
      <c r="Q78" s="1078">
        <v>80</v>
      </c>
      <c r="R78" s="1077">
        <v>90</v>
      </c>
      <c r="S78" s="1079">
        <v>250</v>
      </c>
      <c r="T78" s="1080">
        <v>0</v>
      </c>
      <c r="U78" s="1080">
        <v>0</v>
      </c>
      <c r="V78" s="1081">
        <v>100</v>
      </c>
      <c r="W78" s="1077">
        <v>0.35</v>
      </c>
      <c r="X78" s="1077">
        <v>0.1</v>
      </c>
      <c r="Y78" s="1082">
        <v>66</v>
      </c>
      <c r="Z78" s="1083">
        <v>25</v>
      </c>
      <c r="AA78" s="1084">
        <v>3</v>
      </c>
      <c r="AB78" s="1085">
        <v>0</v>
      </c>
      <c r="AC78" s="1086">
        <v>0.95</v>
      </c>
      <c r="AD78" s="1087">
        <v>0.95</v>
      </c>
      <c r="AE78" s="1088">
        <v>0.72499999999999998</v>
      </c>
      <c r="AF78" s="1077">
        <v>100</v>
      </c>
      <c r="AG78" s="1089">
        <v>4</v>
      </c>
      <c r="AH78" s="1090">
        <v>85</v>
      </c>
      <c r="AI78" s="1052"/>
      <c r="AJ78" s="812"/>
      <c r="AK78" s="818"/>
      <c r="AL78" s="1167"/>
      <c r="AM78" s="812"/>
      <c r="AN78" s="818"/>
      <c r="AO78" s="1052"/>
      <c r="AP78" s="1168"/>
      <c r="AQ78" s="985"/>
      <c r="AR78" s="1167"/>
      <c r="AS78" s="812"/>
      <c r="AT78" s="818"/>
      <c r="AU78" s="1167"/>
      <c r="AV78" s="812"/>
      <c r="AW78" s="985"/>
      <c r="AX78" s="1052"/>
      <c r="AY78" s="812"/>
      <c r="AZ78" s="818"/>
      <c r="BA78" s="1167"/>
      <c r="BB78" s="812"/>
      <c r="BC78" s="818"/>
      <c r="BD78" s="1167"/>
    </row>
    <row r="79" spans="1:56" ht="14.25" customHeight="1">
      <c r="A79" s="94"/>
      <c r="B79" s="44"/>
      <c r="C79" s="44"/>
      <c r="D79" s="44"/>
      <c r="E79" s="44"/>
      <c r="F79" s="44"/>
      <c r="G79" s="44"/>
      <c r="H79" s="44"/>
      <c r="I79" s="44"/>
      <c r="J79" s="44"/>
      <c r="K79" s="58"/>
      <c r="L79" s="59"/>
      <c r="M79" s="500"/>
      <c r="N79" s="500"/>
      <c r="O79" s="500"/>
      <c r="P79" s="500"/>
      <c r="Q79" s="500"/>
      <c r="R79" s="500"/>
      <c r="S79" s="500"/>
      <c r="T79" s="500"/>
      <c r="U79" s="500"/>
      <c r="V79" s="500"/>
      <c r="W79" s="500"/>
      <c r="X79" s="500"/>
      <c r="Y79" s="500"/>
      <c r="Z79" s="500"/>
      <c r="AA79" s="500"/>
      <c r="AB79" s="500"/>
      <c r="AC79" s="500"/>
      <c r="AD79" s="500"/>
      <c r="AE79" s="500"/>
      <c r="AF79" s="500"/>
      <c r="AG79" s="500"/>
      <c r="AH79" s="500"/>
    </row>
    <row r="80" spans="1:56">
      <c r="K80" s="285"/>
      <c r="L80" s="285"/>
      <c r="M80" s="285"/>
      <c r="N80" s="285"/>
      <c r="O80" s="285"/>
      <c r="P80" s="285"/>
      <c r="Q80" s="285"/>
      <c r="R80" s="285"/>
      <c r="S80" s="285"/>
      <c r="T80" s="285"/>
      <c r="U80" s="285"/>
      <c r="V80" s="285"/>
      <c r="W80" s="285"/>
      <c r="X80" s="285"/>
      <c r="Y80" s="285"/>
      <c r="Z80" s="285"/>
      <c r="AA80" s="285"/>
      <c r="AB80" s="285"/>
      <c r="AC80" s="285"/>
      <c r="AD80" s="285"/>
      <c r="AE80" s="285"/>
      <c r="AF80" s="285"/>
      <c r="AG80" s="285"/>
      <c r="AH80" s="285"/>
    </row>
    <row r="81" spans="1:34" ht="15.75" customHeight="1">
      <c r="A81" s="1292" t="s">
        <v>632</v>
      </c>
      <c r="B81" s="1293"/>
      <c r="C81" s="1293"/>
      <c r="D81" s="1293"/>
      <c r="E81" s="1293"/>
      <c r="F81" s="1293"/>
      <c r="G81" s="1293"/>
      <c r="H81" s="1293"/>
      <c r="I81" s="1293"/>
      <c r="J81" s="1293"/>
      <c r="K81" s="1293"/>
      <c r="L81" s="1293"/>
      <c r="M81" s="1293"/>
      <c r="N81" s="1293"/>
      <c r="O81" s="1293"/>
      <c r="P81" s="1293"/>
      <c r="Q81" s="1293"/>
      <c r="R81" s="1293"/>
      <c r="S81" s="1293"/>
      <c r="T81" s="1293"/>
      <c r="U81" s="1293"/>
      <c r="V81" s="1293"/>
      <c r="W81" s="1293"/>
      <c r="X81" s="1293"/>
      <c r="Y81" s="1293"/>
      <c r="Z81" s="1293"/>
      <c r="AA81" s="1293"/>
      <c r="AB81" s="1293"/>
      <c r="AC81" s="1293"/>
      <c r="AD81" s="1293"/>
      <c r="AE81" s="1293"/>
      <c r="AF81" s="1293"/>
      <c r="AG81" s="1293"/>
      <c r="AH81" s="1293"/>
    </row>
    <row r="82" spans="1:34" ht="15" customHeight="1">
      <c r="A82" s="1286" t="s">
        <v>692</v>
      </c>
      <c r="B82" s="1287"/>
      <c r="C82" s="1287"/>
      <c r="D82" s="1287"/>
      <c r="E82" s="1287"/>
      <c r="F82" s="1287"/>
      <c r="G82" s="1287"/>
      <c r="H82" s="1287"/>
      <c r="I82" s="1287"/>
      <c r="J82" s="1287"/>
      <c r="K82" s="1287"/>
      <c r="L82" s="1287"/>
      <c r="M82" s="1287"/>
      <c r="N82" s="1287"/>
      <c r="O82" s="1287"/>
      <c r="P82" s="1287"/>
      <c r="Q82" s="1287"/>
      <c r="R82" s="1287"/>
      <c r="S82" s="1287"/>
      <c r="T82" s="1287"/>
      <c r="U82" s="1287"/>
      <c r="V82" s="1287"/>
      <c r="W82" s="1287"/>
      <c r="X82" s="1287"/>
      <c r="Y82" s="1287"/>
      <c r="Z82" s="1287"/>
      <c r="AA82" s="1287"/>
      <c r="AB82" s="1287"/>
      <c r="AC82" s="1287"/>
      <c r="AD82" s="1287"/>
      <c r="AE82" s="1287"/>
      <c r="AF82" s="1287"/>
      <c r="AG82" s="1287"/>
      <c r="AH82" s="1287"/>
    </row>
    <row r="83" spans="1:34" ht="15" customHeight="1">
      <c r="A83" s="1288" t="s">
        <v>693</v>
      </c>
      <c r="B83" s="1289"/>
      <c r="C83" s="1289"/>
      <c r="D83" s="1289"/>
      <c r="E83" s="1289"/>
      <c r="F83" s="1289"/>
      <c r="G83" s="1289"/>
      <c r="H83" s="1289"/>
      <c r="I83" s="1289"/>
      <c r="J83" s="1289"/>
      <c r="K83" s="1289"/>
      <c r="L83" s="1289"/>
      <c r="M83" s="1289"/>
      <c r="N83" s="1289"/>
      <c r="O83" s="1289"/>
      <c r="P83" s="1289"/>
      <c r="Q83" s="1289"/>
      <c r="R83" s="1289"/>
      <c r="S83" s="1289"/>
      <c r="T83" s="1289"/>
      <c r="U83" s="1289"/>
      <c r="V83" s="1289"/>
      <c r="W83" s="1289"/>
      <c r="X83" s="1289"/>
      <c r="Y83" s="1289"/>
      <c r="Z83" s="1289"/>
      <c r="AA83" s="1289"/>
      <c r="AB83" s="1289"/>
      <c r="AC83" s="1289"/>
      <c r="AD83" s="1289"/>
      <c r="AE83" s="1289"/>
      <c r="AF83" s="1289"/>
      <c r="AG83" s="1289"/>
      <c r="AH83" s="1289"/>
    </row>
    <row r="84" spans="1:34">
      <c r="A84" s="1290"/>
      <c r="B84" s="1291"/>
      <c r="C84" s="1291"/>
      <c r="D84" s="1291"/>
      <c r="E84" s="1291"/>
      <c r="F84" s="1291"/>
      <c r="G84" s="1291"/>
      <c r="H84" s="1291"/>
      <c r="I84" s="1291"/>
      <c r="J84" s="1291"/>
      <c r="K84" s="1291"/>
      <c r="L84" s="1291"/>
      <c r="M84" s="1291"/>
      <c r="N84" s="1291"/>
      <c r="O84" s="1291"/>
      <c r="P84" s="1291"/>
      <c r="Q84" s="1291"/>
      <c r="R84" s="1291"/>
      <c r="S84" s="1291"/>
      <c r="T84" s="1291"/>
      <c r="U84" s="1291"/>
      <c r="V84" s="1291"/>
      <c r="W84" s="1291"/>
      <c r="X84" s="1291"/>
      <c r="Y84" s="1291"/>
      <c r="Z84" s="1291"/>
      <c r="AA84" s="1291"/>
      <c r="AB84" s="1291"/>
      <c r="AC84" s="1291"/>
      <c r="AD84" s="1291"/>
      <c r="AE84" s="1291"/>
      <c r="AF84" s="1291"/>
      <c r="AG84" s="1291"/>
      <c r="AH84" s="1291"/>
    </row>
    <row r="85" spans="1:34">
      <c r="A85" s="558"/>
      <c r="B85" s="558"/>
      <c r="C85" s="558"/>
      <c r="D85" s="558"/>
      <c r="E85" s="558"/>
      <c r="F85" s="558"/>
      <c r="G85" s="558"/>
      <c r="H85" s="558"/>
      <c r="I85" s="558"/>
      <c r="J85" s="558"/>
      <c r="K85" s="558"/>
      <c r="L85" s="558"/>
      <c r="M85" s="558"/>
      <c r="N85" s="558"/>
      <c r="O85" s="558"/>
      <c r="P85" s="558"/>
      <c r="Q85" s="558"/>
      <c r="R85" s="558"/>
      <c r="S85" s="558"/>
      <c r="T85" s="558"/>
      <c r="U85" s="558"/>
      <c r="V85" s="558"/>
      <c r="W85" s="558"/>
      <c r="X85" s="558"/>
      <c r="Y85" s="558"/>
      <c r="Z85" s="558"/>
      <c r="AA85" s="558"/>
      <c r="AB85" s="558"/>
      <c r="AC85" s="558"/>
      <c r="AD85" s="558"/>
      <c r="AE85" s="558"/>
      <c r="AF85" s="558"/>
      <c r="AG85" s="558"/>
      <c r="AH85" s="558"/>
    </row>
  </sheetData>
  <mergeCells count="25">
    <mergeCell ref="A1:AH1"/>
    <mergeCell ref="A2:AH2"/>
    <mergeCell ref="A3:A6"/>
    <mergeCell ref="B3:C3"/>
    <mergeCell ref="D3:F3"/>
    <mergeCell ref="G3:I3"/>
    <mergeCell ref="J3:L3"/>
    <mergeCell ref="M3:AH4"/>
    <mergeCell ref="B4:C4"/>
    <mergeCell ref="D4:F4"/>
    <mergeCell ref="M5:AH5"/>
    <mergeCell ref="AI3:BD4"/>
    <mergeCell ref="AI5:BD5"/>
    <mergeCell ref="A82:AH82"/>
    <mergeCell ref="A83:AH84"/>
    <mergeCell ref="E47:E53"/>
    <mergeCell ref="E54:E59"/>
    <mergeCell ref="E60:E66"/>
    <mergeCell ref="E67:E72"/>
    <mergeCell ref="E73:E78"/>
    <mergeCell ref="A81:AH81"/>
    <mergeCell ref="E34:E46"/>
    <mergeCell ref="E8:E17"/>
    <mergeCell ref="E18:E24"/>
    <mergeCell ref="E25:E33"/>
  </mergeCells>
  <printOptions horizontalCentered="1"/>
  <pageMargins left="0.39370078740157483" right="0.39370078740157483" top="0.19685039370078741" bottom="0.19685039370078741" header="0.15748031496062992" footer="0.15748031496062992"/>
  <pageSetup paperSize="9" scale="50" orientation="landscape" r:id="rId1"/>
  <rowBreaks count="1" manualBreakCount="1">
    <brk id="47" max="55" man="1"/>
  </rowBreaks>
  <colBreaks count="1" manualBreakCount="1">
    <brk id="34" max="84"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94"/>
  <sheetViews>
    <sheetView view="pageBreakPreview" topLeftCell="F1" zoomScale="80" zoomScaleNormal="160" zoomScaleSheetLayoutView="80" workbookViewId="0">
      <selection activeCell="O8" sqref="O8"/>
    </sheetView>
  </sheetViews>
  <sheetFormatPr defaultColWidth="30.85546875" defaultRowHeight="15.75"/>
  <cols>
    <col min="1" max="1" width="36.28515625" customWidth="1"/>
    <col min="2" max="2" width="11.7109375" hidden="1" customWidth="1"/>
    <col min="3" max="3" width="12.7109375" hidden="1" customWidth="1"/>
    <col min="4" max="4" width="15.140625" style="17" customWidth="1"/>
    <col min="5" max="5" width="22.28515625" style="21" customWidth="1"/>
    <col min="6" max="6" width="12.85546875" style="21" customWidth="1"/>
    <col min="7" max="7" width="22.42578125" style="21" customWidth="1"/>
    <col min="8" max="8" width="14" style="21" customWidth="1"/>
    <col min="9" max="9" width="12.7109375" style="214" customWidth="1"/>
    <col min="10" max="10" width="20.85546875" style="214" customWidth="1"/>
    <col min="11" max="12" width="13" style="271" customWidth="1"/>
    <col min="13" max="13" width="20.85546875" style="271" customWidth="1"/>
    <col min="14" max="14" width="13" style="271" customWidth="1"/>
    <col min="15" max="15" width="17.5703125" style="271" customWidth="1"/>
    <col min="16" max="16" width="23.28515625" style="271" customWidth="1"/>
    <col min="17" max="18" width="13" style="271" customWidth="1"/>
    <col min="19" max="20" width="12" customWidth="1"/>
    <col min="21" max="21" width="11.85546875" customWidth="1"/>
    <col min="22" max="22" width="12.5703125" customWidth="1"/>
    <col min="23" max="23" width="13.140625" customWidth="1"/>
  </cols>
  <sheetData>
    <row r="1" spans="1:22" s="21" customFormat="1" ht="96" customHeight="1">
      <c r="A1" s="1294"/>
      <c r="B1" s="1294"/>
      <c r="C1" s="1294"/>
      <c r="D1" s="1294"/>
      <c r="E1" s="1294"/>
      <c r="F1" s="1294"/>
      <c r="G1" s="1294"/>
      <c r="H1" s="1294"/>
      <c r="I1" s="1294"/>
      <c r="J1" s="1294"/>
      <c r="K1" s="1294"/>
      <c r="L1" s="1294"/>
      <c r="M1" s="1294"/>
      <c r="N1" s="1294"/>
      <c r="O1" s="1294"/>
      <c r="P1" s="1294"/>
      <c r="Q1" s="1294"/>
      <c r="R1" s="1294"/>
      <c r="S1" s="1294"/>
    </row>
    <row r="2" spans="1:22" ht="21">
      <c r="A2" s="1389" t="s">
        <v>636</v>
      </c>
      <c r="B2" s="1389"/>
      <c r="C2" s="1389"/>
      <c r="D2" s="1389"/>
      <c r="E2" s="1389"/>
      <c r="F2" s="1389"/>
      <c r="G2" s="1389"/>
      <c r="H2" s="1389"/>
      <c r="I2" s="1389"/>
      <c r="J2" s="1389"/>
      <c r="K2" s="1389"/>
      <c r="L2" s="1389"/>
      <c r="M2" s="1389"/>
      <c r="N2" s="1389"/>
      <c r="O2" s="1389"/>
      <c r="P2" s="1389"/>
      <c r="Q2" s="1389"/>
      <c r="R2" s="1389"/>
      <c r="S2" s="1389"/>
      <c r="T2" s="1389"/>
      <c r="U2" s="1389"/>
      <c r="V2" s="1389"/>
    </row>
    <row r="3" spans="1:22" ht="10.5" customHeight="1">
      <c r="A3" s="1437"/>
      <c r="B3" s="1437"/>
      <c r="C3" s="1437"/>
      <c r="D3" s="1437"/>
      <c r="E3" s="1437"/>
      <c r="F3" s="1437"/>
      <c r="G3" s="1437"/>
      <c r="H3" s="1437"/>
      <c r="I3" s="1437"/>
      <c r="J3" s="1437"/>
      <c r="K3" s="1437"/>
      <c r="L3" s="1437"/>
      <c r="M3" s="1437"/>
      <c r="N3" s="1437"/>
      <c r="O3" s="1437"/>
      <c r="P3" s="1437"/>
      <c r="Q3" s="1437"/>
      <c r="R3" s="1437"/>
      <c r="S3" s="1437"/>
      <c r="T3" s="4"/>
      <c r="U3" s="4"/>
      <c r="V3" s="4"/>
    </row>
    <row r="4" spans="1:22" ht="18.75" customHeight="1">
      <c r="A4" s="1394" t="s">
        <v>88</v>
      </c>
      <c r="B4" s="1394"/>
      <c r="C4" s="1394"/>
      <c r="D4" s="1394"/>
      <c r="E4" s="1394"/>
      <c r="F4" s="1394"/>
      <c r="G4" s="1394"/>
      <c r="H4" s="1394"/>
      <c r="I4" s="1394"/>
      <c r="J4" s="1394"/>
      <c r="K4" s="1394"/>
      <c r="L4" s="1394"/>
      <c r="M4" s="1394"/>
      <c r="N4" s="1394"/>
      <c r="O4" s="1394"/>
      <c r="P4" s="1394"/>
      <c r="Q4" s="1394"/>
      <c r="R4" s="1394"/>
      <c r="S4" s="1394"/>
      <c r="T4" s="4"/>
      <c r="U4" s="4"/>
      <c r="V4" s="4"/>
    </row>
    <row r="5" spans="1:22" ht="18.75" customHeight="1">
      <c r="A5" s="1394" t="s">
        <v>89</v>
      </c>
      <c r="B5" s="1394"/>
      <c r="C5" s="1394"/>
      <c r="D5" s="1394"/>
      <c r="E5" s="1394"/>
      <c r="F5" s="1394"/>
      <c r="G5" s="1394"/>
      <c r="H5" s="1394"/>
      <c r="I5" s="1394"/>
      <c r="J5" s="1394"/>
      <c r="K5" s="1394"/>
      <c r="L5" s="1394"/>
      <c r="M5" s="1394"/>
      <c r="N5" s="1394"/>
      <c r="O5" s="1394"/>
      <c r="P5" s="1394"/>
      <c r="Q5" s="1394"/>
      <c r="R5" s="1394"/>
      <c r="S5" s="1394"/>
      <c r="T5" s="4"/>
      <c r="U5" s="4"/>
      <c r="V5" s="4"/>
    </row>
    <row r="6" spans="1:22" ht="18.75">
      <c r="A6" s="1471" t="s">
        <v>727</v>
      </c>
      <c r="B6" s="1471"/>
      <c r="C6" s="1471"/>
      <c r="D6" s="1471"/>
      <c r="E6" s="1471"/>
      <c r="F6" s="1471"/>
      <c r="G6" s="1471"/>
      <c r="H6" s="1471"/>
      <c r="I6" s="1471"/>
      <c r="J6" s="1471"/>
      <c r="K6" s="1471"/>
      <c r="L6" s="1471"/>
      <c r="M6" s="1471"/>
      <c r="N6" s="1471"/>
      <c r="O6" s="1471"/>
      <c r="P6" s="1471"/>
      <c r="Q6" s="1471"/>
      <c r="R6" s="1471"/>
      <c r="S6" s="1471"/>
      <c r="T6" s="4"/>
      <c r="U6" s="4"/>
      <c r="V6" s="4"/>
    </row>
    <row r="7" spans="1:22" s="21" customFormat="1" ht="18.75">
      <c r="A7" s="1442" t="s">
        <v>70</v>
      </c>
      <c r="B7" s="1402">
        <v>2017</v>
      </c>
      <c r="C7" s="1404"/>
      <c r="D7" s="1402">
        <v>2018</v>
      </c>
      <c r="E7" s="1403"/>
      <c r="F7" s="1404"/>
      <c r="G7" s="1403">
        <v>2019</v>
      </c>
      <c r="H7" s="1403"/>
      <c r="I7" s="1404"/>
      <c r="J7" s="1386">
        <v>2020</v>
      </c>
      <c r="K7" s="1387"/>
      <c r="L7" s="1388"/>
      <c r="M7" s="1386">
        <v>2021</v>
      </c>
      <c r="N7" s="1387"/>
      <c r="O7" s="1388"/>
      <c r="P7" s="1386">
        <v>2022</v>
      </c>
      <c r="Q7" s="1387"/>
      <c r="R7" s="1388"/>
      <c r="S7" s="1449" t="s">
        <v>71</v>
      </c>
      <c r="T7" s="4"/>
      <c r="U7" s="4"/>
      <c r="V7" s="4"/>
    </row>
    <row r="8" spans="1:22" ht="81" customHeight="1">
      <c r="A8" s="1442"/>
      <c r="B8" s="291" t="s">
        <v>491</v>
      </c>
      <c r="C8" s="290" t="s">
        <v>97</v>
      </c>
      <c r="D8" s="331" t="s">
        <v>488</v>
      </c>
      <c r="E8" s="290" t="s">
        <v>435</v>
      </c>
      <c r="F8" s="290" t="s">
        <v>222</v>
      </c>
      <c r="G8" s="292" t="s">
        <v>436</v>
      </c>
      <c r="H8" s="1148" t="s">
        <v>493</v>
      </c>
      <c r="I8" s="290" t="s">
        <v>484</v>
      </c>
      <c r="J8" s="290" t="s">
        <v>501</v>
      </c>
      <c r="K8" s="1148" t="s">
        <v>486</v>
      </c>
      <c r="L8" s="404" t="s">
        <v>599</v>
      </c>
      <c r="M8" s="402" t="s">
        <v>646</v>
      </c>
      <c r="N8" s="1148" t="s">
        <v>640</v>
      </c>
      <c r="O8" s="1270" t="s">
        <v>774</v>
      </c>
      <c r="P8" s="1148" t="s">
        <v>768</v>
      </c>
      <c r="Q8" s="1148" t="s">
        <v>754</v>
      </c>
      <c r="R8" s="1148" t="s">
        <v>760</v>
      </c>
      <c r="S8" s="1451"/>
    </row>
    <row r="9" spans="1:22">
      <c r="A9" s="13" t="s">
        <v>0</v>
      </c>
      <c r="B9" s="100"/>
      <c r="C9" s="113"/>
      <c r="D9" s="113"/>
      <c r="E9" s="113"/>
      <c r="F9" s="113"/>
      <c r="G9" s="113"/>
      <c r="H9" s="113"/>
      <c r="I9" s="113"/>
      <c r="J9" s="113"/>
      <c r="K9" s="113"/>
      <c r="L9" s="499"/>
      <c r="M9" s="405"/>
      <c r="N9" s="405"/>
      <c r="O9" s="405"/>
      <c r="P9" s="1150"/>
      <c r="Q9" s="1150"/>
      <c r="R9" s="1150"/>
      <c r="S9" s="113"/>
    </row>
    <row r="10" spans="1:22" ht="20.25" customHeight="1">
      <c r="A10" s="47" t="s">
        <v>1</v>
      </c>
      <c r="B10" s="217">
        <v>0</v>
      </c>
      <c r="C10" s="99">
        <v>0</v>
      </c>
      <c r="D10" s="348">
        <v>0</v>
      </c>
      <c r="E10" s="1486" t="s">
        <v>164</v>
      </c>
      <c r="F10" s="432">
        <v>0</v>
      </c>
      <c r="G10" s="1489" t="s">
        <v>399</v>
      </c>
      <c r="H10" s="348">
        <v>0</v>
      </c>
      <c r="I10" s="463">
        <v>0</v>
      </c>
      <c r="J10" s="216">
        <v>0</v>
      </c>
      <c r="K10" s="343" t="s">
        <v>600</v>
      </c>
      <c r="L10" s="320">
        <v>1</v>
      </c>
      <c r="M10" s="856">
        <v>0</v>
      </c>
      <c r="N10" s="925">
        <f>'METAS 2021'!AB9</f>
        <v>1</v>
      </c>
      <c r="O10" s="925">
        <v>0</v>
      </c>
      <c r="P10" s="1194">
        <f>'SUGESTÃO DA ÁREA TÉCNICA 2021'!AX9</f>
        <v>0</v>
      </c>
      <c r="Q10" s="1194">
        <f>'METAS 2021'!AX9</f>
        <v>0</v>
      </c>
      <c r="R10" s="1194">
        <f>'RESULTADO 2021'!AY9</f>
        <v>0</v>
      </c>
      <c r="S10" s="56" t="s">
        <v>76</v>
      </c>
    </row>
    <row r="11" spans="1:22" ht="20.25" customHeight="1">
      <c r="A11" s="47" t="s">
        <v>2</v>
      </c>
      <c r="B11" s="217">
        <v>0</v>
      </c>
      <c r="C11" s="99">
        <v>0</v>
      </c>
      <c r="D11" s="348">
        <v>0</v>
      </c>
      <c r="E11" s="1488"/>
      <c r="F11" s="432">
        <v>0</v>
      </c>
      <c r="G11" s="1490"/>
      <c r="H11" s="348">
        <v>1</v>
      </c>
      <c r="I11" s="463">
        <v>0</v>
      </c>
      <c r="J11" s="216">
        <v>0</v>
      </c>
      <c r="K11" s="348">
        <v>1</v>
      </c>
      <c r="L11" s="780">
        <v>0</v>
      </c>
      <c r="M11" s="857">
        <v>0</v>
      </c>
      <c r="N11" s="925">
        <f>'METAS 2021'!AB10</f>
        <v>0</v>
      </c>
      <c r="O11" s="925">
        <v>0</v>
      </c>
      <c r="P11" s="1194">
        <f>'SUGESTÃO DA ÁREA TÉCNICA 2021'!AX10</f>
        <v>0</v>
      </c>
      <c r="Q11" s="1194">
        <f>'METAS 2021'!AX10</f>
        <v>0</v>
      </c>
      <c r="R11" s="1194">
        <f>'RESULTADO 2021'!AY10</f>
        <v>0</v>
      </c>
      <c r="S11" s="56" t="s">
        <v>76</v>
      </c>
    </row>
    <row r="12" spans="1:22" ht="22.5" customHeight="1">
      <c r="A12" s="47" t="s">
        <v>3</v>
      </c>
      <c r="B12" s="217">
        <v>0</v>
      </c>
      <c r="C12" s="99">
        <v>0</v>
      </c>
      <c r="D12" s="348">
        <v>0</v>
      </c>
      <c r="E12" s="1487"/>
      <c r="F12" s="432">
        <v>0</v>
      </c>
      <c r="G12" s="1491"/>
      <c r="H12" s="348">
        <v>0</v>
      </c>
      <c r="I12" s="470">
        <v>1</v>
      </c>
      <c r="J12" s="216">
        <v>0</v>
      </c>
      <c r="K12" s="348">
        <v>0</v>
      </c>
      <c r="L12" s="469">
        <v>2</v>
      </c>
      <c r="M12" s="856">
        <v>1</v>
      </c>
      <c r="N12" s="925">
        <f>'METAS 2021'!AB11</f>
        <v>1</v>
      </c>
      <c r="O12" s="925">
        <v>0</v>
      </c>
      <c r="P12" s="1194">
        <f>'SUGESTÃO DA ÁREA TÉCNICA 2021'!AX11</f>
        <v>0</v>
      </c>
      <c r="Q12" s="1194">
        <f>'METAS 2021'!AX11</f>
        <v>0</v>
      </c>
      <c r="R12" s="1194">
        <f>'RESULTADO 2021'!AY11</f>
        <v>0</v>
      </c>
      <c r="S12" s="56" t="s">
        <v>76</v>
      </c>
    </row>
    <row r="13" spans="1:22" ht="26.25" customHeight="1">
      <c r="A13" s="47" t="s">
        <v>4</v>
      </c>
      <c r="B13" s="217">
        <v>5</v>
      </c>
      <c r="C13" s="99">
        <v>3</v>
      </c>
      <c r="D13" s="348">
        <v>1</v>
      </c>
      <c r="E13" s="128" t="s">
        <v>250</v>
      </c>
      <c r="F13" s="432">
        <v>0</v>
      </c>
      <c r="G13" s="192" t="s">
        <v>399</v>
      </c>
      <c r="H13" s="348">
        <v>3</v>
      </c>
      <c r="I13" s="463">
        <v>0</v>
      </c>
      <c r="J13" s="216">
        <v>0</v>
      </c>
      <c r="K13" s="348">
        <v>0</v>
      </c>
      <c r="L13" s="780">
        <v>0</v>
      </c>
      <c r="M13" s="857">
        <v>0</v>
      </c>
      <c r="N13" s="925">
        <f>'METAS 2021'!AB12</f>
        <v>0</v>
      </c>
      <c r="O13" s="925">
        <v>0</v>
      </c>
      <c r="P13" s="1194">
        <f>'SUGESTÃO DA ÁREA TÉCNICA 2021'!AX12</f>
        <v>0</v>
      </c>
      <c r="Q13" s="1194">
        <f>'METAS 2021'!AX12</f>
        <v>0</v>
      </c>
      <c r="R13" s="1194">
        <f>'RESULTADO 2021'!AY12</f>
        <v>0</v>
      </c>
      <c r="S13" s="56" t="s">
        <v>76</v>
      </c>
    </row>
    <row r="14" spans="1:22" ht="20.25" customHeight="1">
      <c r="A14" s="47" t="s">
        <v>5</v>
      </c>
      <c r="B14" s="217">
        <v>0</v>
      </c>
      <c r="C14" s="99">
        <v>0</v>
      </c>
      <c r="D14" s="348">
        <v>0</v>
      </c>
      <c r="E14" s="127" t="s">
        <v>164</v>
      </c>
      <c r="F14" s="432">
        <v>0</v>
      </c>
      <c r="G14" s="123">
        <v>0</v>
      </c>
      <c r="H14" s="348">
        <v>0</v>
      </c>
      <c r="I14" s="463">
        <v>0</v>
      </c>
      <c r="J14" s="123">
        <v>0</v>
      </c>
      <c r="K14" s="348">
        <v>0</v>
      </c>
      <c r="L14" s="780">
        <v>0</v>
      </c>
      <c r="M14" s="857">
        <v>0</v>
      </c>
      <c r="N14" s="925">
        <f>'METAS 2021'!AB13</f>
        <v>0</v>
      </c>
      <c r="O14" s="925">
        <v>0</v>
      </c>
      <c r="P14" s="1194">
        <f>'SUGESTÃO DA ÁREA TÉCNICA 2021'!AX13</f>
        <v>0</v>
      </c>
      <c r="Q14" s="1194">
        <f>'METAS 2021'!AX13</f>
        <v>0</v>
      </c>
      <c r="R14" s="1194">
        <f>'RESULTADO 2021'!AY13</f>
        <v>0</v>
      </c>
      <c r="S14" s="56" t="s">
        <v>76</v>
      </c>
    </row>
    <row r="15" spans="1:22" ht="27" customHeight="1">
      <c r="A15" s="47" t="s">
        <v>6</v>
      </c>
      <c r="B15" s="217">
        <v>5</v>
      </c>
      <c r="C15" s="99">
        <v>1</v>
      </c>
      <c r="D15" s="348">
        <v>0</v>
      </c>
      <c r="E15" s="128" t="s">
        <v>165</v>
      </c>
      <c r="F15" s="432">
        <v>0</v>
      </c>
      <c r="G15" s="120">
        <v>0</v>
      </c>
      <c r="H15" s="348">
        <v>0</v>
      </c>
      <c r="I15" s="463">
        <v>0</v>
      </c>
      <c r="J15" s="120">
        <v>0</v>
      </c>
      <c r="K15" s="348">
        <v>0</v>
      </c>
      <c r="L15" s="469">
        <v>2</v>
      </c>
      <c r="M15" s="858">
        <v>0</v>
      </c>
      <c r="N15" s="925">
        <f>'METAS 2021'!AB14</f>
        <v>0</v>
      </c>
      <c r="O15" s="925">
        <v>0</v>
      </c>
      <c r="P15" s="1194">
        <f>'SUGESTÃO DA ÁREA TÉCNICA 2021'!AX14</f>
        <v>0</v>
      </c>
      <c r="Q15" s="1194">
        <f>'METAS 2021'!AX14</f>
        <v>0</v>
      </c>
      <c r="R15" s="1194">
        <f>'RESULTADO 2021'!AY14</f>
        <v>0</v>
      </c>
      <c r="S15" s="56" t="s">
        <v>76</v>
      </c>
    </row>
    <row r="16" spans="1:22" ht="21" customHeight="1">
      <c r="A16" s="47" t="s">
        <v>7</v>
      </c>
      <c r="B16" s="205">
        <v>0</v>
      </c>
      <c r="C16" s="99">
        <v>0</v>
      </c>
      <c r="D16" s="348">
        <v>1</v>
      </c>
      <c r="E16" s="128" t="s">
        <v>166</v>
      </c>
      <c r="F16" s="432">
        <v>1</v>
      </c>
      <c r="G16" s="120">
        <v>0</v>
      </c>
      <c r="H16" s="348">
        <v>0</v>
      </c>
      <c r="I16" s="470">
        <v>1</v>
      </c>
      <c r="J16" s="120">
        <v>0</v>
      </c>
      <c r="K16" s="348">
        <v>0</v>
      </c>
      <c r="L16" s="469">
        <v>1</v>
      </c>
      <c r="M16" s="856">
        <v>0</v>
      </c>
      <c r="N16" s="925">
        <f>'METAS 2021'!AB15</f>
        <v>0</v>
      </c>
      <c r="O16" s="925">
        <v>0</v>
      </c>
      <c r="P16" s="1194">
        <f>'SUGESTÃO DA ÁREA TÉCNICA 2021'!AX15</f>
        <v>0</v>
      </c>
      <c r="Q16" s="1194">
        <f>'METAS 2021'!AX15</f>
        <v>0</v>
      </c>
      <c r="R16" s="1194">
        <f>'RESULTADO 2021'!AY15</f>
        <v>0</v>
      </c>
      <c r="S16" s="56" t="s">
        <v>76</v>
      </c>
    </row>
    <row r="17" spans="1:19" ht="21.75" customHeight="1">
      <c r="A17" s="47" t="s">
        <v>8</v>
      </c>
      <c r="B17" s="217">
        <v>1</v>
      </c>
      <c r="C17" s="99">
        <v>2</v>
      </c>
      <c r="D17" s="348">
        <v>3</v>
      </c>
      <c r="E17" s="128" t="s">
        <v>251</v>
      </c>
      <c r="F17" s="432">
        <v>1</v>
      </c>
      <c r="G17" s="120">
        <v>2</v>
      </c>
      <c r="H17" s="348">
        <v>2</v>
      </c>
      <c r="I17" s="463">
        <v>1</v>
      </c>
      <c r="J17" s="120">
        <v>2</v>
      </c>
      <c r="K17" s="348">
        <v>2</v>
      </c>
      <c r="L17" s="780">
        <v>0</v>
      </c>
      <c r="M17" s="859">
        <v>3</v>
      </c>
      <c r="N17" s="925">
        <f>'METAS 2021'!AB16</f>
        <v>3</v>
      </c>
      <c r="O17" s="925">
        <v>0</v>
      </c>
      <c r="P17" s="1194">
        <f>'SUGESTÃO DA ÁREA TÉCNICA 2021'!AX16</f>
        <v>0</v>
      </c>
      <c r="Q17" s="1194">
        <f>'METAS 2021'!AX16</f>
        <v>0</v>
      </c>
      <c r="R17" s="1194">
        <f>'RESULTADO 2021'!AY16</f>
        <v>0</v>
      </c>
      <c r="S17" s="56" t="s">
        <v>76</v>
      </c>
    </row>
    <row r="18" spans="1:19" ht="20.25" customHeight="1">
      <c r="A18" s="47" t="s">
        <v>9</v>
      </c>
      <c r="B18" s="218">
        <v>0</v>
      </c>
      <c r="C18" s="99">
        <v>0</v>
      </c>
      <c r="D18" s="358" t="s">
        <v>612</v>
      </c>
      <c r="E18" s="128" t="s">
        <v>166</v>
      </c>
      <c r="F18" s="432">
        <v>0</v>
      </c>
      <c r="G18" s="120">
        <v>0</v>
      </c>
      <c r="H18" s="348">
        <v>0</v>
      </c>
      <c r="I18" s="463">
        <v>0</v>
      </c>
      <c r="J18" s="120">
        <v>0</v>
      </c>
      <c r="K18" s="343" t="s">
        <v>600</v>
      </c>
      <c r="L18" s="321">
        <v>1</v>
      </c>
      <c r="M18" s="856">
        <v>0</v>
      </c>
      <c r="N18" s="925">
        <f>'METAS 2021'!AB17</f>
        <v>0</v>
      </c>
      <c r="O18" s="925">
        <v>0</v>
      </c>
      <c r="P18" s="1194">
        <f>'SUGESTÃO DA ÁREA TÉCNICA 2021'!AX17</f>
        <v>0</v>
      </c>
      <c r="Q18" s="1194">
        <f>'METAS 2021'!AX17</f>
        <v>0</v>
      </c>
      <c r="R18" s="1194">
        <f>'RESULTADO 2021'!AY17</f>
        <v>0</v>
      </c>
      <c r="S18" s="56" t="s">
        <v>76</v>
      </c>
    </row>
    <row r="19" spans="1:19">
      <c r="A19" s="13" t="s">
        <v>10</v>
      </c>
      <c r="B19" s="100"/>
      <c r="C19" s="113"/>
      <c r="D19" s="113"/>
      <c r="E19" s="113"/>
      <c r="F19" s="113"/>
      <c r="G19" s="113"/>
      <c r="H19" s="113"/>
      <c r="I19" s="113"/>
      <c r="J19" s="113"/>
      <c r="K19" s="113"/>
      <c r="L19" s="306"/>
      <c r="M19" s="860"/>
      <c r="N19" s="926"/>
      <c r="O19" s="926"/>
      <c r="P19" s="1195"/>
      <c r="Q19" s="1195"/>
      <c r="R19" s="1195"/>
      <c r="S19" s="113"/>
    </row>
    <row r="20" spans="1:19" ht="19.5" customHeight="1">
      <c r="A20" s="47" t="s">
        <v>11</v>
      </c>
      <c r="B20" s="217">
        <v>0</v>
      </c>
      <c r="C20" s="99">
        <v>0</v>
      </c>
      <c r="D20" s="348">
        <v>0</v>
      </c>
      <c r="E20" s="1483" t="s">
        <v>164</v>
      </c>
      <c r="F20" s="432">
        <v>0</v>
      </c>
      <c r="G20" s="120">
        <v>0</v>
      </c>
      <c r="H20" s="348">
        <v>0</v>
      </c>
      <c r="I20" s="463">
        <v>0</v>
      </c>
      <c r="J20" s="120">
        <v>0</v>
      </c>
      <c r="K20" s="348">
        <v>0</v>
      </c>
      <c r="L20" s="464">
        <v>0</v>
      </c>
      <c r="M20" s="857">
        <v>0</v>
      </c>
      <c r="N20" s="925">
        <f>'METAS 2021'!AB19</f>
        <v>2</v>
      </c>
      <c r="O20" s="925">
        <v>1</v>
      </c>
      <c r="P20" s="1194">
        <f>'SUGESTÃO DA ÁREA TÉCNICA 2021'!AX19</f>
        <v>0</v>
      </c>
      <c r="Q20" s="1194">
        <f>'METAS 2021'!AX19</f>
        <v>0</v>
      </c>
      <c r="R20" s="1194">
        <f>'RESULTADO 2021'!AY19</f>
        <v>0</v>
      </c>
      <c r="S20" s="56" t="s">
        <v>76</v>
      </c>
    </row>
    <row r="21" spans="1:19" ht="19.5" customHeight="1">
      <c r="A21" s="47" t="s">
        <v>12</v>
      </c>
      <c r="B21" s="205">
        <v>0</v>
      </c>
      <c r="C21" s="99">
        <v>0</v>
      </c>
      <c r="D21" s="348">
        <v>0</v>
      </c>
      <c r="E21" s="1484"/>
      <c r="F21" s="432">
        <v>0</v>
      </c>
      <c r="G21" s="120">
        <v>0</v>
      </c>
      <c r="H21" s="348">
        <v>0</v>
      </c>
      <c r="I21" s="463">
        <v>0</v>
      </c>
      <c r="J21" s="120">
        <v>0</v>
      </c>
      <c r="K21" s="348">
        <v>0</v>
      </c>
      <c r="L21" s="464">
        <v>0</v>
      </c>
      <c r="M21" s="859">
        <v>0</v>
      </c>
      <c r="N21" s="925">
        <f>'METAS 2021'!AB20</f>
        <v>0</v>
      </c>
      <c r="O21" s="925">
        <v>0</v>
      </c>
      <c r="P21" s="1194">
        <f>'SUGESTÃO DA ÁREA TÉCNICA 2021'!AX20</f>
        <v>0</v>
      </c>
      <c r="Q21" s="1194">
        <f>'METAS 2021'!AX20</f>
        <v>0</v>
      </c>
      <c r="R21" s="1194">
        <f>'RESULTADO 2021'!AY20</f>
        <v>0</v>
      </c>
      <c r="S21" s="56" t="s">
        <v>76</v>
      </c>
    </row>
    <row r="22" spans="1:19" ht="22.5" customHeight="1">
      <c r="A22" s="47" t="s">
        <v>13</v>
      </c>
      <c r="B22" s="205">
        <v>0</v>
      </c>
      <c r="C22" s="99">
        <v>0</v>
      </c>
      <c r="D22" s="359">
        <v>0</v>
      </c>
      <c r="E22" s="1485"/>
      <c r="F22" s="465">
        <v>0</v>
      </c>
      <c r="G22" s="120">
        <v>0</v>
      </c>
      <c r="H22" s="348">
        <v>0</v>
      </c>
      <c r="I22" s="463">
        <v>0</v>
      </c>
      <c r="J22" s="120">
        <v>0</v>
      </c>
      <c r="K22" s="343">
        <v>0</v>
      </c>
      <c r="L22" s="464">
        <v>0</v>
      </c>
      <c r="M22" s="857">
        <v>0</v>
      </c>
      <c r="N22" s="925">
        <f>'METAS 2021'!AB21</f>
        <v>0</v>
      </c>
      <c r="O22" s="925">
        <v>0</v>
      </c>
      <c r="P22" s="1194">
        <f>'SUGESTÃO DA ÁREA TÉCNICA 2021'!AX21</f>
        <v>0</v>
      </c>
      <c r="Q22" s="1194">
        <f>'METAS 2021'!AX21</f>
        <v>0</v>
      </c>
      <c r="R22" s="1194">
        <f>'RESULTADO 2021'!AY21</f>
        <v>0</v>
      </c>
      <c r="S22" s="56" t="s">
        <v>76</v>
      </c>
    </row>
    <row r="23" spans="1:19" ht="21" customHeight="1">
      <c r="A23" s="47" t="s">
        <v>14</v>
      </c>
      <c r="B23" s="205">
        <v>1</v>
      </c>
      <c r="C23" s="99">
        <v>0</v>
      </c>
      <c r="D23" s="348">
        <v>1</v>
      </c>
      <c r="E23" s="128" t="s">
        <v>166</v>
      </c>
      <c r="F23" s="432">
        <v>0</v>
      </c>
      <c r="G23" s="120">
        <v>0</v>
      </c>
      <c r="H23" s="348">
        <v>0</v>
      </c>
      <c r="I23" s="463">
        <v>0</v>
      </c>
      <c r="J23" s="120">
        <v>0</v>
      </c>
      <c r="K23" s="348">
        <v>1</v>
      </c>
      <c r="L23" s="466">
        <v>1</v>
      </c>
      <c r="M23" s="858">
        <v>0</v>
      </c>
      <c r="N23" s="925">
        <f>'METAS 2021'!AB22</f>
        <v>0</v>
      </c>
      <c r="O23" s="925">
        <v>0</v>
      </c>
      <c r="P23" s="1194">
        <f>'SUGESTÃO DA ÁREA TÉCNICA 2021'!AX22</f>
        <v>0</v>
      </c>
      <c r="Q23" s="1194">
        <f>'METAS 2021'!AX22</f>
        <v>0</v>
      </c>
      <c r="R23" s="1194">
        <f>'RESULTADO 2021'!AY22</f>
        <v>0</v>
      </c>
      <c r="S23" s="56" t="s">
        <v>76</v>
      </c>
    </row>
    <row r="24" spans="1:19" ht="20.25" customHeight="1">
      <c r="A24" s="47" t="s">
        <v>15</v>
      </c>
      <c r="B24" s="205">
        <v>0</v>
      </c>
      <c r="C24" s="99">
        <v>1</v>
      </c>
      <c r="D24" s="348">
        <v>0</v>
      </c>
      <c r="E24" s="1486" t="s">
        <v>164</v>
      </c>
      <c r="F24" s="432">
        <v>0</v>
      </c>
      <c r="G24" s="180">
        <v>1</v>
      </c>
      <c r="H24" s="360">
        <v>1</v>
      </c>
      <c r="I24" s="470">
        <v>3</v>
      </c>
      <c r="J24" s="180">
        <v>1</v>
      </c>
      <c r="K24" s="348">
        <v>0</v>
      </c>
      <c r="L24" s="464">
        <v>0</v>
      </c>
      <c r="M24" s="857">
        <v>3</v>
      </c>
      <c r="N24" s="925">
        <f>'METAS 2021'!AB23</f>
        <v>3</v>
      </c>
      <c r="O24" s="925">
        <v>1</v>
      </c>
      <c r="P24" s="1194">
        <f>'SUGESTÃO DA ÁREA TÉCNICA 2021'!AX23</f>
        <v>0</v>
      </c>
      <c r="Q24" s="1194">
        <f>'METAS 2021'!AX23</f>
        <v>0</v>
      </c>
      <c r="R24" s="1194">
        <f>'RESULTADO 2021'!AY23</f>
        <v>0</v>
      </c>
      <c r="S24" s="56" t="s">
        <v>76</v>
      </c>
    </row>
    <row r="25" spans="1:19" ht="21.75" customHeight="1">
      <c r="A25" s="47" t="s">
        <v>16</v>
      </c>
      <c r="B25" s="110">
        <v>0</v>
      </c>
      <c r="C25" s="99">
        <v>0</v>
      </c>
      <c r="D25" s="348">
        <v>0</v>
      </c>
      <c r="E25" s="1487"/>
      <c r="F25" s="432">
        <v>0</v>
      </c>
      <c r="G25" s="120">
        <v>0</v>
      </c>
      <c r="H25" s="348">
        <v>0</v>
      </c>
      <c r="I25" s="463">
        <v>0</v>
      </c>
      <c r="J25" s="120">
        <v>0</v>
      </c>
      <c r="K25" s="348">
        <v>0</v>
      </c>
      <c r="L25" s="469">
        <v>2</v>
      </c>
      <c r="M25" s="858">
        <v>1</v>
      </c>
      <c r="N25" s="925">
        <f>'METAS 2021'!AB24</f>
        <v>2</v>
      </c>
      <c r="O25" s="925">
        <v>1</v>
      </c>
      <c r="P25" s="1194">
        <f>'SUGESTÃO DA ÁREA TÉCNICA 2021'!AX24</f>
        <v>0</v>
      </c>
      <c r="Q25" s="1194">
        <f>'METAS 2021'!AX24</f>
        <v>0</v>
      </c>
      <c r="R25" s="1194">
        <f>'RESULTADO 2021'!AY24</f>
        <v>0</v>
      </c>
      <c r="S25" s="56" t="s">
        <v>76</v>
      </c>
    </row>
    <row r="26" spans="1:19">
      <c r="A26" s="13" t="s">
        <v>17</v>
      </c>
      <c r="B26" s="112"/>
      <c r="C26" s="112"/>
      <c r="D26" s="112"/>
      <c r="E26" s="112"/>
      <c r="F26" s="112"/>
      <c r="G26" s="112"/>
      <c r="H26" s="112"/>
      <c r="I26" s="112"/>
      <c r="J26" s="112"/>
      <c r="K26" s="112"/>
      <c r="L26" s="102"/>
      <c r="M26" s="861"/>
      <c r="N26" s="925">
        <f>'METAS 2021'!AB25</f>
        <v>0</v>
      </c>
      <c r="O26" s="925"/>
      <c r="P26" s="1194">
        <f>'SUGESTÃO DA ÁREA TÉCNICA 2021'!AX25</f>
        <v>0</v>
      </c>
      <c r="Q26" s="1194">
        <f>'METAS 2021'!AX25</f>
        <v>0</v>
      </c>
      <c r="R26" s="1194">
        <f>'RESULTADO 2021'!AY25</f>
        <v>0</v>
      </c>
      <c r="S26" s="158"/>
    </row>
    <row r="27" spans="1:19">
      <c r="A27" s="47" t="s">
        <v>18</v>
      </c>
      <c r="B27" s="217">
        <v>0</v>
      </c>
      <c r="C27" s="99">
        <v>0</v>
      </c>
      <c r="D27" s="348">
        <v>0</v>
      </c>
      <c r="E27" s="131" t="s">
        <v>275</v>
      </c>
      <c r="F27" s="432">
        <v>0</v>
      </c>
      <c r="G27" s="120">
        <v>0</v>
      </c>
      <c r="H27" s="348">
        <v>0</v>
      </c>
      <c r="I27" s="433">
        <v>0</v>
      </c>
      <c r="J27" s="120">
        <v>0</v>
      </c>
      <c r="K27" s="348">
        <v>0</v>
      </c>
      <c r="L27" s="464">
        <v>0</v>
      </c>
      <c r="M27" s="859">
        <v>0</v>
      </c>
      <c r="N27" s="925">
        <f>'METAS 2021'!AB26</f>
        <v>0</v>
      </c>
      <c r="O27" s="925">
        <v>0</v>
      </c>
      <c r="P27" s="1194">
        <f>'SUGESTÃO DA ÁREA TÉCNICA 2021'!AX26</f>
        <v>0</v>
      </c>
      <c r="Q27" s="1194">
        <f>'METAS 2021'!AX26</f>
        <v>0</v>
      </c>
      <c r="R27" s="1194">
        <f>'RESULTADO 2021'!AY26</f>
        <v>0</v>
      </c>
      <c r="S27" s="56" t="s">
        <v>76</v>
      </c>
    </row>
    <row r="28" spans="1:19">
      <c r="A28" s="47" t="s">
        <v>19</v>
      </c>
      <c r="B28" s="205">
        <v>0</v>
      </c>
      <c r="C28" s="99">
        <v>0</v>
      </c>
      <c r="D28" s="348">
        <v>0</v>
      </c>
      <c r="E28" s="131" t="s">
        <v>275</v>
      </c>
      <c r="F28" s="432">
        <v>0</v>
      </c>
      <c r="G28" s="120">
        <v>0</v>
      </c>
      <c r="H28" s="348">
        <v>0</v>
      </c>
      <c r="I28" s="433">
        <v>0</v>
      </c>
      <c r="J28" s="120">
        <v>0</v>
      </c>
      <c r="K28" s="348">
        <v>0</v>
      </c>
      <c r="L28" s="464">
        <v>0</v>
      </c>
      <c r="M28" s="857">
        <v>0</v>
      </c>
      <c r="N28" s="925">
        <f>'METAS 2021'!AB27</f>
        <v>0</v>
      </c>
      <c r="O28" s="925">
        <v>0</v>
      </c>
      <c r="P28" s="1194">
        <f>'SUGESTÃO DA ÁREA TÉCNICA 2021'!AX27</f>
        <v>0</v>
      </c>
      <c r="Q28" s="1194">
        <f>'METAS 2021'!AX27</f>
        <v>0</v>
      </c>
      <c r="R28" s="1194">
        <f>'RESULTADO 2021'!AY27</f>
        <v>0</v>
      </c>
      <c r="S28" s="56" t="s">
        <v>76</v>
      </c>
    </row>
    <row r="29" spans="1:19">
      <c r="A29" s="47" t="s">
        <v>20</v>
      </c>
      <c r="B29" s="205">
        <v>0</v>
      </c>
      <c r="C29" s="99">
        <v>0</v>
      </c>
      <c r="D29" s="360">
        <v>0</v>
      </c>
      <c r="E29" s="131" t="s">
        <v>276</v>
      </c>
      <c r="F29" s="471">
        <v>1</v>
      </c>
      <c r="G29" s="193">
        <v>0</v>
      </c>
      <c r="H29" s="348">
        <v>0</v>
      </c>
      <c r="I29" s="430">
        <v>1</v>
      </c>
      <c r="J29" s="121">
        <v>0</v>
      </c>
      <c r="K29" s="348">
        <v>0</v>
      </c>
      <c r="L29" s="464">
        <v>0</v>
      </c>
      <c r="M29" s="857">
        <v>0</v>
      </c>
      <c r="N29" s="925">
        <f>'METAS 2021'!AB28</f>
        <v>0</v>
      </c>
      <c r="O29" s="925">
        <v>0</v>
      </c>
      <c r="P29" s="1194">
        <f>'SUGESTÃO DA ÁREA TÉCNICA 2021'!AX28</f>
        <v>0</v>
      </c>
      <c r="Q29" s="1194">
        <f>'METAS 2021'!AX28</f>
        <v>0</v>
      </c>
      <c r="R29" s="1194">
        <f>'RESULTADO 2021'!AY28</f>
        <v>0</v>
      </c>
      <c r="S29" s="56" t="s">
        <v>76</v>
      </c>
    </row>
    <row r="30" spans="1:19">
      <c r="A30" s="47" t="s">
        <v>21</v>
      </c>
      <c r="B30" s="205">
        <v>1</v>
      </c>
      <c r="C30" s="99">
        <v>0</v>
      </c>
      <c r="D30" s="348">
        <v>0</v>
      </c>
      <c r="E30" s="131" t="s">
        <v>275</v>
      </c>
      <c r="F30" s="432">
        <v>0</v>
      </c>
      <c r="G30" s="120">
        <v>0</v>
      </c>
      <c r="H30" s="348">
        <v>0</v>
      </c>
      <c r="I30" s="433">
        <v>0</v>
      </c>
      <c r="J30" s="120">
        <v>0</v>
      </c>
      <c r="K30" s="348">
        <v>0</v>
      </c>
      <c r="L30" s="469">
        <v>1</v>
      </c>
      <c r="M30" s="856">
        <v>0</v>
      </c>
      <c r="N30" s="925">
        <f>'METAS 2021'!AB29</f>
        <v>0</v>
      </c>
      <c r="O30" s="925">
        <v>0</v>
      </c>
      <c r="P30" s="1194">
        <f>'SUGESTÃO DA ÁREA TÉCNICA 2021'!AX29</f>
        <v>0</v>
      </c>
      <c r="Q30" s="1194">
        <f>'METAS 2021'!AX29</f>
        <v>0</v>
      </c>
      <c r="R30" s="1194">
        <f>'RESULTADO 2021'!AY29</f>
        <v>0</v>
      </c>
      <c r="S30" s="56" t="s">
        <v>76</v>
      </c>
    </row>
    <row r="31" spans="1:19">
      <c r="A31" s="47" t="s">
        <v>22</v>
      </c>
      <c r="B31" s="205">
        <v>2</v>
      </c>
      <c r="C31" s="99">
        <v>3</v>
      </c>
      <c r="D31" s="348">
        <v>3</v>
      </c>
      <c r="E31" s="1483" t="s">
        <v>165</v>
      </c>
      <c r="F31" s="432">
        <v>3</v>
      </c>
      <c r="G31" s="192" t="s">
        <v>400</v>
      </c>
      <c r="H31" s="348">
        <v>3</v>
      </c>
      <c r="I31" s="463">
        <v>1</v>
      </c>
      <c r="J31" s="216">
        <v>1</v>
      </c>
      <c r="K31" s="348">
        <v>1</v>
      </c>
      <c r="L31" s="464">
        <v>0</v>
      </c>
      <c r="M31" s="857">
        <v>2</v>
      </c>
      <c r="N31" s="925">
        <f>'METAS 2021'!AB30</f>
        <v>3</v>
      </c>
      <c r="O31" s="925">
        <v>2</v>
      </c>
      <c r="P31" s="1194">
        <f>'SUGESTÃO DA ÁREA TÉCNICA 2021'!AX30</f>
        <v>0</v>
      </c>
      <c r="Q31" s="1194">
        <f>'METAS 2021'!AX30</f>
        <v>0</v>
      </c>
      <c r="R31" s="1194">
        <f>'RESULTADO 2021'!AY30</f>
        <v>0</v>
      </c>
      <c r="S31" s="56" t="s">
        <v>76</v>
      </c>
    </row>
    <row r="32" spans="1:19">
      <c r="A32" s="47" t="s">
        <v>23</v>
      </c>
      <c r="B32" s="205">
        <v>0</v>
      </c>
      <c r="C32" s="99">
        <v>2</v>
      </c>
      <c r="D32" s="348">
        <v>0</v>
      </c>
      <c r="E32" s="1484"/>
      <c r="F32" s="432">
        <v>0</v>
      </c>
      <c r="G32" s="120">
        <v>0</v>
      </c>
      <c r="H32" s="348">
        <v>0</v>
      </c>
      <c r="I32" s="470">
        <v>1</v>
      </c>
      <c r="J32" s="120">
        <v>0</v>
      </c>
      <c r="K32" s="348">
        <v>0</v>
      </c>
      <c r="L32" s="464">
        <v>0</v>
      </c>
      <c r="M32" s="857">
        <v>0</v>
      </c>
      <c r="N32" s="925">
        <f>'METAS 2021'!AB31</f>
        <v>1</v>
      </c>
      <c r="O32" s="925">
        <v>0</v>
      </c>
      <c r="P32" s="1194">
        <f>'SUGESTÃO DA ÁREA TÉCNICA 2021'!AX31</f>
        <v>0</v>
      </c>
      <c r="Q32" s="1194">
        <f>'METAS 2021'!AX31</f>
        <v>0</v>
      </c>
      <c r="R32" s="1194">
        <f>'RESULTADO 2021'!AY31</f>
        <v>0</v>
      </c>
      <c r="S32" s="56" t="s">
        <v>76</v>
      </c>
    </row>
    <row r="33" spans="1:19">
      <c r="A33" s="47" t="s">
        <v>24</v>
      </c>
      <c r="B33" s="217">
        <v>2</v>
      </c>
      <c r="C33" s="99">
        <v>2</v>
      </c>
      <c r="D33" s="348">
        <v>2</v>
      </c>
      <c r="E33" s="1485"/>
      <c r="F33" s="432">
        <v>1</v>
      </c>
      <c r="G33" s="120">
        <v>2</v>
      </c>
      <c r="H33" s="348">
        <v>2</v>
      </c>
      <c r="I33" s="463">
        <v>1</v>
      </c>
      <c r="J33" s="120">
        <v>2</v>
      </c>
      <c r="K33" s="348">
        <v>2</v>
      </c>
      <c r="L33" s="469">
        <v>4</v>
      </c>
      <c r="M33" s="856">
        <v>2</v>
      </c>
      <c r="N33" s="925">
        <f>'METAS 2021'!AB32</f>
        <v>2</v>
      </c>
      <c r="O33" s="925">
        <v>0</v>
      </c>
      <c r="P33" s="1194">
        <f>'SUGESTÃO DA ÁREA TÉCNICA 2021'!AX32</f>
        <v>0</v>
      </c>
      <c r="Q33" s="1194">
        <f>'METAS 2021'!AX32</f>
        <v>0</v>
      </c>
      <c r="R33" s="1194">
        <f>'RESULTADO 2021'!AY32</f>
        <v>0</v>
      </c>
      <c r="S33" s="56" t="s">
        <v>76</v>
      </c>
    </row>
    <row r="34" spans="1:19" ht="18.75" customHeight="1">
      <c r="A34" s="47" t="s">
        <v>25</v>
      </c>
      <c r="B34" s="218">
        <v>0</v>
      </c>
      <c r="C34" s="99">
        <v>0</v>
      </c>
      <c r="D34" s="348">
        <v>0</v>
      </c>
      <c r="E34" s="127" t="s">
        <v>164</v>
      </c>
      <c r="F34" s="432">
        <v>0</v>
      </c>
      <c r="G34" s="120">
        <v>0</v>
      </c>
      <c r="H34" s="348">
        <v>0</v>
      </c>
      <c r="I34" s="463">
        <v>0</v>
      </c>
      <c r="J34" s="120">
        <v>0</v>
      </c>
      <c r="K34" s="343">
        <v>0</v>
      </c>
      <c r="L34" s="321">
        <v>1</v>
      </c>
      <c r="M34" s="856">
        <v>0</v>
      </c>
      <c r="N34" s="925">
        <f>'METAS 2021'!AB33</f>
        <v>0</v>
      </c>
      <c r="O34" s="925">
        <v>0</v>
      </c>
      <c r="P34" s="1194">
        <f>'SUGESTÃO DA ÁREA TÉCNICA 2021'!AX33</f>
        <v>0</v>
      </c>
      <c r="Q34" s="1194">
        <f>'METAS 2021'!AX33</f>
        <v>0</v>
      </c>
      <c r="R34" s="1194">
        <f>'RESULTADO 2021'!AY33</f>
        <v>0</v>
      </c>
      <c r="S34" s="56" t="s">
        <v>76</v>
      </c>
    </row>
    <row r="35" spans="1:19" ht="31.5" customHeight="1" thickBot="1">
      <c r="A35" s="57" t="s">
        <v>79</v>
      </c>
      <c r="B35" s="219"/>
      <c r="C35" s="112"/>
      <c r="D35" s="112"/>
      <c r="E35" s="112"/>
      <c r="F35" s="112"/>
      <c r="G35" s="112"/>
      <c r="H35" s="112"/>
      <c r="I35" s="112"/>
      <c r="J35" s="112"/>
      <c r="K35" s="112"/>
      <c r="L35" s="112"/>
      <c r="M35" s="862"/>
      <c r="N35" s="926"/>
      <c r="O35" s="926"/>
      <c r="P35" s="1195"/>
      <c r="Q35" s="1195"/>
      <c r="R35" s="1195"/>
      <c r="S35" s="158"/>
    </row>
    <row r="36" spans="1:19" ht="24.75" customHeight="1">
      <c r="A36" s="47" t="s">
        <v>26</v>
      </c>
      <c r="B36" s="217">
        <v>1</v>
      </c>
      <c r="C36" s="99">
        <v>0</v>
      </c>
      <c r="D36" s="348">
        <v>0</v>
      </c>
      <c r="E36" s="1486" t="s">
        <v>164</v>
      </c>
      <c r="F36" s="432">
        <v>0</v>
      </c>
      <c r="G36" s="120">
        <v>0</v>
      </c>
      <c r="H36" s="348">
        <v>0</v>
      </c>
      <c r="I36" s="463">
        <v>0</v>
      </c>
      <c r="J36" s="120">
        <v>0</v>
      </c>
      <c r="K36" s="348">
        <v>0</v>
      </c>
      <c r="L36" s="469">
        <v>1</v>
      </c>
      <c r="M36" s="856">
        <v>1</v>
      </c>
      <c r="N36" s="925">
        <f>'METAS 2021'!AB35</f>
        <v>1</v>
      </c>
      <c r="O36" s="925">
        <v>1</v>
      </c>
      <c r="P36" s="1194">
        <f>'SUGESTÃO DA ÁREA TÉCNICA 2021'!AX35</f>
        <v>0</v>
      </c>
      <c r="Q36" s="1194">
        <f>'METAS 2021'!AX35</f>
        <v>0</v>
      </c>
      <c r="R36" s="1194">
        <f>'RESULTADO 2021'!AY35</f>
        <v>0</v>
      </c>
      <c r="S36" s="56" t="s">
        <v>76</v>
      </c>
    </row>
    <row r="37" spans="1:19" ht="26.25" customHeight="1">
      <c r="A37" s="47" t="s">
        <v>27</v>
      </c>
      <c r="B37" s="205">
        <v>1</v>
      </c>
      <c r="C37" s="99">
        <v>0</v>
      </c>
      <c r="D37" s="348">
        <v>0</v>
      </c>
      <c r="E37" s="1487"/>
      <c r="F37" s="432">
        <v>0</v>
      </c>
      <c r="G37" s="120">
        <v>0</v>
      </c>
      <c r="H37" s="348">
        <v>0</v>
      </c>
      <c r="I37" s="463">
        <v>0</v>
      </c>
      <c r="J37" s="120">
        <v>0</v>
      </c>
      <c r="K37" s="348">
        <v>0</v>
      </c>
      <c r="L37" s="780">
        <v>0</v>
      </c>
      <c r="M37" s="857">
        <v>0</v>
      </c>
      <c r="N37" s="925">
        <f>'METAS 2021'!AB36</f>
        <v>1</v>
      </c>
      <c r="O37" s="925">
        <v>0</v>
      </c>
      <c r="P37" s="1194">
        <f>'SUGESTÃO DA ÁREA TÉCNICA 2021'!AX36</f>
        <v>0</v>
      </c>
      <c r="Q37" s="1194">
        <f>'METAS 2021'!AX36</f>
        <v>0</v>
      </c>
      <c r="R37" s="1194">
        <f>'RESULTADO 2021'!AY36</f>
        <v>0</v>
      </c>
      <c r="S37" s="56" t="s">
        <v>76</v>
      </c>
    </row>
    <row r="38" spans="1:19" ht="22.5" customHeight="1">
      <c r="A38" s="47" t="s">
        <v>28</v>
      </c>
      <c r="B38" s="205">
        <v>0</v>
      </c>
      <c r="C38" s="99">
        <v>0</v>
      </c>
      <c r="D38" s="348">
        <v>0</v>
      </c>
      <c r="E38" s="127" t="s">
        <v>166</v>
      </c>
      <c r="F38" s="432">
        <v>0</v>
      </c>
      <c r="G38" s="192" t="s">
        <v>273</v>
      </c>
      <c r="H38" s="360" t="s">
        <v>364</v>
      </c>
      <c r="I38" s="463">
        <v>1</v>
      </c>
      <c r="J38" s="216">
        <v>1</v>
      </c>
      <c r="K38" s="348">
        <v>0</v>
      </c>
      <c r="L38" s="469">
        <v>1</v>
      </c>
      <c r="M38" s="856">
        <v>0</v>
      </c>
      <c r="N38" s="925">
        <f>'METAS 2021'!AB37</f>
        <v>1</v>
      </c>
      <c r="O38" s="925">
        <v>0</v>
      </c>
      <c r="P38" s="1194">
        <f>'SUGESTÃO DA ÁREA TÉCNICA 2021'!AX37</f>
        <v>0</v>
      </c>
      <c r="Q38" s="1194">
        <f>'METAS 2021'!AX37</f>
        <v>0</v>
      </c>
      <c r="R38" s="1194">
        <f>'RESULTADO 2021'!AY37</f>
        <v>0</v>
      </c>
      <c r="S38" s="56" t="s">
        <v>76</v>
      </c>
    </row>
    <row r="39" spans="1:19" ht="26.25" customHeight="1">
      <c r="A39" s="47" t="s">
        <v>29</v>
      </c>
      <c r="B39" s="205">
        <v>0</v>
      </c>
      <c r="C39" s="99">
        <v>0</v>
      </c>
      <c r="D39" s="348">
        <v>0</v>
      </c>
      <c r="E39" s="1483" t="s">
        <v>164</v>
      </c>
      <c r="F39" s="432">
        <v>0</v>
      </c>
      <c r="G39" s="120">
        <v>0</v>
      </c>
      <c r="H39" s="348">
        <v>0</v>
      </c>
      <c r="I39" s="463">
        <v>0</v>
      </c>
      <c r="J39" s="120">
        <v>0</v>
      </c>
      <c r="K39" s="348">
        <v>0</v>
      </c>
      <c r="L39" s="780">
        <v>0</v>
      </c>
      <c r="M39" s="859">
        <v>0</v>
      </c>
      <c r="N39" s="925">
        <f>'METAS 2021'!AB38</f>
        <v>0</v>
      </c>
      <c r="O39" s="925">
        <v>0</v>
      </c>
      <c r="P39" s="1194">
        <f>'SUGESTÃO DA ÁREA TÉCNICA 2021'!AX38</f>
        <v>0</v>
      </c>
      <c r="Q39" s="1194">
        <f>'METAS 2021'!AX38</f>
        <v>0</v>
      </c>
      <c r="R39" s="1194">
        <f>'RESULTADO 2021'!AY38</f>
        <v>0</v>
      </c>
      <c r="S39" s="56" t="s">
        <v>76</v>
      </c>
    </row>
    <row r="40" spans="1:19" ht="24.75" customHeight="1">
      <c r="A40" s="47" t="s">
        <v>30</v>
      </c>
      <c r="B40" s="205">
        <v>1</v>
      </c>
      <c r="C40" s="99">
        <v>0</v>
      </c>
      <c r="D40" s="348">
        <v>0</v>
      </c>
      <c r="E40" s="1485"/>
      <c r="F40" s="432">
        <v>0</v>
      </c>
      <c r="G40" s="120">
        <v>0</v>
      </c>
      <c r="H40" s="348">
        <v>0</v>
      </c>
      <c r="I40" s="463">
        <v>0</v>
      </c>
      <c r="J40" s="120">
        <v>0</v>
      </c>
      <c r="K40" s="343">
        <v>0</v>
      </c>
      <c r="L40" s="781">
        <v>0</v>
      </c>
      <c r="M40" s="857">
        <v>1</v>
      </c>
      <c r="N40" s="925">
        <f>'METAS 2021'!AB39</f>
        <v>1</v>
      </c>
      <c r="O40" s="925">
        <v>2</v>
      </c>
      <c r="P40" s="1194">
        <f>'SUGESTÃO DA ÁREA TÉCNICA 2021'!AX39</f>
        <v>0</v>
      </c>
      <c r="Q40" s="1194">
        <f>'METAS 2021'!AX39</f>
        <v>0</v>
      </c>
      <c r="R40" s="1194">
        <f>'RESULTADO 2021'!AY39</f>
        <v>0</v>
      </c>
      <c r="S40" s="56" t="s">
        <v>76</v>
      </c>
    </row>
    <row r="41" spans="1:19">
      <c r="A41" s="47" t="s">
        <v>31</v>
      </c>
      <c r="B41" s="205">
        <v>2</v>
      </c>
      <c r="C41" s="99">
        <v>0</v>
      </c>
      <c r="D41" s="348">
        <v>0</v>
      </c>
      <c r="E41" s="128" t="s">
        <v>275</v>
      </c>
      <c r="F41" s="432">
        <v>0</v>
      </c>
      <c r="G41" s="120">
        <v>0</v>
      </c>
      <c r="H41" s="348">
        <v>0</v>
      </c>
      <c r="I41" s="467">
        <v>0</v>
      </c>
      <c r="J41" s="120">
        <v>0</v>
      </c>
      <c r="K41" s="348">
        <v>0</v>
      </c>
      <c r="L41" s="469">
        <v>1</v>
      </c>
      <c r="M41" s="858">
        <v>0</v>
      </c>
      <c r="N41" s="925">
        <f>'METAS 2021'!AB40</f>
        <v>0</v>
      </c>
      <c r="O41" s="925">
        <v>0</v>
      </c>
      <c r="P41" s="1194">
        <f>'SUGESTÃO DA ÁREA TÉCNICA 2021'!AX40</f>
        <v>0</v>
      </c>
      <c r="Q41" s="1194">
        <f>'METAS 2021'!AX40</f>
        <v>0</v>
      </c>
      <c r="R41" s="1194">
        <f>'RESULTADO 2021'!AY40</f>
        <v>0</v>
      </c>
      <c r="S41" s="56" t="s">
        <v>76</v>
      </c>
    </row>
    <row r="42" spans="1:19" ht="24" customHeight="1">
      <c r="A42" s="47" t="s">
        <v>32</v>
      </c>
      <c r="B42" s="217">
        <v>20</v>
      </c>
      <c r="C42" s="99">
        <v>12</v>
      </c>
      <c r="D42" s="348">
        <v>18</v>
      </c>
      <c r="E42" s="128" t="s">
        <v>167</v>
      </c>
      <c r="F42" s="431">
        <v>37</v>
      </c>
      <c r="G42" s="120">
        <v>25</v>
      </c>
      <c r="H42" s="348">
        <v>25</v>
      </c>
      <c r="I42" s="470">
        <v>26</v>
      </c>
      <c r="J42" s="120">
        <v>25</v>
      </c>
      <c r="K42" s="348">
        <v>21</v>
      </c>
      <c r="L42" s="469">
        <v>35</v>
      </c>
      <c r="M42" s="856">
        <v>40</v>
      </c>
      <c r="N42" s="925">
        <f>'METAS 2021'!AB41</f>
        <v>28</v>
      </c>
      <c r="O42" s="925">
        <v>44</v>
      </c>
      <c r="P42" s="1194">
        <f>'SUGESTÃO DA ÁREA TÉCNICA 2021'!AX41</f>
        <v>0</v>
      </c>
      <c r="Q42" s="1194">
        <f>'METAS 2021'!AX41</f>
        <v>0</v>
      </c>
      <c r="R42" s="1194">
        <f>'RESULTADO 2021'!AY41</f>
        <v>0</v>
      </c>
      <c r="S42" s="56" t="s">
        <v>72</v>
      </c>
    </row>
    <row r="43" spans="1:19" ht="21.75" customHeight="1">
      <c r="A43" s="47" t="s">
        <v>33</v>
      </c>
      <c r="B43" s="205">
        <v>0</v>
      </c>
      <c r="C43" s="99">
        <v>0</v>
      </c>
      <c r="D43" s="348">
        <v>0</v>
      </c>
      <c r="E43" s="128" t="s">
        <v>164</v>
      </c>
      <c r="F43" s="431">
        <v>1</v>
      </c>
      <c r="G43" s="120">
        <v>0</v>
      </c>
      <c r="H43" s="348">
        <v>0</v>
      </c>
      <c r="I43" s="463">
        <v>0</v>
      </c>
      <c r="J43" s="120">
        <v>0</v>
      </c>
      <c r="K43" s="348">
        <v>0</v>
      </c>
      <c r="L43" s="469">
        <v>1</v>
      </c>
      <c r="M43" s="858">
        <v>0</v>
      </c>
      <c r="N43" s="925">
        <f>'METAS 2021'!AB42</f>
        <v>0</v>
      </c>
      <c r="O43" s="925">
        <v>1</v>
      </c>
      <c r="P43" s="1194">
        <f>'SUGESTÃO DA ÁREA TÉCNICA 2021'!AX42</f>
        <v>0</v>
      </c>
      <c r="Q43" s="1194">
        <f>'METAS 2021'!AX42</f>
        <v>0</v>
      </c>
      <c r="R43" s="1194">
        <f>'RESULTADO 2021'!AY42</f>
        <v>0</v>
      </c>
      <c r="S43" s="56" t="s">
        <v>76</v>
      </c>
    </row>
    <row r="44" spans="1:19">
      <c r="A44" s="47" t="s">
        <v>34</v>
      </c>
      <c r="B44" s="217">
        <v>1</v>
      </c>
      <c r="C44" s="99">
        <v>0</v>
      </c>
      <c r="D44" s="348">
        <v>0</v>
      </c>
      <c r="E44" s="128"/>
      <c r="F44" s="432">
        <v>0</v>
      </c>
      <c r="G44" s="120">
        <v>0</v>
      </c>
      <c r="H44" s="348">
        <v>0</v>
      </c>
      <c r="I44" s="463">
        <v>0</v>
      </c>
      <c r="J44" s="120">
        <v>0</v>
      </c>
      <c r="K44" s="343" t="s">
        <v>600</v>
      </c>
      <c r="L44" s="781">
        <v>0</v>
      </c>
      <c r="M44" s="857">
        <v>1</v>
      </c>
      <c r="N44" s="925">
        <f>'METAS 2021'!AB43</f>
        <v>0</v>
      </c>
      <c r="O44" s="925">
        <v>0</v>
      </c>
      <c r="P44" s="1194">
        <f>'SUGESTÃO DA ÁREA TÉCNICA 2021'!AX43</f>
        <v>0</v>
      </c>
      <c r="Q44" s="1194">
        <f>'METAS 2021'!AX43</f>
        <v>0</v>
      </c>
      <c r="R44" s="1194">
        <f>'RESULTADO 2021'!AY43</f>
        <v>0</v>
      </c>
      <c r="S44" s="56" t="s">
        <v>76</v>
      </c>
    </row>
    <row r="45" spans="1:19">
      <c r="A45" s="47" t="s">
        <v>35</v>
      </c>
      <c r="B45" s="205">
        <v>0</v>
      </c>
      <c r="C45" s="99">
        <v>0</v>
      </c>
      <c r="D45" s="348">
        <v>0</v>
      </c>
      <c r="E45" s="128"/>
      <c r="F45" s="432">
        <v>0</v>
      </c>
      <c r="G45" s="120">
        <v>0</v>
      </c>
      <c r="H45" s="348">
        <v>0</v>
      </c>
      <c r="I45" s="430">
        <v>1</v>
      </c>
      <c r="J45" s="120">
        <v>0</v>
      </c>
      <c r="K45" s="348">
        <v>0</v>
      </c>
      <c r="L45" s="469">
        <v>1</v>
      </c>
      <c r="M45" s="856">
        <v>0</v>
      </c>
      <c r="N45" s="925">
        <f>'METAS 2021'!AB44</f>
        <v>0</v>
      </c>
      <c r="O45" s="925">
        <v>0</v>
      </c>
      <c r="P45" s="1194">
        <f>'SUGESTÃO DA ÁREA TÉCNICA 2021'!AX44</f>
        <v>0</v>
      </c>
      <c r="Q45" s="1194">
        <f>'METAS 2021'!AX44</f>
        <v>0</v>
      </c>
      <c r="R45" s="1194">
        <f>'RESULTADO 2021'!AY44</f>
        <v>0</v>
      </c>
      <c r="S45" s="56" t="s">
        <v>76</v>
      </c>
    </row>
    <row r="46" spans="1:19">
      <c r="A46" s="47" t="s">
        <v>36</v>
      </c>
      <c r="B46" s="220">
        <v>2</v>
      </c>
      <c r="C46" s="99">
        <v>0</v>
      </c>
      <c r="D46" s="348">
        <v>2</v>
      </c>
      <c r="E46" s="128" t="s">
        <v>275</v>
      </c>
      <c r="F46" s="432">
        <v>0</v>
      </c>
      <c r="G46" s="120">
        <v>0</v>
      </c>
      <c r="H46" s="348">
        <v>0</v>
      </c>
      <c r="I46" s="433">
        <v>0</v>
      </c>
      <c r="J46" s="120">
        <v>0</v>
      </c>
      <c r="K46" s="348">
        <v>0</v>
      </c>
      <c r="L46" s="469">
        <v>1</v>
      </c>
      <c r="M46" s="856">
        <v>0</v>
      </c>
      <c r="N46" s="925">
        <f>'METAS 2021'!AB45</f>
        <v>1</v>
      </c>
      <c r="O46" s="925">
        <v>0</v>
      </c>
      <c r="P46" s="1194">
        <f>'SUGESTÃO DA ÁREA TÉCNICA 2021'!AX45</f>
        <v>0</v>
      </c>
      <c r="Q46" s="1194">
        <f>'METAS 2021'!AX45</f>
        <v>0</v>
      </c>
      <c r="R46" s="1194">
        <f>'RESULTADO 2021'!AY45</f>
        <v>0</v>
      </c>
      <c r="S46" s="56" t="s">
        <v>76</v>
      </c>
    </row>
    <row r="47" spans="1:19" ht="26.25" customHeight="1">
      <c r="A47" s="47" t="s">
        <v>37</v>
      </c>
      <c r="B47" s="110">
        <v>1</v>
      </c>
      <c r="C47" s="99">
        <v>3</v>
      </c>
      <c r="D47" s="348">
        <v>3</v>
      </c>
      <c r="E47" s="128" t="s">
        <v>252</v>
      </c>
      <c r="F47" s="432">
        <v>3</v>
      </c>
      <c r="G47" s="120">
        <v>2</v>
      </c>
      <c r="H47" s="348">
        <v>2</v>
      </c>
      <c r="I47" s="463">
        <v>2</v>
      </c>
      <c r="J47" s="120">
        <v>2</v>
      </c>
      <c r="K47" s="343" t="s">
        <v>600</v>
      </c>
      <c r="L47" s="309">
        <v>2</v>
      </c>
      <c r="M47" s="856">
        <v>3</v>
      </c>
      <c r="N47" s="925">
        <f>'METAS 2021'!AB46</f>
        <v>0</v>
      </c>
      <c r="O47" s="925">
        <v>0</v>
      </c>
      <c r="P47" s="1194">
        <f>'SUGESTÃO DA ÁREA TÉCNICA 2021'!AX46</f>
        <v>0</v>
      </c>
      <c r="Q47" s="1194">
        <f>'METAS 2021'!AX46</f>
        <v>0</v>
      </c>
      <c r="R47" s="1194">
        <f>'RESULTADO 2021'!AY46</f>
        <v>0</v>
      </c>
      <c r="S47" s="56" t="s">
        <v>76</v>
      </c>
    </row>
    <row r="48" spans="1:19" ht="16.5" thickBot="1">
      <c r="A48" s="13" t="s">
        <v>38</v>
      </c>
      <c r="B48" s="219"/>
      <c r="C48" s="112"/>
      <c r="D48" s="332"/>
      <c r="E48" s="112"/>
      <c r="F48" s="112"/>
      <c r="G48" s="112"/>
      <c r="H48" s="332"/>
      <c r="I48" s="112"/>
      <c r="J48" s="112"/>
      <c r="K48" s="332"/>
      <c r="L48" s="112"/>
      <c r="M48" s="862"/>
      <c r="N48" s="926"/>
      <c r="O48" s="926"/>
      <c r="P48" s="1195"/>
      <c r="Q48" s="1195"/>
      <c r="R48" s="1195"/>
      <c r="S48" s="158"/>
    </row>
    <row r="49" spans="1:19" ht="21" customHeight="1">
      <c r="A49" s="47" t="s">
        <v>39</v>
      </c>
      <c r="B49" s="217">
        <v>1</v>
      </c>
      <c r="C49" s="99">
        <v>1</v>
      </c>
      <c r="D49" s="348">
        <v>1</v>
      </c>
      <c r="E49" s="128" t="s">
        <v>165</v>
      </c>
      <c r="F49" s="432">
        <v>0</v>
      </c>
      <c r="G49" s="120">
        <v>1</v>
      </c>
      <c r="H49" s="348">
        <v>1</v>
      </c>
      <c r="I49" s="470">
        <v>2</v>
      </c>
      <c r="J49" s="120">
        <v>1</v>
      </c>
      <c r="K49" s="348">
        <v>1</v>
      </c>
      <c r="L49" s="466">
        <v>0</v>
      </c>
      <c r="M49" s="856">
        <v>3</v>
      </c>
      <c r="N49" s="925">
        <f>'METAS 2021'!AB48</f>
        <v>3</v>
      </c>
      <c r="O49" s="925">
        <v>3</v>
      </c>
      <c r="P49" s="1194">
        <f>'SUGESTÃO DA ÁREA TÉCNICA 2021'!AX48</f>
        <v>0</v>
      </c>
      <c r="Q49" s="1194">
        <f>'METAS 2021'!AX48</f>
        <v>0</v>
      </c>
      <c r="R49" s="1194">
        <f>'RESULTADO 2021'!AY48</f>
        <v>0</v>
      </c>
      <c r="S49" s="56" t="s">
        <v>76</v>
      </c>
    </row>
    <row r="50" spans="1:19" ht="21.75" customHeight="1">
      <c r="A50" s="47" t="s">
        <v>40</v>
      </c>
      <c r="B50" s="205">
        <v>0</v>
      </c>
      <c r="C50" s="99">
        <v>0</v>
      </c>
      <c r="D50" s="348">
        <v>0</v>
      </c>
      <c r="E50" s="1486" t="s">
        <v>164</v>
      </c>
      <c r="F50" s="432">
        <v>0</v>
      </c>
      <c r="G50" s="120">
        <v>0</v>
      </c>
      <c r="H50" s="348">
        <v>0</v>
      </c>
      <c r="I50" s="463">
        <v>0</v>
      </c>
      <c r="J50" s="120">
        <v>0</v>
      </c>
      <c r="K50" s="348">
        <v>0</v>
      </c>
      <c r="L50" s="783">
        <v>1</v>
      </c>
      <c r="M50" s="859">
        <v>0</v>
      </c>
      <c r="N50" s="925">
        <f>'METAS 2021'!AB49</f>
        <v>0</v>
      </c>
      <c r="O50" s="925">
        <v>0</v>
      </c>
      <c r="P50" s="1194">
        <f>'SUGESTÃO DA ÁREA TÉCNICA 2021'!AX49</f>
        <v>0</v>
      </c>
      <c r="Q50" s="1194">
        <f>'METAS 2021'!AX49</f>
        <v>0</v>
      </c>
      <c r="R50" s="1194">
        <f>'RESULTADO 2021'!AY49</f>
        <v>0</v>
      </c>
      <c r="S50" s="56" t="s">
        <v>76</v>
      </c>
    </row>
    <row r="51" spans="1:19" ht="21.75" customHeight="1">
      <c r="A51" s="47" t="s">
        <v>41</v>
      </c>
      <c r="B51" s="205">
        <v>0</v>
      </c>
      <c r="C51" s="99">
        <v>0</v>
      </c>
      <c r="D51" s="348">
        <v>0</v>
      </c>
      <c r="E51" s="1488"/>
      <c r="F51" s="432">
        <v>0</v>
      </c>
      <c r="G51" s="120">
        <v>0</v>
      </c>
      <c r="H51" s="348">
        <v>0</v>
      </c>
      <c r="I51" s="463">
        <v>0</v>
      </c>
      <c r="J51" s="120">
        <v>0</v>
      </c>
      <c r="K51" s="348">
        <v>0</v>
      </c>
      <c r="L51" s="780">
        <v>0</v>
      </c>
      <c r="M51" s="857">
        <v>0</v>
      </c>
      <c r="N51" s="925">
        <f>'METAS 2021'!AB50</f>
        <v>0</v>
      </c>
      <c r="O51" s="925">
        <v>0</v>
      </c>
      <c r="P51" s="1194">
        <f>'SUGESTÃO DA ÁREA TÉCNICA 2021'!AX50</f>
        <v>0</v>
      </c>
      <c r="Q51" s="1194">
        <f>'METAS 2021'!AX50</f>
        <v>0</v>
      </c>
      <c r="R51" s="1194">
        <f>'RESULTADO 2021'!AY50</f>
        <v>0</v>
      </c>
      <c r="S51" s="56" t="s">
        <v>76</v>
      </c>
    </row>
    <row r="52" spans="1:19" ht="21.75" customHeight="1">
      <c r="A52" s="47" t="s">
        <v>42</v>
      </c>
      <c r="B52" s="205">
        <v>0</v>
      </c>
      <c r="C52" s="99">
        <v>0</v>
      </c>
      <c r="D52" s="348">
        <v>0</v>
      </c>
      <c r="E52" s="1487"/>
      <c r="F52" s="432">
        <v>0</v>
      </c>
      <c r="G52" s="120">
        <v>0</v>
      </c>
      <c r="H52" s="348">
        <v>0</v>
      </c>
      <c r="I52" s="468">
        <v>0</v>
      </c>
      <c r="J52" s="120">
        <v>0</v>
      </c>
      <c r="K52" s="348">
        <v>0</v>
      </c>
      <c r="L52" s="780">
        <v>0</v>
      </c>
      <c r="M52" s="857">
        <v>0</v>
      </c>
      <c r="N52" s="925">
        <f>'METAS 2021'!AB51</f>
        <v>0</v>
      </c>
      <c r="O52" s="925">
        <v>0</v>
      </c>
      <c r="P52" s="1194">
        <f>'SUGESTÃO DA ÁREA TÉCNICA 2021'!AX51</f>
        <v>0</v>
      </c>
      <c r="Q52" s="1194">
        <f>'METAS 2021'!AX51</f>
        <v>0</v>
      </c>
      <c r="R52" s="1194">
        <f>'RESULTADO 2021'!AY51</f>
        <v>0</v>
      </c>
      <c r="S52" s="56" t="s">
        <v>76</v>
      </c>
    </row>
    <row r="53" spans="1:19">
      <c r="A53" s="47" t="s">
        <v>43</v>
      </c>
      <c r="B53" s="205">
        <v>0</v>
      </c>
      <c r="C53" s="99">
        <v>0</v>
      </c>
      <c r="D53" s="343">
        <v>0</v>
      </c>
      <c r="E53" s="128" t="s">
        <v>277</v>
      </c>
      <c r="F53" s="432">
        <v>0</v>
      </c>
      <c r="G53" s="120">
        <v>0</v>
      </c>
      <c r="H53" s="348">
        <v>0</v>
      </c>
      <c r="I53" s="433">
        <v>0</v>
      </c>
      <c r="J53" s="120">
        <v>0</v>
      </c>
      <c r="K53" s="348">
        <v>0</v>
      </c>
      <c r="L53" s="780">
        <v>0</v>
      </c>
      <c r="M53" s="857">
        <v>0</v>
      </c>
      <c r="N53" s="925">
        <f>'METAS 2021'!AB52</f>
        <v>0</v>
      </c>
      <c r="O53" s="925">
        <v>0</v>
      </c>
      <c r="P53" s="1194">
        <f>'SUGESTÃO DA ÁREA TÉCNICA 2021'!AX52</f>
        <v>0</v>
      </c>
      <c r="Q53" s="1194">
        <f>'METAS 2021'!AX52</f>
        <v>0</v>
      </c>
      <c r="R53" s="1194">
        <f>'RESULTADO 2021'!AY52</f>
        <v>0</v>
      </c>
      <c r="S53" s="56" t="s">
        <v>76</v>
      </c>
    </row>
    <row r="54" spans="1:19">
      <c r="A54" s="47" t="s">
        <v>44</v>
      </c>
      <c r="B54" s="110">
        <v>0</v>
      </c>
      <c r="C54" s="99">
        <v>0</v>
      </c>
      <c r="D54" s="345" t="s">
        <v>190</v>
      </c>
      <c r="E54" s="128" t="s">
        <v>277</v>
      </c>
      <c r="F54" s="432">
        <v>0</v>
      </c>
      <c r="G54" s="120">
        <v>0</v>
      </c>
      <c r="H54" s="348">
        <v>0</v>
      </c>
      <c r="I54" s="433">
        <v>0</v>
      </c>
      <c r="J54" s="120">
        <v>0</v>
      </c>
      <c r="K54" s="348">
        <v>0</v>
      </c>
      <c r="L54" s="780">
        <v>0</v>
      </c>
      <c r="M54" s="859">
        <v>0</v>
      </c>
      <c r="N54" s="925">
        <f>'METAS 2021'!AB53</f>
        <v>0</v>
      </c>
      <c r="O54" s="925">
        <v>0</v>
      </c>
      <c r="P54" s="1194">
        <f>'SUGESTÃO DA ÁREA TÉCNICA 2021'!AX53</f>
        <v>0</v>
      </c>
      <c r="Q54" s="1194">
        <f>'METAS 2021'!AX53</f>
        <v>0</v>
      </c>
      <c r="R54" s="1194">
        <f>'RESULTADO 2021'!AY53</f>
        <v>0</v>
      </c>
      <c r="S54" s="56" t="s">
        <v>76</v>
      </c>
    </row>
    <row r="55" spans="1:19" ht="16.5" thickBot="1">
      <c r="A55" s="13" t="s">
        <v>45</v>
      </c>
      <c r="B55" s="219"/>
      <c r="C55" s="112"/>
      <c r="D55" s="112"/>
      <c r="E55" s="112"/>
      <c r="F55" s="112"/>
      <c r="G55" s="112"/>
      <c r="H55" s="112"/>
      <c r="I55" s="112"/>
      <c r="J55" s="112"/>
      <c r="K55" s="112"/>
      <c r="L55" s="112"/>
      <c r="M55" s="862"/>
      <c r="N55" s="926"/>
      <c r="O55" s="926"/>
      <c r="P55" s="1195"/>
      <c r="Q55" s="1195"/>
      <c r="R55" s="1195"/>
      <c r="S55" s="158"/>
    </row>
    <row r="56" spans="1:19" ht="29.25" customHeight="1">
      <c r="A56" s="47" t="s">
        <v>47</v>
      </c>
      <c r="B56" s="217">
        <v>2</v>
      </c>
      <c r="C56" s="99">
        <v>0</v>
      </c>
      <c r="D56" s="361">
        <v>2</v>
      </c>
      <c r="E56" s="128" t="s">
        <v>166</v>
      </c>
      <c r="F56" s="432">
        <v>0</v>
      </c>
      <c r="G56" s="192" t="s">
        <v>399</v>
      </c>
      <c r="H56" s="361">
        <v>1</v>
      </c>
      <c r="I56" s="463">
        <v>1</v>
      </c>
      <c r="J56" s="216">
        <v>0</v>
      </c>
      <c r="K56" s="348">
        <v>1</v>
      </c>
      <c r="L56" s="464">
        <v>0</v>
      </c>
      <c r="M56" s="857">
        <v>1</v>
      </c>
      <c r="N56" s="925">
        <f>'METAS 2021'!AB55</f>
        <v>1</v>
      </c>
      <c r="O56" s="925">
        <v>0</v>
      </c>
      <c r="P56" s="1194">
        <f>'SUGESTÃO DA ÁREA TÉCNICA 2021'!AX55</f>
        <v>0</v>
      </c>
      <c r="Q56" s="1194">
        <f>'METAS 2021'!AX55</f>
        <v>0</v>
      </c>
      <c r="R56" s="1194">
        <f>'RESULTADO 2021'!AY55</f>
        <v>0</v>
      </c>
      <c r="S56" s="56" t="s">
        <v>76</v>
      </c>
    </row>
    <row r="57" spans="1:19" ht="21" customHeight="1">
      <c r="A57" s="47" t="s">
        <v>50</v>
      </c>
      <c r="B57" s="102">
        <v>0</v>
      </c>
      <c r="C57" s="99">
        <v>1</v>
      </c>
      <c r="D57" s="348">
        <v>0</v>
      </c>
      <c r="E57" s="127" t="s">
        <v>164</v>
      </c>
      <c r="F57" s="432">
        <v>0</v>
      </c>
      <c r="G57" s="120">
        <v>0</v>
      </c>
      <c r="H57" s="348">
        <v>0</v>
      </c>
      <c r="I57" s="470">
        <v>1</v>
      </c>
      <c r="J57" s="120">
        <v>0</v>
      </c>
      <c r="K57" s="348">
        <v>0</v>
      </c>
      <c r="L57" s="464">
        <v>0</v>
      </c>
      <c r="M57" s="857">
        <v>0</v>
      </c>
      <c r="N57" s="925">
        <f>'METAS 2021'!AB56</f>
        <v>0</v>
      </c>
      <c r="O57" s="925">
        <v>0</v>
      </c>
      <c r="P57" s="1194">
        <f>'SUGESTÃO DA ÁREA TÉCNICA 2021'!AX56</f>
        <v>0</v>
      </c>
      <c r="Q57" s="1194">
        <f>'METAS 2021'!AX56</f>
        <v>0</v>
      </c>
      <c r="R57" s="1194">
        <f>'RESULTADO 2021'!AY56</f>
        <v>0</v>
      </c>
      <c r="S57" s="56" t="s">
        <v>76</v>
      </c>
    </row>
    <row r="58" spans="1:19">
      <c r="A58" s="47" t="s">
        <v>49</v>
      </c>
      <c r="B58" s="205">
        <v>2</v>
      </c>
      <c r="C58" s="99">
        <v>4</v>
      </c>
      <c r="D58" s="348">
        <v>3</v>
      </c>
      <c r="E58" s="1483" t="s">
        <v>165</v>
      </c>
      <c r="F58" s="431">
        <v>4</v>
      </c>
      <c r="G58" s="192" t="s">
        <v>401</v>
      </c>
      <c r="H58" s="348">
        <v>3</v>
      </c>
      <c r="I58" s="463">
        <v>1</v>
      </c>
      <c r="J58" s="216">
        <v>1</v>
      </c>
      <c r="K58" s="348">
        <v>3</v>
      </c>
      <c r="L58" s="466">
        <v>2</v>
      </c>
      <c r="M58" s="856">
        <v>3</v>
      </c>
      <c r="N58" s="925">
        <f>'METAS 2021'!AB57</f>
        <v>3</v>
      </c>
      <c r="O58" s="925">
        <v>1</v>
      </c>
      <c r="P58" s="1194">
        <f>'SUGESTÃO DA ÁREA TÉCNICA 2021'!AX57</f>
        <v>0</v>
      </c>
      <c r="Q58" s="1194">
        <f>'METAS 2021'!AX57</f>
        <v>0</v>
      </c>
      <c r="R58" s="1194">
        <f>'RESULTADO 2021'!AY57</f>
        <v>0</v>
      </c>
      <c r="S58" s="56" t="s">
        <v>76</v>
      </c>
    </row>
    <row r="59" spans="1:19">
      <c r="A59" s="47" t="s">
        <v>48</v>
      </c>
      <c r="B59" s="205">
        <v>1</v>
      </c>
      <c r="C59" s="99">
        <v>1</v>
      </c>
      <c r="D59" s="348">
        <v>0</v>
      </c>
      <c r="E59" s="1484"/>
      <c r="F59" s="432">
        <v>0</v>
      </c>
      <c r="G59" s="120">
        <v>0</v>
      </c>
      <c r="H59" s="348">
        <v>0</v>
      </c>
      <c r="I59" s="470">
        <v>1</v>
      </c>
      <c r="J59" s="120">
        <v>0</v>
      </c>
      <c r="K59" s="348">
        <v>0</v>
      </c>
      <c r="L59" s="464">
        <v>0</v>
      </c>
      <c r="M59" s="857">
        <v>0</v>
      </c>
      <c r="N59" s="925">
        <f>'METAS 2021'!AB58</f>
        <v>0</v>
      </c>
      <c r="O59" s="925">
        <v>0</v>
      </c>
      <c r="P59" s="1194">
        <f>'SUGESTÃO DA ÁREA TÉCNICA 2021'!AX58</f>
        <v>0</v>
      </c>
      <c r="Q59" s="1194">
        <f>'METAS 2021'!AX58</f>
        <v>0</v>
      </c>
      <c r="R59" s="1194">
        <f>'RESULTADO 2021'!AY58</f>
        <v>0</v>
      </c>
      <c r="S59" s="56" t="s">
        <v>76</v>
      </c>
    </row>
    <row r="60" spans="1:19">
      <c r="A60" s="47" t="s">
        <v>46</v>
      </c>
      <c r="B60" s="110">
        <v>0</v>
      </c>
      <c r="C60" s="99">
        <v>2</v>
      </c>
      <c r="D60" s="348">
        <v>1</v>
      </c>
      <c r="E60" s="1485"/>
      <c r="F60" s="431">
        <v>2</v>
      </c>
      <c r="G60" s="120">
        <v>2</v>
      </c>
      <c r="H60" s="348">
        <v>2</v>
      </c>
      <c r="I60" s="463">
        <v>2</v>
      </c>
      <c r="J60" s="120">
        <v>2</v>
      </c>
      <c r="K60" s="348">
        <v>2</v>
      </c>
      <c r="L60" s="464">
        <v>0</v>
      </c>
      <c r="M60" s="857">
        <v>1</v>
      </c>
      <c r="N60" s="925">
        <f>'METAS 2021'!AB59</f>
        <v>1</v>
      </c>
      <c r="O60" s="925">
        <v>2</v>
      </c>
      <c r="P60" s="1194">
        <f>'SUGESTÃO DA ÁREA TÉCNICA 2021'!AX59</f>
        <v>0</v>
      </c>
      <c r="Q60" s="1194">
        <f>'METAS 2021'!AX59</f>
        <v>0</v>
      </c>
      <c r="R60" s="1194">
        <f>'RESULTADO 2021'!AY59</f>
        <v>0</v>
      </c>
      <c r="S60" s="56" t="s">
        <v>76</v>
      </c>
    </row>
    <row r="61" spans="1:19" ht="16.5" thickBot="1">
      <c r="A61" s="13" t="s">
        <v>51</v>
      </c>
      <c r="B61" s="219"/>
      <c r="C61" s="112"/>
      <c r="D61" s="332"/>
      <c r="E61" s="112"/>
      <c r="F61" s="112"/>
      <c r="G61" s="112"/>
      <c r="H61" s="332"/>
      <c r="I61" s="112"/>
      <c r="J61" s="112"/>
      <c r="K61" s="332"/>
      <c r="L61" s="112"/>
      <c r="M61" s="862"/>
      <c r="N61" s="926"/>
      <c r="O61" s="926"/>
      <c r="P61" s="1195"/>
      <c r="Q61" s="1195"/>
      <c r="R61" s="1195"/>
      <c r="S61" s="158"/>
    </row>
    <row r="62" spans="1:19" ht="20.25" customHeight="1">
      <c r="A62" s="47" t="s">
        <v>54</v>
      </c>
      <c r="B62" s="217">
        <v>1</v>
      </c>
      <c r="C62" s="99">
        <v>0</v>
      </c>
      <c r="D62" s="348">
        <v>0</v>
      </c>
      <c r="E62" s="128" t="s">
        <v>164</v>
      </c>
      <c r="F62" s="431">
        <v>1</v>
      </c>
      <c r="G62" s="192" t="s">
        <v>399</v>
      </c>
      <c r="H62" s="348">
        <v>0</v>
      </c>
      <c r="I62" s="463">
        <v>0</v>
      </c>
      <c r="J62" s="216">
        <v>0</v>
      </c>
      <c r="K62" s="348">
        <v>0</v>
      </c>
      <c r="L62" s="784">
        <v>1</v>
      </c>
      <c r="M62" s="857">
        <v>0</v>
      </c>
      <c r="N62" s="925">
        <f>'METAS 2021'!AB61</f>
        <v>0</v>
      </c>
      <c r="O62" s="925">
        <v>0</v>
      </c>
      <c r="P62" s="1194">
        <f>'SUGESTÃO DA ÁREA TÉCNICA 2021'!AX61</f>
        <v>0</v>
      </c>
      <c r="Q62" s="1194">
        <f>'METAS 2021'!AX61</f>
        <v>0</v>
      </c>
      <c r="R62" s="1194">
        <f>'RESULTADO 2021'!AY61</f>
        <v>0</v>
      </c>
      <c r="S62" s="56" t="s">
        <v>76</v>
      </c>
    </row>
    <row r="63" spans="1:19" ht="21" customHeight="1">
      <c r="A63" s="47" t="s">
        <v>52</v>
      </c>
      <c r="B63" s="205">
        <v>0</v>
      </c>
      <c r="C63" s="99">
        <v>1</v>
      </c>
      <c r="D63" s="348">
        <v>1</v>
      </c>
      <c r="E63" s="127" t="s">
        <v>165</v>
      </c>
      <c r="F63" s="432">
        <v>0</v>
      </c>
      <c r="G63" s="120">
        <v>0</v>
      </c>
      <c r="H63" s="348">
        <v>0</v>
      </c>
      <c r="I63" s="463">
        <v>0</v>
      </c>
      <c r="J63" s="120">
        <v>0</v>
      </c>
      <c r="K63" s="348">
        <v>0</v>
      </c>
      <c r="L63" s="466">
        <v>0</v>
      </c>
      <c r="M63" s="856">
        <v>1</v>
      </c>
      <c r="N63" s="925">
        <f>'METAS 2021'!AB62</f>
        <v>1</v>
      </c>
      <c r="O63" s="925">
        <v>0</v>
      </c>
      <c r="P63" s="1194">
        <f>'SUGESTÃO DA ÁREA TÉCNICA 2021'!AX62</f>
        <v>0</v>
      </c>
      <c r="Q63" s="1194">
        <f>'METAS 2021'!AX62</f>
        <v>0</v>
      </c>
      <c r="R63" s="1194">
        <f>'RESULTADO 2021'!AY62</f>
        <v>0</v>
      </c>
      <c r="S63" s="56" t="s">
        <v>76</v>
      </c>
    </row>
    <row r="64" spans="1:19">
      <c r="A64" s="47" t="s">
        <v>53</v>
      </c>
      <c r="B64" s="205">
        <v>0</v>
      </c>
      <c r="C64" s="99">
        <v>1</v>
      </c>
      <c r="D64" s="348">
        <v>0</v>
      </c>
      <c r="E64" s="1483" t="s">
        <v>164</v>
      </c>
      <c r="F64" s="432">
        <v>0</v>
      </c>
      <c r="G64" s="120">
        <v>0</v>
      </c>
      <c r="H64" s="348">
        <v>0</v>
      </c>
      <c r="I64" s="463">
        <v>0</v>
      </c>
      <c r="J64" s="120">
        <v>0</v>
      </c>
      <c r="K64" s="348">
        <v>0</v>
      </c>
      <c r="L64" s="464">
        <v>0</v>
      </c>
      <c r="M64" s="857">
        <v>0</v>
      </c>
      <c r="N64" s="925">
        <f>'METAS 2021'!AB63</f>
        <v>0</v>
      </c>
      <c r="O64" s="925">
        <v>0</v>
      </c>
      <c r="P64" s="1194">
        <f>'SUGESTÃO DA ÁREA TÉCNICA 2021'!AX63</f>
        <v>0</v>
      </c>
      <c r="Q64" s="1194">
        <f>'METAS 2021'!AX63</f>
        <v>0</v>
      </c>
      <c r="R64" s="1194">
        <f>'RESULTADO 2021'!AY63</f>
        <v>0</v>
      </c>
      <c r="S64" s="56" t="s">
        <v>76</v>
      </c>
    </row>
    <row r="65" spans="1:21">
      <c r="A65" s="47" t="s">
        <v>56</v>
      </c>
      <c r="B65" s="205">
        <v>1</v>
      </c>
      <c r="C65" s="99">
        <v>0</v>
      </c>
      <c r="D65" s="348">
        <v>0</v>
      </c>
      <c r="E65" s="1484"/>
      <c r="F65" s="432">
        <v>0</v>
      </c>
      <c r="G65" s="120">
        <v>0</v>
      </c>
      <c r="H65" s="348">
        <v>0</v>
      </c>
      <c r="I65" s="463">
        <v>0</v>
      </c>
      <c r="J65" s="120">
        <v>0</v>
      </c>
      <c r="K65" s="348">
        <v>0</v>
      </c>
      <c r="L65" s="464">
        <v>0</v>
      </c>
      <c r="M65" s="857">
        <v>0</v>
      </c>
      <c r="N65" s="925">
        <f>'METAS 2021'!AB64</f>
        <v>0</v>
      </c>
      <c r="O65" s="925">
        <v>0</v>
      </c>
      <c r="P65" s="1194">
        <f>'SUGESTÃO DA ÁREA TÉCNICA 2021'!AX64</f>
        <v>0</v>
      </c>
      <c r="Q65" s="1194">
        <f>'METAS 2021'!AX64</f>
        <v>0</v>
      </c>
      <c r="R65" s="1194">
        <f>'RESULTADO 2021'!AY64</f>
        <v>0</v>
      </c>
      <c r="S65" s="56" t="s">
        <v>76</v>
      </c>
    </row>
    <row r="66" spans="1:21">
      <c r="A66" s="47" t="s">
        <v>57</v>
      </c>
      <c r="B66" s="205">
        <v>0</v>
      </c>
      <c r="C66" s="99">
        <v>0</v>
      </c>
      <c r="D66" s="348">
        <v>0</v>
      </c>
      <c r="E66" s="1484"/>
      <c r="F66" s="432">
        <v>0</v>
      </c>
      <c r="G66" s="120">
        <v>0</v>
      </c>
      <c r="H66" s="348">
        <v>0</v>
      </c>
      <c r="I66" s="463">
        <v>0</v>
      </c>
      <c r="J66" s="120">
        <v>0</v>
      </c>
      <c r="K66" s="348">
        <v>0</v>
      </c>
      <c r="L66" s="464">
        <v>0</v>
      </c>
      <c r="M66" s="857">
        <v>0</v>
      </c>
      <c r="N66" s="925">
        <f>'METAS 2021'!AB65</f>
        <v>0</v>
      </c>
      <c r="O66" s="925">
        <v>0</v>
      </c>
      <c r="P66" s="1194">
        <f>'SUGESTÃO DA ÁREA TÉCNICA 2021'!AX65</f>
        <v>0</v>
      </c>
      <c r="Q66" s="1194">
        <f>'METAS 2021'!AX65</f>
        <v>0</v>
      </c>
      <c r="R66" s="1194">
        <f>'RESULTADO 2021'!AY65</f>
        <v>0</v>
      </c>
      <c r="S66" s="56" t="s">
        <v>76</v>
      </c>
    </row>
    <row r="67" spans="1:21">
      <c r="A67" s="47" t="s">
        <v>55</v>
      </c>
      <c r="B67" s="218">
        <v>0</v>
      </c>
      <c r="C67" s="99">
        <v>1</v>
      </c>
      <c r="D67" s="348">
        <v>0</v>
      </c>
      <c r="E67" s="1485"/>
      <c r="F67" s="432">
        <v>0</v>
      </c>
      <c r="G67" s="120">
        <v>0</v>
      </c>
      <c r="H67" s="348">
        <v>0</v>
      </c>
      <c r="I67" s="470">
        <v>2</v>
      </c>
      <c r="J67" s="120">
        <v>0</v>
      </c>
      <c r="K67" s="348">
        <v>0</v>
      </c>
      <c r="L67" s="464">
        <v>0</v>
      </c>
      <c r="M67" s="857">
        <v>0</v>
      </c>
      <c r="N67" s="925">
        <f>'METAS 2021'!AB66</f>
        <v>0</v>
      </c>
      <c r="O67" s="925">
        <v>0</v>
      </c>
      <c r="P67" s="1194">
        <f>'SUGESTÃO DA ÁREA TÉCNICA 2021'!AX66</f>
        <v>0</v>
      </c>
      <c r="Q67" s="1194">
        <f>'METAS 2021'!AX66</f>
        <v>0</v>
      </c>
      <c r="R67" s="1194">
        <f>'RESULTADO 2021'!AY66</f>
        <v>0</v>
      </c>
      <c r="S67" s="56" t="s">
        <v>76</v>
      </c>
    </row>
    <row r="68" spans="1:21" ht="16.5" thickBot="1">
      <c r="A68" s="13" t="s">
        <v>77</v>
      </c>
      <c r="B68" s="219"/>
      <c r="C68" s="112"/>
      <c r="D68" s="112"/>
      <c r="E68" s="112"/>
      <c r="F68" s="112"/>
      <c r="G68" s="112"/>
      <c r="H68" s="112"/>
      <c r="I68" s="112"/>
      <c r="J68" s="112"/>
      <c r="K68" s="332"/>
      <c r="L68" s="112"/>
      <c r="M68" s="862"/>
      <c r="N68" s="926"/>
      <c r="O68" s="926"/>
      <c r="P68" s="1195"/>
      <c r="Q68" s="1195"/>
      <c r="R68" s="1195"/>
      <c r="S68" s="158"/>
    </row>
    <row r="69" spans="1:21" ht="18" customHeight="1">
      <c r="A69" s="47" t="s">
        <v>58</v>
      </c>
      <c r="B69" s="217">
        <v>0</v>
      </c>
      <c r="C69" s="99">
        <v>0</v>
      </c>
      <c r="D69" s="348">
        <v>0</v>
      </c>
      <c r="E69" s="127" t="s">
        <v>164</v>
      </c>
      <c r="F69" s="432">
        <v>0</v>
      </c>
      <c r="G69" s="192" t="s">
        <v>399</v>
      </c>
      <c r="H69" s="348">
        <v>1</v>
      </c>
      <c r="I69" s="463">
        <v>1</v>
      </c>
      <c r="J69" s="216">
        <v>0</v>
      </c>
      <c r="K69" s="348">
        <v>0</v>
      </c>
      <c r="L69" s="469">
        <v>1</v>
      </c>
      <c r="M69" s="858">
        <v>1</v>
      </c>
      <c r="N69" s="925">
        <f>'METAS 2021'!AB68</f>
        <v>1</v>
      </c>
      <c r="O69" s="925">
        <v>0</v>
      </c>
      <c r="P69" s="1194">
        <f>'SUGESTÃO DA ÁREA TÉCNICA 2021'!AX68</f>
        <v>0</v>
      </c>
      <c r="Q69" s="1194">
        <f>'METAS 2021'!AX68</f>
        <v>0</v>
      </c>
      <c r="R69" s="1194">
        <f>'RESULTADO 2021'!AY68</f>
        <v>0</v>
      </c>
      <c r="S69" s="56" t="s">
        <v>76</v>
      </c>
    </row>
    <row r="70" spans="1:21" ht="21" customHeight="1">
      <c r="A70" s="47" t="s">
        <v>59</v>
      </c>
      <c r="B70" s="205">
        <v>1</v>
      </c>
      <c r="C70" s="99">
        <v>0</v>
      </c>
      <c r="D70" s="361">
        <v>1</v>
      </c>
      <c r="E70" s="127" t="s">
        <v>166</v>
      </c>
      <c r="F70" s="432">
        <v>1</v>
      </c>
      <c r="G70" s="120">
        <v>0</v>
      </c>
      <c r="H70" s="348">
        <v>0</v>
      </c>
      <c r="I70" s="463">
        <v>0</v>
      </c>
      <c r="J70" s="120">
        <v>0</v>
      </c>
      <c r="K70" s="348">
        <v>0</v>
      </c>
      <c r="L70" s="780">
        <v>0</v>
      </c>
      <c r="M70" s="857">
        <v>0</v>
      </c>
      <c r="N70" s="925">
        <f>'METAS 2021'!AB69</f>
        <v>0</v>
      </c>
      <c r="O70" s="925">
        <v>1</v>
      </c>
      <c r="P70" s="1194">
        <f>'SUGESTÃO DA ÁREA TÉCNICA 2021'!AX69</f>
        <v>0</v>
      </c>
      <c r="Q70" s="1194">
        <f>'METAS 2021'!AX69</f>
        <v>0</v>
      </c>
      <c r="R70" s="1194">
        <f>'RESULTADO 2021'!AY69</f>
        <v>0</v>
      </c>
      <c r="S70" s="56" t="s">
        <v>76</v>
      </c>
    </row>
    <row r="71" spans="1:21" ht="17.25" customHeight="1">
      <c r="A71" s="47" t="s">
        <v>60</v>
      </c>
      <c r="B71" s="205">
        <v>0</v>
      </c>
      <c r="C71" s="99">
        <v>0</v>
      </c>
      <c r="D71" s="348">
        <v>0</v>
      </c>
      <c r="E71" s="127" t="s">
        <v>253</v>
      </c>
      <c r="F71" s="432">
        <v>0</v>
      </c>
      <c r="G71" s="120">
        <v>0</v>
      </c>
      <c r="H71" s="348">
        <v>0</v>
      </c>
      <c r="I71" s="463">
        <v>0</v>
      </c>
      <c r="J71" s="120">
        <v>0</v>
      </c>
      <c r="K71" s="348">
        <v>0</v>
      </c>
      <c r="L71" s="780">
        <v>0</v>
      </c>
      <c r="M71" s="859">
        <v>0</v>
      </c>
      <c r="N71" s="925">
        <f>'METAS 2021'!AB70</f>
        <v>0</v>
      </c>
      <c r="O71" s="925">
        <v>0</v>
      </c>
      <c r="P71" s="1194">
        <f>'SUGESTÃO DA ÁREA TÉCNICA 2021'!AX70</f>
        <v>0</v>
      </c>
      <c r="Q71" s="1194">
        <f>'METAS 2021'!AX70</f>
        <v>0</v>
      </c>
      <c r="R71" s="1194">
        <f>'RESULTADO 2021'!AY70</f>
        <v>0</v>
      </c>
      <c r="S71" s="56" t="s">
        <v>76</v>
      </c>
    </row>
    <row r="72" spans="1:21" ht="19.5" customHeight="1">
      <c r="A72" s="47" t="s">
        <v>61</v>
      </c>
      <c r="B72" s="205">
        <v>0</v>
      </c>
      <c r="C72" s="99">
        <v>0</v>
      </c>
      <c r="D72" s="348">
        <v>0</v>
      </c>
      <c r="E72" s="127" t="s">
        <v>253</v>
      </c>
      <c r="F72" s="431">
        <v>1</v>
      </c>
      <c r="G72" s="192" t="s">
        <v>399</v>
      </c>
      <c r="H72" s="361">
        <v>1</v>
      </c>
      <c r="I72" s="463">
        <v>1</v>
      </c>
      <c r="J72" s="216">
        <v>0</v>
      </c>
      <c r="K72" s="343">
        <v>0</v>
      </c>
      <c r="L72" s="780">
        <v>0</v>
      </c>
      <c r="M72" s="857">
        <v>0</v>
      </c>
      <c r="N72" s="925">
        <f>'METAS 2021'!AB71</f>
        <v>0</v>
      </c>
      <c r="O72" s="925">
        <v>0</v>
      </c>
      <c r="P72" s="1194">
        <f>'SUGESTÃO DA ÁREA TÉCNICA 2021'!AX71</f>
        <v>0</v>
      </c>
      <c r="Q72" s="1194">
        <f>'METAS 2021'!AX71</f>
        <v>0</v>
      </c>
      <c r="R72" s="1194">
        <f>'RESULTADO 2021'!AY71</f>
        <v>0</v>
      </c>
      <c r="S72" s="56" t="s">
        <v>76</v>
      </c>
    </row>
    <row r="73" spans="1:21" ht="26.25" customHeight="1">
      <c r="A73" s="47" t="s">
        <v>62</v>
      </c>
      <c r="B73" s="110">
        <v>1</v>
      </c>
      <c r="C73" s="99">
        <v>1</v>
      </c>
      <c r="D73" s="348">
        <v>1</v>
      </c>
      <c r="E73" s="127" t="s">
        <v>165</v>
      </c>
      <c r="F73" s="432">
        <v>0</v>
      </c>
      <c r="G73" s="120">
        <v>0</v>
      </c>
      <c r="H73" s="348">
        <v>0</v>
      </c>
      <c r="I73" s="463">
        <v>0</v>
      </c>
      <c r="J73" s="120">
        <v>0</v>
      </c>
      <c r="K73" s="348">
        <v>0</v>
      </c>
      <c r="L73" s="783">
        <v>1</v>
      </c>
      <c r="M73" s="859">
        <v>0</v>
      </c>
      <c r="N73" s="925">
        <f>'METAS 2021'!AB72</f>
        <v>0</v>
      </c>
      <c r="O73" s="925">
        <v>0</v>
      </c>
      <c r="P73" s="1194">
        <f>'SUGESTÃO DA ÁREA TÉCNICA 2021'!AX72</f>
        <v>0</v>
      </c>
      <c r="Q73" s="1194">
        <f>'METAS 2021'!AX72</f>
        <v>0</v>
      </c>
      <c r="R73" s="1194">
        <f>'RESULTADO 2021'!AY72</f>
        <v>0</v>
      </c>
      <c r="S73" s="56" t="s">
        <v>76</v>
      </c>
    </row>
    <row r="74" spans="1:21" ht="16.5" thickBot="1">
      <c r="A74" s="13" t="s">
        <v>63</v>
      </c>
      <c r="B74" s="219"/>
      <c r="C74" s="112"/>
      <c r="D74" s="112"/>
      <c r="E74" s="112"/>
      <c r="F74" s="112"/>
      <c r="G74" s="112"/>
      <c r="H74" s="112"/>
      <c r="I74" s="112"/>
      <c r="J74" s="112"/>
      <c r="K74" s="112"/>
      <c r="L74" s="112"/>
      <c r="M74" s="862"/>
      <c r="N74" s="926"/>
      <c r="O74" s="926"/>
      <c r="P74" s="1195"/>
      <c r="Q74" s="1195"/>
      <c r="R74" s="1195"/>
      <c r="S74" s="158"/>
    </row>
    <row r="75" spans="1:21" ht="27.75" customHeight="1">
      <c r="A75" s="47" t="s">
        <v>64</v>
      </c>
      <c r="B75" s="217">
        <v>0</v>
      </c>
      <c r="C75" s="99">
        <v>0</v>
      </c>
      <c r="D75" s="348">
        <v>0</v>
      </c>
      <c r="E75" s="128" t="s">
        <v>164</v>
      </c>
      <c r="F75" s="432">
        <v>0</v>
      </c>
      <c r="G75" s="120">
        <v>0</v>
      </c>
      <c r="H75" s="348">
        <v>0</v>
      </c>
      <c r="I75" s="463">
        <v>0</v>
      </c>
      <c r="J75" s="120">
        <v>0</v>
      </c>
      <c r="K75" s="348">
        <v>0</v>
      </c>
      <c r="L75" s="469">
        <v>1</v>
      </c>
      <c r="M75" s="856">
        <v>0</v>
      </c>
      <c r="N75" s="925">
        <f>'METAS 2021'!AB74</f>
        <v>0</v>
      </c>
      <c r="O75" s="925">
        <v>0</v>
      </c>
      <c r="P75" s="1194">
        <f>'SUGESTÃO DA ÁREA TÉCNICA 2021'!AX74</f>
        <v>0</v>
      </c>
      <c r="Q75" s="1194">
        <f>'METAS 2021'!AX74</f>
        <v>0</v>
      </c>
      <c r="R75" s="1194">
        <f>'RESULTADO 2021'!AY74</f>
        <v>0</v>
      </c>
      <c r="S75" s="56" t="s">
        <v>76</v>
      </c>
    </row>
    <row r="76" spans="1:21" ht="26.25" customHeight="1">
      <c r="A76" s="47" t="s">
        <v>65</v>
      </c>
      <c r="B76" s="205">
        <v>0</v>
      </c>
      <c r="C76" s="99">
        <v>0</v>
      </c>
      <c r="D76" s="348">
        <v>2</v>
      </c>
      <c r="E76" s="128" t="s">
        <v>166</v>
      </c>
      <c r="F76" s="432">
        <v>1</v>
      </c>
      <c r="G76" s="192" t="s">
        <v>399</v>
      </c>
      <c r="H76" s="348">
        <v>2</v>
      </c>
      <c r="I76" s="463">
        <v>0</v>
      </c>
      <c r="J76" s="216">
        <v>0</v>
      </c>
      <c r="K76" s="348">
        <v>0</v>
      </c>
      <c r="L76" s="780">
        <v>0</v>
      </c>
      <c r="M76" s="859">
        <v>0</v>
      </c>
      <c r="N76" s="925">
        <f>'METAS 2021'!AB75</f>
        <v>0</v>
      </c>
      <c r="O76" s="925">
        <v>0</v>
      </c>
      <c r="P76" s="1194">
        <f>'SUGESTÃO DA ÁREA TÉCNICA 2021'!AX75</f>
        <v>0</v>
      </c>
      <c r="Q76" s="1194">
        <f>'METAS 2021'!AX75</f>
        <v>0</v>
      </c>
      <c r="R76" s="1194">
        <f>'RESULTADO 2021'!AY75</f>
        <v>0</v>
      </c>
      <c r="S76" s="56" t="s">
        <v>76</v>
      </c>
    </row>
    <row r="77" spans="1:21" ht="17.25" customHeight="1">
      <c r="A77" s="47" t="s">
        <v>66</v>
      </c>
      <c r="B77" s="205">
        <v>0</v>
      </c>
      <c r="C77" s="99">
        <v>1</v>
      </c>
      <c r="D77" s="348">
        <v>0</v>
      </c>
      <c r="E77" s="128" t="s">
        <v>165</v>
      </c>
      <c r="F77" s="432">
        <v>0</v>
      </c>
      <c r="G77" s="192" t="s">
        <v>399</v>
      </c>
      <c r="H77" s="348">
        <v>0</v>
      </c>
      <c r="I77" s="463">
        <v>0</v>
      </c>
      <c r="J77" s="216">
        <v>0</v>
      </c>
      <c r="K77" s="348">
        <v>0</v>
      </c>
      <c r="L77" s="780">
        <v>0</v>
      </c>
      <c r="M77" s="857">
        <v>1</v>
      </c>
      <c r="N77" s="925">
        <f>'METAS 2021'!AB76</f>
        <v>1</v>
      </c>
      <c r="O77" s="925">
        <v>1</v>
      </c>
      <c r="P77" s="1194">
        <f>'SUGESTÃO DA ÁREA TÉCNICA 2021'!AX76</f>
        <v>0</v>
      </c>
      <c r="Q77" s="1194">
        <f>'METAS 2021'!AX76</f>
        <v>0</v>
      </c>
      <c r="R77" s="1194">
        <f>'RESULTADO 2021'!AY76</f>
        <v>0</v>
      </c>
      <c r="S77" s="56" t="s">
        <v>76</v>
      </c>
    </row>
    <row r="78" spans="1:21" ht="15.75" customHeight="1">
      <c r="A78" s="47" t="s">
        <v>67</v>
      </c>
      <c r="B78" s="205">
        <v>1</v>
      </c>
      <c r="C78" s="99">
        <v>1</v>
      </c>
      <c r="D78" s="348">
        <v>1</v>
      </c>
      <c r="E78" s="127" t="s">
        <v>278</v>
      </c>
      <c r="F78" s="432">
        <v>0</v>
      </c>
      <c r="G78" s="193" t="s">
        <v>399</v>
      </c>
      <c r="H78" s="348">
        <v>2</v>
      </c>
      <c r="I78" s="433">
        <v>0</v>
      </c>
      <c r="J78" s="121">
        <v>0</v>
      </c>
      <c r="K78" s="493">
        <v>2</v>
      </c>
      <c r="L78" s="782">
        <v>0</v>
      </c>
      <c r="M78" s="859">
        <v>0</v>
      </c>
      <c r="N78" s="925">
        <f>'METAS 2021'!AB77</f>
        <v>1</v>
      </c>
      <c r="O78" s="925">
        <v>1</v>
      </c>
      <c r="P78" s="1194">
        <f>'SUGESTÃO DA ÁREA TÉCNICA 2021'!AX77</f>
        <v>0</v>
      </c>
      <c r="Q78" s="1194">
        <f>'METAS 2021'!AX77</f>
        <v>0</v>
      </c>
      <c r="R78" s="1194">
        <f>'RESULTADO 2021'!AY77</f>
        <v>0</v>
      </c>
      <c r="S78" s="56" t="s">
        <v>76</v>
      </c>
    </row>
    <row r="79" spans="1:21" ht="21" customHeight="1">
      <c r="A79" s="47" t="s">
        <v>68</v>
      </c>
      <c r="B79" s="110">
        <v>1</v>
      </c>
      <c r="C79" s="99">
        <v>0</v>
      </c>
      <c r="D79" s="348">
        <v>1</v>
      </c>
      <c r="E79" s="128" t="s">
        <v>166</v>
      </c>
      <c r="F79" s="431">
        <v>4</v>
      </c>
      <c r="G79" s="192" t="s">
        <v>399</v>
      </c>
      <c r="H79" s="348">
        <v>1</v>
      </c>
      <c r="I79" s="463">
        <v>0</v>
      </c>
      <c r="J79" s="216">
        <v>0</v>
      </c>
      <c r="K79" s="348">
        <v>0</v>
      </c>
      <c r="L79" s="780">
        <v>0</v>
      </c>
      <c r="M79" s="857">
        <v>0</v>
      </c>
      <c r="N79" s="925">
        <f>'METAS 2021'!AB78</f>
        <v>0</v>
      </c>
      <c r="O79" s="925">
        <v>0</v>
      </c>
      <c r="P79" s="1194">
        <f>'SUGESTÃO DA ÁREA TÉCNICA 2021'!AX78</f>
        <v>0</v>
      </c>
      <c r="Q79" s="1194">
        <f>'METAS 2021'!AX78</f>
        <v>0</v>
      </c>
      <c r="R79" s="1194">
        <f>'RESULTADO 2021'!AY78</f>
        <v>0</v>
      </c>
      <c r="S79" s="56" t="s">
        <v>76</v>
      </c>
      <c r="U79" s="2" t="s">
        <v>69</v>
      </c>
    </row>
    <row r="80" spans="1:21">
      <c r="A80" s="47"/>
      <c r="B80" s="102"/>
      <c r="C80" s="59"/>
      <c r="D80" s="58"/>
      <c r="E80" s="58"/>
      <c r="F80" s="58"/>
      <c r="G80" s="120"/>
      <c r="H80" s="120"/>
      <c r="I80" s="120"/>
      <c r="J80" s="120"/>
      <c r="K80" s="120"/>
      <c r="L80" s="120"/>
      <c r="M80" s="817"/>
      <c r="N80" s="817"/>
      <c r="O80" s="817"/>
      <c r="P80" s="817"/>
      <c r="Q80" s="817"/>
      <c r="R80" s="817"/>
      <c r="S80" s="48"/>
    </row>
    <row r="81" spans="1:19" ht="15">
      <c r="A81" s="1292" t="s">
        <v>632</v>
      </c>
      <c r="B81" s="1293"/>
      <c r="C81" s="1293"/>
      <c r="D81" s="1293"/>
      <c r="E81" s="1293"/>
      <c r="F81" s="1293"/>
      <c r="G81" s="1293"/>
      <c r="H81" s="1293"/>
      <c r="I81" s="1293"/>
      <c r="J81" s="1293"/>
      <c r="K81" s="1293"/>
      <c r="L81" s="1293"/>
      <c r="M81" s="1293"/>
      <c r="N81" s="1293"/>
      <c r="O81" s="1293"/>
      <c r="P81" s="1293"/>
      <c r="Q81" s="1293"/>
      <c r="R81" s="1293"/>
      <c r="S81" s="1382"/>
    </row>
    <row r="82" spans="1:19" ht="15" customHeight="1">
      <c r="A82" s="1286" t="s">
        <v>692</v>
      </c>
      <c r="B82" s="1287"/>
      <c r="C82" s="1287"/>
      <c r="D82" s="1287"/>
      <c r="E82" s="1287"/>
      <c r="F82" s="1287"/>
      <c r="G82" s="1287"/>
      <c r="H82" s="1287"/>
      <c r="I82" s="1287"/>
      <c r="J82" s="1287"/>
      <c r="K82" s="1287"/>
      <c r="L82" s="1287"/>
      <c r="M82" s="1287"/>
      <c r="N82" s="1287"/>
      <c r="O82" s="1287"/>
      <c r="P82" s="1287"/>
      <c r="Q82" s="1287"/>
      <c r="R82" s="1287"/>
      <c r="S82" s="1379"/>
    </row>
    <row r="83" spans="1:19" ht="15" customHeight="1">
      <c r="A83" s="1288" t="s">
        <v>693</v>
      </c>
      <c r="B83" s="1289"/>
      <c r="C83" s="1289"/>
      <c r="D83" s="1289"/>
      <c r="E83" s="1289"/>
      <c r="F83" s="1289"/>
      <c r="G83" s="1289"/>
      <c r="H83" s="1289"/>
      <c r="I83" s="1289"/>
      <c r="J83" s="1289"/>
      <c r="K83" s="1289"/>
      <c r="L83" s="1289"/>
      <c r="M83" s="1289"/>
      <c r="N83" s="1289"/>
      <c r="O83" s="1289"/>
      <c r="P83" s="1289"/>
      <c r="Q83" s="1289"/>
      <c r="R83" s="1289"/>
      <c r="S83" s="1380"/>
    </row>
    <row r="84" spans="1:19" ht="15">
      <c r="A84" s="1290"/>
      <c r="B84" s="1291"/>
      <c r="C84" s="1291"/>
      <c r="D84" s="1291"/>
      <c r="E84" s="1291"/>
      <c r="F84" s="1291"/>
      <c r="G84" s="1291"/>
      <c r="H84" s="1291"/>
      <c r="I84" s="1291"/>
      <c r="J84" s="1291"/>
      <c r="K84" s="1291"/>
      <c r="L84" s="1291"/>
      <c r="M84" s="1291"/>
      <c r="N84" s="1291"/>
      <c r="O84" s="1291"/>
      <c r="P84" s="1291"/>
      <c r="Q84" s="1291"/>
      <c r="R84" s="1291"/>
      <c r="S84" s="1381"/>
    </row>
    <row r="85" spans="1:19" ht="15">
      <c r="A85" s="35"/>
      <c r="B85" s="35"/>
      <c r="C85" s="35"/>
      <c r="D85" s="35"/>
      <c r="E85" s="35"/>
      <c r="F85" s="35"/>
      <c r="G85" s="35"/>
      <c r="H85" s="35"/>
      <c r="I85" s="35"/>
      <c r="J85" s="35"/>
      <c r="K85" s="668"/>
      <c r="L85" s="668"/>
      <c r="M85" s="668"/>
      <c r="N85" s="668"/>
      <c r="O85" s="668"/>
      <c r="P85" s="668"/>
      <c r="Q85" s="668"/>
      <c r="R85" s="668"/>
      <c r="S85" s="35"/>
    </row>
    <row r="86" spans="1:19" ht="15">
      <c r="A86" s="1474" t="s">
        <v>675</v>
      </c>
      <c r="B86" s="1474"/>
      <c r="C86" s="1474"/>
      <c r="D86" s="1474"/>
      <c r="E86" s="1474"/>
      <c r="F86" s="1474"/>
      <c r="G86" s="1474"/>
      <c r="H86" s="1474"/>
      <c r="I86" s="1474"/>
      <c r="J86" s="1474"/>
      <c r="K86" s="1474"/>
      <c r="L86" s="1474"/>
      <c r="M86" s="1474"/>
      <c r="N86" s="1474"/>
      <c r="O86" s="1474"/>
      <c r="P86" s="1474"/>
      <c r="Q86" s="1474"/>
      <c r="R86" s="1474"/>
      <c r="S86" s="1474"/>
    </row>
    <row r="87" spans="1:19" ht="15">
      <c r="A87" s="1398" t="s">
        <v>696</v>
      </c>
      <c r="B87" s="1390"/>
      <c r="C87" s="1390"/>
      <c r="D87" s="1390"/>
      <c r="E87" s="1390"/>
      <c r="F87" s="1390"/>
      <c r="G87" s="1390"/>
      <c r="H87" s="1390"/>
      <c r="I87" s="1390"/>
      <c r="J87" s="1390"/>
      <c r="K87" s="1390"/>
      <c r="L87" s="1390"/>
      <c r="M87" s="1390"/>
      <c r="N87" s="1390"/>
      <c r="O87" s="1390"/>
      <c r="P87" s="1390"/>
      <c r="Q87" s="1390"/>
      <c r="R87" s="1390"/>
      <c r="S87" s="1390"/>
    </row>
    <row r="88" spans="1:19" ht="44.25" customHeight="1">
      <c r="A88" s="1390"/>
      <c r="B88" s="1390"/>
      <c r="C88" s="1390"/>
      <c r="D88" s="1390"/>
      <c r="E88" s="1390"/>
      <c r="F88" s="1390"/>
      <c r="G88" s="1390"/>
      <c r="H88" s="1390"/>
      <c r="I88" s="1390"/>
      <c r="J88" s="1390"/>
      <c r="K88" s="1390"/>
      <c r="L88" s="1390"/>
      <c r="M88" s="1390"/>
      <c r="N88" s="1390"/>
      <c r="O88" s="1390"/>
      <c r="P88" s="1390"/>
      <c r="Q88" s="1390"/>
      <c r="R88" s="1390"/>
      <c r="S88" s="1390"/>
    </row>
    <row r="89" spans="1:19" ht="15">
      <c r="A89" s="558"/>
      <c r="B89" s="558"/>
      <c r="C89" s="558"/>
      <c r="D89" s="558"/>
      <c r="E89" s="558"/>
      <c r="F89" s="558"/>
      <c r="G89" s="558"/>
      <c r="H89" s="558"/>
      <c r="I89" s="558"/>
      <c r="J89" s="558"/>
      <c r="K89" s="558"/>
      <c r="L89" s="558"/>
      <c r="M89" s="558"/>
      <c r="N89" s="558"/>
      <c r="O89" s="558"/>
      <c r="P89" s="558"/>
      <c r="Q89" s="558"/>
      <c r="R89" s="558"/>
      <c r="S89" s="558"/>
    </row>
    <row r="90" spans="1:19" ht="15">
      <c r="A90" s="1399" t="s">
        <v>677</v>
      </c>
      <c r="B90" s="1400"/>
      <c r="C90" s="1400"/>
      <c r="D90" s="1401"/>
      <c r="F90" s="35"/>
      <c r="I90" s="21"/>
      <c r="J90" s="21"/>
      <c r="K90" s="285"/>
      <c r="L90" s="408"/>
      <c r="M90" s="15"/>
      <c r="N90" s="285"/>
      <c r="O90" s="285"/>
      <c r="P90" s="285"/>
      <c r="Q90" s="285"/>
      <c r="R90" s="285"/>
      <c r="S90" s="21"/>
    </row>
    <row r="91" spans="1:19">
      <c r="A91" s="546" t="s">
        <v>629</v>
      </c>
      <c r="B91" s="547"/>
      <c r="C91" s="548"/>
      <c r="D91" s="341">
        <v>1</v>
      </c>
      <c r="F91" s="35"/>
      <c r="I91" s="21"/>
      <c r="J91" s="21"/>
      <c r="K91" s="285"/>
      <c r="L91" s="408"/>
      <c r="M91" s="15"/>
      <c r="N91" s="285"/>
      <c r="O91" s="285"/>
      <c r="P91" s="285"/>
      <c r="Q91" s="285"/>
      <c r="R91" s="285"/>
      <c r="S91" s="21"/>
    </row>
    <row r="92" spans="1:19">
      <c r="A92" s="549" t="s">
        <v>630</v>
      </c>
      <c r="B92" s="550"/>
      <c r="C92" s="551"/>
      <c r="D92" s="266" t="s">
        <v>635</v>
      </c>
      <c r="F92" s="35"/>
      <c r="I92" s="21"/>
      <c r="J92" s="21"/>
      <c r="K92" s="285"/>
      <c r="L92" s="408"/>
      <c r="M92" s="15"/>
      <c r="N92" s="285"/>
      <c r="O92" s="285"/>
      <c r="P92" s="285"/>
      <c r="Q92" s="285"/>
      <c r="R92" s="285"/>
      <c r="S92" s="21"/>
    </row>
    <row r="93" spans="1:19">
      <c r="A93" s="546" t="s">
        <v>631</v>
      </c>
      <c r="B93" s="547"/>
      <c r="C93" s="548"/>
      <c r="D93" s="329" t="s">
        <v>634</v>
      </c>
      <c r="F93" s="35"/>
      <c r="I93" s="21"/>
      <c r="J93" s="21"/>
      <c r="K93" s="285"/>
      <c r="L93" s="408"/>
      <c r="M93" s="15"/>
      <c r="N93" s="285"/>
      <c r="O93" s="285"/>
      <c r="P93" s="285"/>
      <c r="Q93" s="285"/>
      <c r="R93" s="285"/>
      <c r="S93" s="21"/>
    </row>
    <row r="94" spans="1:19" ht="15">
      <c r="A94" s="1396" t="s">
        <v>690</v>
      </c>
      <c r="B94" s="1396"/>
      <c r="C94" s="1396"/>
      <c r="D94" s="1396"/>
      <c r="F94" s="35"/>
      <c r="I94" s="21"/>
      <c r="J94" s="21"/>
      <c r="K94" s="285"/>
      <c r="L94" s="408"/>
      <c r="M94" s="15"/>
      <c r="N94" s="285"/>
      <c r="O94" s="285"/>
      <c r="P94" s="285"/>
      <c r="Q94" s="285"/>
      <c r="R94" s="285"/>
      <c r="S94" s="21"/>
    </row>
  </sheetData>
  <mergeCells count="31">
    <mergeCell ref="A90:D90"/>
    <mergeCell ref="A94:D94"/>
    <mergeCell ref="A81:S81"/>
    <mergeCell ref="A82:S82"/>
    <mergeCell ref="A83:S84"/>
    <mergeCell ref="A86:S86"/>
    <mergeCell ref="A87:S88"/>
    <mergeCell ref="A1:S1"/>
    <mergeCell ref="A6:S6"/>
    <mergeCell ref="G10:G12"/>
    <mergeCell ref="E10:E12"/>
    <mergeCell ref="A3:S3"/>
    <mergeCell ref="A4:S4"/>
    <mergeCell ref="A5:S5"/>
    <mergeCell ref="A2:V2"/>
    <mergeCell ref="M7:O7"/>
    <mergeCell ref="A7:A8"/>
    <mergeCell ref="S7:S8"/>
    <mergeCell ref="B7:C7"/>
    <mergeCell ref="D7:F7"/>
    <mergeCell ref="G7:I7"/>
    <mergeCell ref="J7:L7"/>
    <mergeCell ref="P7:R7"/>
    <mergeCell ref="E20:E22"/>
    <mergeCell ref="E24:E25"/>
    <mergeCell ref="E36:E37"/>
    <mergeCell ref="E58:E60"/>
    <mergeCell ref="E64:E67"/>
    <mergeCell ref="E39:E40"/>
    <mergeCell ref="E31:E33"/>
    <mergeCell ref="E50:E52"/>
  </mergeCells>
  <pageMargins left="0.51181102362204722" right="0.23622047244094491" top="0.19685039370078741" bottom="0.19685039370078741" header="0.15748031496062992" footer="0.15748031496062992"/>
  <pageSetup paperSize="9" scale="57" orientation="landscape" r:id="rId1"/>
  <rowBreaks count="3" manualBreakCount="3">
    <brk id="19" max="20" man="1"/>
    <brk id="37" max="20" man="1"/>
    <brk id="75" max="20" man="1"/>
  </rowBreaks>
  <colBreaks count="1" manualBreakCount="1">
    <brk id="19" max="101"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X96"/>
  <sheetViews>
    <sheetView view="pageBreakPreview" topLeftCell="G1" zoomScale="80" zoomScaleNormal="90" zoomScaleSheetLayoutView="80" workbookViewId="0">
      <selection activeCell="O8" sqref="O8"/>
    </sheetView>
  </sheetViews>
  <sheetFormatPr defaultColWidth="30.85546875" defaultRowHeight="15"/>
  <cols>
    <col min="1" max="1" width="34.7109375" customWidth="1"/>
    <col min="2" max="2" width="14.42578125" hidden="1" customWidth="1"/>
    <col min="3" max="3" width="4" hidden="1" customWidth="1"/>
    <col min="4" max="4" width="14" style="17" customWidth="1"/>
    <col min="5" max="5" width="23.42578125" style="21" customWidth="1"/>
    <col min="6" max="6" width="14.7109375" style="21" customWidth="1"/>
    <col min="7" max="7" width="18.7109375" style="21" customWidth="1"/>
    <col min="8" max="8" width="14.5703125" style="21" customWidth="1"/>
    <col min="9" max="9" width="13.85546875" style="21" customWidth="1"/>
    <col min="10" max="10" width="18.42578125" style="21" customWidth="1"/>
    <col min="11" max="12" width="15" style="271" customWidth="1"/>
    <col min="13" max="13" width="22.7109375" style="271" customWidth="1"/>
    <col min="14" max="14" width="15" style="271" customWidth="1"/>
    <col min="15" max="15" width="17.28515625" style="271" customWidth="1"/>
    <col min="16" max="16" width="21" style="271" customWidth="1"/>
    <col min="17" max="18" width="15" style="271" customWidth="1"/>
    <col min="19" max="19" width="13.7109375" customWidth="1"/>
    <col min="20" max="20" width="15.28515625" customWidth="1"/>
    <col min="21" max="21" width="18.7109375" customWidth="1"/>
    <col min="22" max="22" width="16.5703125" customWidth="1"/>
    <col min="23" max="23" width="15.42578125" customWidth="1"/>
  </cols>
  <sheetData>
    <row r="1" spans="1:23" s="21" customFormat="1" ht="93.75" customHeight="1">
      <c r="A1" s="1294"/>
      <c r="B1" s="1294"/>
      <c r="C1" s="1294"/>
      <c r="D1" s="1294"/>
      <c r="E1" s="1294"/>
      <c r="F1" s="1294"/>
      <c r="G1" s="1294"/>
      <c r="H1" s="1294"/>
      <c r="I1" s="1294"/>
      <c r="J1" s="1294"/>
      <c r="K1" s="1294"/>
      <c r="L1" s="1294"/>
      <c r="M1" s="1294"/>
      <c r="N1" s="1294"/>
      <c r="O1" s="1294"/>
      <c r="P1" s="1294"/>
      <c r="Q1" s="1294"/>
      <c r="R1" s="1294"/>
      <c r="S1" s="1294"/>
    </row>
    <row r="2" spans="1:23" ht="21">
      <c r="A2" s="1389" t="s">
        <v>636</v>
      </c>
      <c r="B2" s="1389"/>
      <c r="C2" s="1389"/>
      <c r="D2" s="1389"/>
      <c r="E2" s="1389"/>
      <c r="F2" s="1389"/>
      <c r="G2" s="1389"/>
      <c r="H2" s="1389"/>
      <c r="I2" s="1389"/>
      <c r="J2" s="1389"/>
      <c r="K2" s="1389"/>
      <c r="L2" s="1389"/>
      <c r="M2" s="1389"/>
      <c r="N2" s="1389"/>
      <c r="O2" s="1389"/>
      <c r="P2" s="1389"/>
      <c r="Q2" s="1389"/>
      <c r="R2" s="1389"/>
      <c r="S2" s="1389"/>
      <c r="T2" s="1389"/>
      <c r="U2" s="6"/>
    </row>
    <row r="3" spans="1:23" ht="10.5" customHeight="1">
      <c r="A3" s="1437"/>
      <c r="B3" s="1437"/>
      <c r="C3" s="1437"/>
      <c r="D3" s="1437"/>
      <c r="E3" s="1437"/>
      <c r="F3" s="1437"/>
      <c r="G3" s="1437"/>
      <c r="H3" s="1437"/>
      <c r="I3" s="1437"/>
      <c r="J3" s="1437"/>
      <c r="K3" s="1437"/>
      <c r="L3" s="1437"/>
      <c r="M3" s="1437"/>
      <c r="N3" s="1437"/>
      <c r="O3" s="1437"/>
      <c r="P3" s="1437"/>
      <c r="Q3" s="1437"/>
      <c r="R3" s="1437"/>
      <c r="S3" s="1437"/>
      <c r="T3" s="4"/>
      <c r="U3" s="4"/>
      <c r="V3" s="4"/>
      <c r="W3" s="4"/>
    </row>
    <row r="4" spans="1:23" ht="18.75" customHeight="1">
      <c r="A4" s="1394" t="s">
        <v>90</v>
      </c>
      <c r="B4" s="1394"/>
      <c r="C4" s="1394"/>
      <c r="D4" s="1394"/>
      <c r="E4" s="1394"/>
      <c r="F4" s="1394"/>
      <c r="G4" s="1394"/>
      <c r="H4" s="1394"/>
      <c r="I4" s="1394"/>
      <c r="J4" s="1394"/>
      <c r="K4" s="1394"/>
      <c r="L4" s="1394"/>
      <c r="M4" s="1394"/>
      <c r="N4" s="1394"/>
      <c r="O4" s="1394"/>
      <c r="P4" s="1394"/>
      <c r="Q4" s="1394"/>
      <c r="R4" s="1394"/>
      <c r="S4" s="1394"/>
      <c r="T4" s="4"/>
      <c r="U4" s="4"/>
      <c r="V4" s="4"/>
      <c r="W4" s="4"/>
    </row>
    <row r="5" spans="1:23" ht="36.75" customHeight="1">
      <c r="A5" s="1394" t="s">
        <v>91</v>
      </c>
      <c r="B5" s="1394"/>
      <c r="C5" s="1394"/>
      <c r="D5" s="1394"/>
      <c r="E5" s="1394"/>
      <c r="F5" s="1394"/>
      <c r="G5" s="1394"/>
      <c r="H5" s="1394"/>
      <c r="I5" s="1394"/>
      <c r="J5" s="1394"/>
      <c r="K5" s="1394"/>
      <c r="L5" s="1394"/>
      <c r="M5" s="1394"/>
      <c r="N5" s="1394"/>
      <c r="O5" s="1394"/>
      <c r="P5" s="1394"/>
      <c r="Q5" s="1394"/>
      <c r="R5" s="1394"/>
      <c r="S5" s="1394"/>
      <c r="T5" s="4"/>
      <c r="U5" s="4"/>
      <c r="V5" s="4"/>
      <c r="W5" s="4"/>
    </row>
    <row r="6" spans="1:23" ht="18.75">
      <c r="A6" s="1471" t="s">
        <v>728</v>
      </c>
      <c r="B6" s="1471"/>
      <c r="C6" s="1471"/>
      <c r="D6" s="1471"/>
      <c r="E6" s="1471"/>
      <c r="F6" s="1471"/>
      <c r="G6" s="1471"/>
      <c r="H6" s="1471"/>
      <c r="I6" s="1471"/>
      <c r="J6" s="1471"/>
      <c r="K6" s="1471"/>
      <c r="L6" s="1471"/>
      <c r="M6" s="1471"/>
      <c r="N6" s="1471"/>
      <c r="O6" s="1471"/>
      <c r="P6" s="1471"/>
      <c r="Q6" s="1471"/>
      <c r="R6" s="1471"/>
      <c r="S6" s="1471"/>
      <c r="T6" s="4"/>
      <c r="U6" s="4"/>
      <c r="V6" s="4"/>
      <c r="W6" s="4"/>
    </row>
    <row r="7" spans="1:23" s="21" customFormat="1" ht="18.75">
      <c r="A7" s="1391" t="s">
        <v>70</v>
      </c>
      <c r="B7" s="1402">
        <v>2017</v>
      </c>
      <c r="C7" s="1404"/>
      <c r="D7" s="1402">
        <v>2018</v>
      </c>
      <c r="E7" s="1403"/>
      <c r="F7" s="1404"/>
      <c r="G7" s="1403">
        <v>2019</v>
      </c>
      <c r="H7" s="1403"/>
      <c r="I7" s="1404"/>
      <c r="J7" s="1473">
        <v>2020</v>
      </c>
      <c r="K7" s="1473"/>
      <c r="L7" s="1473"/>
      <c r="M7" s="1473">
        <v>2021</v>
      </c>
      <c r="N7" s="1473"/>
      <c r="O7" s="1473"/>
      <c r="P7" s="1473">
        <v>2022</v>
      </c>
      <c r="Q7" s="1473"/>
      <c r="R7" s="1473"/>
      <c r="S7" s="1393" t="s">
        <v>71</v>
      </c>
      <c r="T7" s="4"/>
      <c r="U7" s="4"/>
      <c r="V7" s="4"/>
      <c r="W7" s="4"/>
    </row>
    <row r="8" spans="1:23" ht="110.25">
      <c r="A8" s="1392"/>
      <c r="B8" s="298" t="s">
        <v>491</v>
      </c>
      <c r="C8" s="298" t="s">
        <v>97</v>
      </c>
      <c r="D8" s="331" t="s">
        <v>488</v>
      </c>
      <c r="E8" s="298" t="s">
        <v>446</v>
      </c>
      <c r="F8" s="298" t="s">
        <v>222</v>
      </c>
      <c r="G8" s="298" t="s">
        <v>447</v>
      </c>
      <c r="H8" s="1148" t="s">
        <v>493</v>
      </c>
      <c r="I8" s="298" t="s">
        <v>484</v>
      </c>
      <c r="J8" s="298" t="s">
        <v>500</v>
      </c>
      <c r="K8" s="1148" t="s">
        <v>486</v>
      </c>
      <c r="L8" s="303" t="s">
        <v>599</v>
      </c>
      <c r="M8" s="402" t="s">
        <v>645</v>
      </c>
      <c r="N8" s="1148" t="s">
        <v>640</v>
      </c>
      <c r="O8" s="1271" t="s">
        <v>775</v>
      </c>
      <c r="P8" s="1148" t="s">
        <v>767</v>
      </c>
      <c r="Q8" s="1148" t="s">
        <v>754</v>
      </c>
      <c r="R8" s="1148" t="s">
        <v>760</v>
      </c>
      <c r="S8" s="1393"/>
    </row>
    <row r="9" spans="1:23" ht="15.75">
      <c r="A9" s="90" t="s">
        <v>0</v>
      </c>
      <c r="B9" s="167"/>
      <c r="C9" s="221"/>
      <c r="D9" s="167"/>
      <c r="E9" s="1486" t="s">
        <v>198</v>
      </c>
      <c r="F9" s="167"/>
      <c r="G9" s="167"/>
      <c r="H9" s="167"/>
      <c r="I9" s="167"/>
      <c r="J9" s="167"/>
      <c r="K9" s="167"/>
      <c r="L9" s="167"/>
      <c r="M9" s="221"/>
      <c r="N9" s="221"/>
      <c r="O9" s="221"/>
      <c r="P9" s="221"/>
      <c r="Q9" s="221"/>
      <c r="R9" s="221"/>
      <c r="S9" s="169"/>
    </row>
    <row r="10" spans="1:23" ht="21.75" customHeight="1">
      <c r="A10" s="211" t="s">
        <v>1</v>
      </c>
      <c r="B10" s="134">
        <v>0.9</v>
      </c>
      <c r="C10" s="222">
        <v>100</v>
      </c>
      <c r="D10" s="362">
        <v>0.95</v>
      </c>
      <c r="E10" s="1487"/>
      <c r="F10" s="475">
        <v>0.92069999999999996</v>
      </c>
      <c r="G10" s="161">
        <v>0.95</v>
      </c>
      <c r="H10" s="364">
        <v>0.95</v>
      </c>
      <c r="I10" s="479" t="s">
        <v>504</v>
      </c>
      <c r="J10" s="254" t="s">
        <v>504</v>
      </c>
      <c r="K10" s="343" t="s">
        <v>600</v>
      </c>
      <c r="L10" s="492">
        <v>89.72</v>
      </c>
      <c r="M10" s="864">
        <v>0.8</v>
      </c>
      <c r="N10" s="865">
        <f>'METAS 2021'!AC9</f>
        <v>68</v>
      </c>
      <c r="O10" s="818">
        <f>'RESULTADO 2021'!AC9</f>
        <v>0</v>
      </c>
      <c r="P10" s="1196">
        <f>'SUGESTÃO DA ÁREA TÉCNICA 2021'!AY9</f>
        <v>0</v>
      </c>
      <c r="Q10" s="1196">
        <f>'METAS 2021'!AY9</f>
        <v>0</v>
      </c>
      <c r="R10" s="1196">
        <f>'RESULTADO 2021'!AZ9</f>
        <v>0</v>
      </c>
      <c r="S10" s="137" t="s">
        <v>72</v>
      </c>
      <c r="U10" s="472" t="e">
        <f>K10*60%</f>
        <v>#VALUE!</v>
      </c>
      <c r="V10" s="473" t="e">
        <f>K10*99%</f>
        <v>#VALUE!</v>
      </c>
      <c r="W10" s="474" t="e">
        <f>K10*100%</f>
        <v>#VALUE!</v>
      </c>
    </row>
    <row r="11" spans="1:23" ht="25.5" customHeight="1">
      <c r="A11" s="211" t="s">
        <v>2</v>
      </c>
      <c r="B11" s="134">
        <v>0.9032</v>
      </c>
      <c r="C11" s="222">
        <v>92.75</v>
      </c>
      <c r="D11" s="362">
        <v>0.95</v>
      </c>
      <c r="E11" s="1483" t="s">
        <v>199</v>
      </c>
      <c r="F11" s="476">
        <v>1</v>
      </c>
      <c r="G11" s="194" t="s">
        <v>409</v>
      </c>
      <c r="H11" s="365">
        <v>1</v>
      </c>
      <c r="I11" s="480" t="s">
        <v>437</v>
      </c>
      <c r="J11" s="255" t="s">
        <v>437</v>
      </c>
      <c r="K11" s="366">
        <v>1</v>
      </c>
      <c r="L11" s="438">
        <v>100</v>
      </c>
      <c r="M11" s="866">
        <v>0.8</v>
      </c>
      <c r="N11" s="865">
        <f>'METAS 2021'!AC10</f>
        <v>80</v>
      </c>
      <c r="O11" s="818">
        <f>'RESULTADO 2021'!AC10</f>
        <v>0</v>
      </c>
      <c r="P11" s="1196">
        <f>'SUGESTÃO DA ÁREA TÉCNICA 2021'!AY10</f>
        <v>0</v>
      </c>
      <c r="Q11" s="1196">
        <f>'METAS 2021'!AY10</f>
        <v>0</v>
      </c>
      <c r="R11" s="1196">
        <f>'RESULTADO 2021'!AZ10</f>
        <v>0</v>
      </c>
      <c r="S11" s="137" t="s">
        <v>72</v>
      </c>
      <c r="U11" s="472">
        <f t="shared" ref="U11:U74" si="0">K11*60%</f>
        <v>0.6</v>
      </c>
      <c r="V11" s="473">
        <f t="shared" ref="V11:V74" si="1">K11*99%</f>
        <v>0.99</v>
      </c>
      <c r="W11" s="474">
        <f t="shared" ref="W11:W74" si="2">K11*100%</f>
        <v>1</v>
      </c>
    </row>
    <row r="12" spans="1:23" ht="19.5" customHeight="1">
      <c r="A12" s="211" t="s">
        <v>3</v>
      </c>
      <c r="B12" s="134">
        <v>0.86</v>
      </c>
      <c r="C12" s="222">
        <v>78.16</v>
      </c>
      <c r="D12" s="362">
        <v>0.86</v>
      </c>
      <c r="E12" s="1485"/>
      <c r="F12" s="476">
        <v>0.875</v>
      </c>
      <c r="G12" s="181">
        <v>0.95</v>
      </c>
      <c r="H12" s="366">
        <v>0.95</v>
      </c>
      <c r="I12" s="479" t="s">
        <v>505</v>
      </c>
      <c r="J12" s="254" t="s">
        <v>505</v>
      </c>
      <c r="K12" s="367">
        <v>0.88170000000000004</v>
      </c>
      <c r="L12" s="437">
        <v>87.24</v>
      </c>
      <c r="M12" s="866">
        <v>1</v>
      </c>
      <c r="N12" s="865">
        <f>'METAS 2021'!AC11</f>
        <v>87.24</v>
      </c>
      <c r="O12" s="818">
        <f>'RESULTADO 2021'!AC11</f>
        <v>0</v>
      </c>
      <c r="P12" s="1196">
        <f>'SUGESTÃO DA ÁREA TÉCNICA 2021'!AY11</f>
        <v>0</v>
      </c>
      <c r="Q12" s="1196">
        <f>'METAS 2021'!AY11</f>
        <v>0</v>
      </c>
      <c r="R12" s="1196">
        <f>'RESULTADO 2021'!AZ11</f>
        <v>0</v>
      </c>
      <c r="S12" s="137" t="s">
        <v>72</v>
      </c>
      <c r="U12" s="472">
        <f t="shared" si="0"/>
        <v>0.52902000000000005</v>
      </c>
      <c r="V12" s="473">
        <f t="shared" si="1"/>
        <v>0.87288300000000008</v>
      </c>
      <c r="W12" s="474">
        <f t="shared" si="2"/>
        <v>0.88170000000000004</v>
      </c>
    </row>
    <row r="13" spans="1:23" ht="21.75" customHeight="1">
      <c r="A13" s="211" t="s">
        <v>4</v>
      </c>
      <c r="B13" s="134">
        <v>0.7</v>
      </c>
      <c r="C13" s="222">
        <v>100</v>
      </c>
      <c r="D13" s="362">
        <v>0.8</v>
      </c>
      <c r="E13" s="128" t="s">
        <v>198</v>
      </c>
      <c r="F13" s="476">
        <v>1</v>
      </c>
      <c r="G13" s="162">
        <v>0.8</v>
      </c>
      <c r="H13" s="366">
        <v>0.8</v>
      </c>
      <c r="I13" s="482" t="s">
        <v>437</v>
      </c>
      <c r="J13" s="244"/>
      <c r="K13" s="367">
        <v>0.8</v>
      </c>
      <c r="L13" s="438">
        <v>100</v>
      </c>
      <c r="M13" s="866">
        <v>0.9</v>
      </c>
      <c r="N13" s="865">
        <f>'METAS 2021'!AC12</f>
        <v>0</v>
      </c>
      <c r="O13" s="818">
        <f>'RESULTADO 2021'!AC12</f>
        <v>0</v>
      </c>
      <c r="P13" s="1196">
        <f>'SUGESTÃO DA ÁREA TÉCNICA 2021'!AY12</f>
        <v>0</v>
      </c>
      <c r="Q13" s="1196">
        <f>'METAS 2021'!AY12</f>
        <v>0</v>
      </c>
      <c r="R13" s="1196">
        <f>'RESULTADO 2021'!AZ12</f>
        <v>0</v>
      </c>
      <c r="S13" s="137" t="s">
        <v>72</v>
      </c>
      <c r="U13" s="472">
        <f t="shared" si="0"/>
        <v>0.48</v>
      </c>
      <c r="V13" s="473">
        <f t="shared" si="1"/>
        <v>0.79200000000000004</v>
      </c>
      <c r="W13" s="474">
        <f t="shared" si="2"/>
        <v>0.8</v>
      </c>
    </row>
    <row r="14" spans="1:23" ht="15.75">
      <c r="A14" s="211" t="s">
        <v>5</v>
      </c>
      <c r="B14" s="134">
        <v>0.8</v>
      </c>
      <c r="C14" s="222">
        <v>100</v>
      </c>
      <c r="D14" s="362">
        <v>1</v>
      </c>
      <c r="E14" s="1483" t="s">
        <v>254</v>
      </c>
      <c r="F14" s="476">
        <v>1</v>
      </c>
      <c r="G14" s="181">
        <v>1</v>
      </c>
      <c r="H14" s="366">
        <v>1</v>
      </c>
      <c r="I14" s="482" t="s">
        <v>437</v>
      </c>
      <c r="J14" s="255" t="s">
        <v>437</v>
      </c>
      <c r="K14" s="366">
        <v>1</v>
      </c>
      <c r="L14" s="438">
        <v>100</v>
      </c>
      <c r="M14" s="866">
        <v>0.9</v>
      </c>
      <c r="N14" s="865">
        <f>'METAS 2021'!AC13</f>
        <v>100</v>
      </c>
      <c r="O14" s="818">
        <f>'RESULTADO 2021'!AC13</f>
        <v>0</v>
      </c>
      <c r="P14" s="1196">
        <f>'SUGESTÃO DA ÁREA TÉCNICA 2021'!AY13</f>
        <v>0</v>
      </c>
      <c r="Q14" s="1196">
        <f>'METAS 2021'!AY13</f>
        <v>0</v>
      </c>
      <c r="R14" s="1196">
        <f>'RESULTADO 2021'!AZ13</f>
        <v>0</v>
      </c>
      <c r="S14" s="137" t="s">
        <v>72</v>
      </c>
      <c r="U14" s="472">
        <f t="shared" si="0"/>
        <v>0.6</v>
      </c>
      <c r="V14" s="473">
        <f t="shared" si="1"/>
        <v>0.99</v>
      </c>
      <c r="W14" s="474">
        <f t="shared" si="2"/>
        <v>1</v>
      </c>
    </row>
    <row r="15" spans="1:23" ht="18" customHeight="1">
      <c r="A15" s="211" t="s">
        <v>6</v>
      </c>
      <c r="B15" s="134">
        <v>0.83540000000000003</v>
      </c>
      <c r="C15" s="222">
        <v>100</v>
      </c>
      <c r="D15" s="362">
        <v>0.58069999999999999</v>
      </c>
      <c r="E15" s="1484"/>
      <c r="F15" s="476">
        <v>0.58069999999999999</v>
      </c>
      <c r="G15" s="194" t="s">
        <v>409</v>
      </c>
      <c r="H15" s="365">
        <v>0.8</v>
      </c>
      <c r="I15" s="480" t="s">
        <v>437</v>
      </c>
      <c r="J15" s="255" t="s">
        <v>437</v>
      </c>
      <c r="K15" s="367">
        <v>1</v>
      </c>
      <c r="L15" s="438">
        <v>100</v>
      </c>
      <c r="M15" s="866">
        <v>0.9</v>
      </c>
      <c r="N15" s="865">
        <f>'METAS 2021'!AC14</f>
        <v>100</v>
      </c>
      <c r="O15" s="818">
        <f>'RESULTADO 2021'!AC14</f>
        <v>0</v>
      </c>
      <c r="P15" s="1196">
        <f>'SUGESTÃO DA ÁREA TÉCNICA 2021'!AY14</f>
        <v>0</v>
      </c>
      <c r="Q15" s="1196">
        <f>'METAS 2021'!AY14</f>
        <v>0</v>
      </c>
      <c r="R15" s="1196">
        <f>'RESULTADO 2021'!AZ14</f>
        <v>0</v>
      </c>
      <c r="S15" s="137" t="s">
        <v>72</v>
      </c>
      <c r="U15" s="472">
        <f t="shared" si="0"/>
        <v>0.6</v>
      </c>
      <c r="V15" s="473">
        <f t="shared" si="1"/>
        <v>0.99</v>
      </c>
      <c r="W15" s="474">
        <f t="shared" si="2"/>
        <v>1</v>
      </c>
    </row>
    <row r="16" spans="1:23" ht="15.75">
      <c r="A16" s="211" t="s">
        <v>7</v>
      </c>
      <c r="B16" s="134">
        <v>0.97909999999999997</v>
      </c>
      <c r="C16" s="222">
        <v>100</v>
      </c>
      <c r="D16" s="362">
        <v>1</v>
      </c>
      <c r="E16" s="1485"/>
      <c r="F16" s="476">
        <v>1</v>
      </c>
      <c r="G16" s="162">
        <v>1</v>
      </c>
      <c r="H16" s="366">
        <v>1</v>
      </c>
      <c r="I16" s="482" t="s">
        <v>437</v>
      </c>
      <c r="J16" s="255" t="s">
        <v>437</v>
      </c>
      <c r="K16" s="367">
        <v>1</v>
      </c>
      <c r="L16" s="437">
        <v>79.010000000000005</v>
      </c>
      <c r="M16" s="866">
        <v>0.95</v>
      </c>
      <c r="N16" s="865">
        <f>'METAS 2021'!AC15</f>
        <v>95</v>
      </c>
      <c r="O16" s="818">
        <f>'RESULTADO 2021'!AC15</f>
        <v>0</v>
      </c>
      <c r="P16" s="1196">
        <f>'SUGESTÃO DA ÁREA TÉCNICA 2021'!AY15</f>
        <v>0</v>
      </c>
      <c r="Q16" s="1196">
        <f>'METAS 2021'!AY15</f>
        <v>0</v>
      </c>
      <c r="R16" s="1196">
        <f>'RESULTADO 2021'!AZ15</f>
        <v>0</v>
      </c>
      <c r="S16" s="137" t="s">
        <v>72</v>
      </c>
      <c r="U16" s="472">
        <f t="shared" si="0"/>
        <v>0.6</v>
      </c>
      <c r="V16" s="473">
        <f t="shared" si="1"/>
        <v>0.99</v>
      </c>
      <c r="W16" s="474">
        <f t="shared" si="2"/>
        <v>1</v>
      </c>
    </row>
    <row r="17" spans="1:23" ht="25.5" customHeight="1">
      <c r="A17" s="211" t="s">
        <v>8</v>
      </c>
      <c r="B17" s="134">
        <v>0.8</v>
      </c>
      <c r="C17" s="222">
        <v>74.28</v>
      </c>
      <c r="D17" s="362">
        <v>0.76</v>
      </c>
      <c r="E17" s="127" t="s">
        <v>199</v>
      </c>
      <c r="F17" s="477">
        <v>0.75900000000000001</v>
      </c>
      <c r="G17" s="161">
        <v>0.78</v>
      </c>
      <c r="H17" s="364">
        <v>0.78</v>
      </c>
      <c r="I17" s="483" t="s">
        <v>506</v>
      </c>
      <c r="J17" s="254" t="s">
        <v>506</v>
      </c>
      <c r="K17" s="367">
        <v>0.79549999999999998</v>
      </c>
      <c r="L17" s="437">
        <v>78.59</v>
      </c>
      <c r="M17" s="866">
        <v>0.95</v>
      </c>
      <c r="N17" s="865">
        <f>'METAS 2021'!AC16</f>
        <v>94</v>
      </c>
      <c r="O17" s="818">
        <f>'RESULTADO 2021'!AC16</f>
        <v>0</v>
      </c>
      <c r="P17" s="1196">
        <f>'SUGESTÃO DA ÁREA TÉCNICA 2021'!AY16</f>
        <v>0</v>
      </c>
      <c r="Q17" s="1196">
        <f>'METAS 2021'!AY16</f>
        <v>0</v>
      </c>
      <c r="R17" s="1196">
        <f>'RESULTADO 2021'!AZ16</f>
        <v>0</v>
      </c>
      <c r="S17" s="137" t="s">
        <v>72</v>
      </c>
      <c r="U17" s="472">
        <f t="shared" si="0"/>
        <v>0.47729999999999995</v>
      </c>
      <c r="V17" s="473">
        <f t="shared" si="1"/>
        <v>0.78754499999999994</v>
      </c>
      <c r="W17" s="474">
        <f t="shared" si="2"/>
        <v>0.79549999999999998</v>
      </c>
    </row>
    <row r="18" spans="1:23" ht="38.25">
      <c r="A18" s="211" t="s">
        <v>9</v>
      </c>
      <c r="B18" s="134" t="s">
        <v>437</v>
      </c>
      <c r="C18" s="222">
        <v>100</v>
      </c>
      <c r="D18" s="363" t="s">
        <v>613</v>
      </c>
      <c r="E18" s="127" t="s">
        <v>254</v>
      </c>
      <c r="F18" s="476">
        <v>1</v>
      </c>
      <c r="G18" s="162">
        <v>1</v>
      </c>
      <c r="H18" s="366">
        <v>1</v>
      </c>
      <c r="I18" s="482" t="s">
        <v>437</v>
      </c>
      <c r="J18" s="255" t="s">
        <v>437</v>
      </c>
      <c r="K18" s="343" t="s">
        <v>600</v>
      </c>
      <c r="L18" s="129">
        <v>100</v>
      </c>
      <c r="M18" s="866">
        <v>0.95</v>
      </c>
      <c r="N18" s="865">
        <f>'METAS 2021'!AC17</f>
        <v>95</v>
      </c>
      <c r="O18" s="818">
        <f>'RESULTADO 2021'!AC17</f>
        <v>0</v>
      </c>
      <c r="P18" s="1196">
        <f>'SUGESTÃO DA ÁREA TÉCNICA 2021'!AY17</f>
        <v>0</v>
      </c>
      <c r="Q18" s="1196">
        <f>'METAS 2021'!AY17</f>
        <v>0</v>
      </c>
      <c r="R18" s="1196">
        <f>'RESULTADO 2021'!AZ17</f>
        <v>0</v>
      </c>
      <c r="S18" s="137" t="s">
        <v>72</v>
      </c>
      <c r="U18" s="472" t="e">
        <f t="shared" si="0"/>
        <v>#VALUE!</v>
      </c>
      <c r="V18" s="473" t="e">
        <f t="shared" si="1"/>
        <v>#VALUE!</v>
      </c>
      <c r="W18" s="474" t="e">
        <f t="shared" si="2"/>
        <v>#VALUE!</v>
      </c>
    </row>
    <row r="19" spans="1:23" ht="15.75">
      <c r="A19" s="90" t="s">
        <v>10</v>
      </c>
      <c r="B19" s="167"/>
      <c r="C19" s="167"/>
      <c r="D19" s="167"/>
      <c r="E19" s="1486" t="s">
        <v>198</v>
      </c>
      <c r="F19" s="167"/>
      <c r="G19" s="167"/>
      <c r="H19" s="167"/>
      <c r="I19" s="167"/>
      <c r="J19" s="167"/>
      <c r="K19" s="167"/>
      <c r="L19" s="167"/>
      <c r="M19" s="927"/>
      <c r="N19" s="917"/>
      <c r="O19" s="916"/>
      <c r="P19" s="1197"/>
      <c r="Q19" s="1197"/>
      <c r="R19" s="1197"/>
      <c r="S19" s="170"/>
      <c r="U19" s="472">
        <f t="shared" si="0"/>
        <v>0</v>
      </c>
      <c r="V19" s="473">
        <f t="shared" si="1"/>
        <v>0</v>
      </c>
      <c r="W19" s="474">
        <f t="shared" si="2"/>
        <v>0</v>
      </c>
    </row>
    <row r="20" spans="1:23" ht="16.5" customHeight="1">
      <c r="A20" s="211" t="s">
        <v>11</v>
      </c>
      <c r="B20" s="134">
        <v>0.9</v>
      </c>
      <c r="C20" s="222">
        <v>87.74</v>
      </c>
      <c r="D20" s="368">
        <v>90</v>
      </c>
      <c r="E20" s="1487"/>
      <c r="F20" s="477">
        <v>0.65059999999999996</v>
      </c>
      <c r="G20" s="194" t="s">
        <v>409</v>
      </c>
      <c r="H20" s="365">
        <v>0.9</v>
      </c>
      <c r="I20" s="484" t="s">
        <v>507</v>
      </c>
      <c r="J20" s="245" t="s">
        <v>507</v>
      </c>
      <c r="K20" s="366">
        <v>0.87</v>
      </c>
      <c r="L20" s="437">
        <v>64.52</v>
      </c>
      <c r="M20" s="864">
        <v>0.8</v>
      </c>
      <c r="N20" s="865">
        <f>'METAS 2021'!AC19</f>
        <v>100</v>
      </c>
      <c r="O20" s="818">
        <f>'RESULTADO 2021'!AC19</f>
        <v>0</v>
      </c>
      <c r="P20" s="1196">
        <f>'SUGESTÃO DA ÁREA TÉCNICA 2021'!AY19</f>
        <v>0</v>
      </c>
      <c r="Q20" s="1196">
        <f>'METAS 2021'!AY19</f>
        <v>0</v>
      </c>
      <c r="R20" s="1196">
        <f>'RESULTADO 2021'!AZ19</f>
        <v>0</v>
      </c>
      <c r="S20" s="137" t="s">
        <v>72</v>
      </c>
      <c r="U20" s="472">
        <f t="shared" si="0"/>
        <v>0.52200000000000002</v>
      </c>
      <c r="V20" s="473">
        <f t="shared" si="1"/>
        <v>0.86129999999999995</v>
      </c>
      <c r="W20" s="474">
        <f t="shared" si="2"/>
        <v>0.87</v>
      </c>
    </row>
    <row r="21" spans="1:23" ht="15.75">
      <c r="A21" s="211" t="s">
        <v>12</v>
      </c>
      <c r="B21" s="134">
        <v>0.78920000000000001</v>
      </c>
      <c r="C21" s="222">
        <v>100</v>
      </c>
      <c r="D21" s="362">
        <v>1</v>
      </c>
      <c r="E21" s="1483" t="s">
        <v>254</v>
      </c>
      <c r="F21" s="476">
        <v>1</v>
      </c>
      <c r="G21" s="162">
        <v>1</v>
      </c>
      <c r="H21" s="366">
        <v>1</v>
      </c>
      <c r="I21" s="485" t="s">
        <v>437</v>
      </c>
      <c r="J21" s="255" t="s">
        <v>437</v>
      </c>
      <c r="K21" s="366">
        <v>1</v>
      </c>
      <c r="L21" s="438">
        <v>100</v>
      </c>
      <c r="M21" s="866">
        <v>0.8</v>
      </c>
      <c r="N21" s="865">
        <f>'METAS 2021'!AC20</f>
        <v>100</v>
      </c>
      <c r="O21" s="818">
        <f>'RESULTADO 2021'!AC20</f>
        <v>0</v>
      </c>
      <c r="P21" s="1196">
        <f>'SUGESTÃO DA ÁREA TÉCNICA 2021'!AY20</f>
        <v>0</v>
      </c>
      <c r="Q21" s="1196">
        <f>'METAS 2021'!AY20</f>
        <v>0</v>
      </c>
      <c r="R21" s="1196">
        <f>'RESULTADO 2021'!AZ20</f>
        <v>0</v>
      </c>
      <c r="S21" s="137" t="s">
        <v>72</v>
      </c>
      <c r="U21" s="472">
        <f t="shared" si="0"/>
        <v>0.6</v>
      </c>
      <c r="V21" s="473">
        <f t="shared" si="1"/>
        <v>0.99</v>
      </c>
      <c r="W21" s="474">
        <f t="shared" si="2"/>
        <v>1</v>
      </c>
    </row>
    <row r="22" spans="1:23" ht="15.75">
      <c r="A22" s="211" t="s">
        <v>13</v>
      </c>
      <c r="B22" s="134">
        <v>1</v>
      </c>
      <c r="C22" s="222">
        <v>100</v>
      </c>
      <c r="D22" s="362">
        <v>1</v>
      </c>
      <c r="E22" s="1484"/>
      <c r="F22" s="476">
        <v>1</v>
      </c>
      <c r="G22" s="162">
        <v>1</v>
      </c>
      <c r="H22" s="366">
        <v>1</v>
      </c>
      <c r="I22" s="485" t="s">
        <v>437</v>
      </c>
      <c r="J22" s="255" t="s">
        <v>437</v>
      </c>
      <c r="K22" s="362">
        <v>1</v>
      </c>
      <c r="L22" s="438">
        <v>100</v>
      </c>
      <c r="M22" s="866">
        <v>0.8</v>
      </c>
      <c r="N22" s="865">
        <f>'METAS 2021'!AC21</f>
        <v>100</v>
      </c>
      <c r="O22" s="818">
        <f>'RESULTADO 2021'!AC21</f>
        <v>0</v>
      </c>
      <c r="P22" s="1196">
        <f>'SUGESTÃO DA ÁREA TÉCNICA 2021'!AY21</f>
        <v>0</v>
      </c>
      <c r="Q22" s="1196">
        <f>'METAS 2021'!AY21</f>
        <v>0</v>
      </c>
      <c r="R22" s="1196">
        <f>'RESULTADO 2021'!AZ21</f>
        <v>0</v>
      </c>
      <c r="S22" s="137" t="s">
        <v>72</v>
      </c>
      <c r="U22" s="472">
        <f t="shared" si="0"/>
        <v>0.6</v>
      </c>
      <c r="V22" s="473">
        <f t="shared" si="1"/>
        <v>0.99</v>
      </c>
      <c r="W22" s="474">
        <f t="shared" si="2"/>
        <v>1</v>
      </c>
    </row>
    <row r="23" spans="1:23" ht="15.75">
      <c r="A23" s="211" t="s">
        <v>14</v>
      </c>
      <c r="B23" s="134" t="s">
        <v>438</v>
      </c>
      <c r="C23" s="222">
        <v>100</v>
      </c>
      <c r="D23" s="362">
        <v>1</v>
      </c>
      <c r="E23" s="1484"/>
      <c r="F23" s="476">
        <v>1</v>
      </c>
      <c r="G23" s="162">
        <v>1</v>
      </c>
      <c r="H23" s="366">
        <v>1</v>
      </c>
      <c r="I23" s="485" t="s">
        <v>437</v>
      </c>
      <c r="J23" s="255" t="s">
        <v>437</v>
      </c>
      <c r="K23" s="362">
        <v>1</v>
      </c>
      <c r="L23" s="438">
        <v>100</v>
      </c>
      <c r="M23" s="866">
        <v>0.8</v>
      </c>
      <c r="N23" s="865">
        <f>'METAS 2021'!AC22</f>
        <v>100</v>
      </c>
      <c r="O23" s="818">
        <f>'RESULTADO 2021'!AC22</f>
        <v>0</v>
      </c>
      <c r="P23" s="1196">
        <f>'SUGESTÃO DA ÁREA TÉCNICA 2021'!AY22</f>
        <v>0</v>
      </c>
      <c r="Q23" s="1196">
        <f>'METAS 2021'!AY22</f>
        <v>0</v>
      </c>
      <c r="R23" s="1196">
        <f>'RESULTADO 2021'!AZ22</f>
        <v>0</v>
      </c>
      <c r="S23" s="137" t="s">
        <v>72</v>
      </c>
      <c r="U23" s="472">
        <f t="shared" si="0"/>
        <v>0.6</v>
      </c>
      <c r="V23" s="473">
        <f t="shared" si="1"/>
        <v>0.99</v>
      </c>
      <c r="W23" s="474">
        <f t="shared" si="2"/>
        <v>1</v>
      </c>
    </row>
    <row r="24" spans="1:23" ht="21" customHeight="1">
      <c r="A24" s="211" t="s">
        <v>15</v>
      </c>
      <c r="B24" s="134">
        <v>0.94</v>
      </c>
      <c r="C24" s="222">
        <v>99.07</v>
      </c>
      <c r="D24" s="368">
        <v>100</v>
      </c>
      <c r="E24" s="1484"/>
      <c r="F24" s="477">
        <v>0.9456</v>
      </c>
      <c r="G24" s="194" t="s">
        <v>409</v>
      </c>
      <c r="H24" s="366">
        <v>0.99</v>
      </c>
      <c r="I24" s="486" t="s">
        <v>437</v>
      </c>
      <c r="J24" s="255" t="s">
        <v>437</v>
      </c>
      <c r="K24" s="366">
        <v>1</v>
      </c>
      <c r="L24" s="437">
        <v>98</v>
      </c>
      <c r="M24" s="866">
        <v>1</v>
      </c>
      <c r="N24" s="865">
        <f>'METAS 2021'!AC23</f>
        <v>100</v>
      </c>
      <c r="O24" s="818">
        <f>'RESULTADO 2021'!AC23</f>
        <v>0</v>
      </c>
      <c r="P24" s="1196">
        <f>'SUGESTÃO DA ÁREA TÉCNICA 2021'!AY23</f>
        <v>0</v>
      </c>
      <c r="Q24" s="1196">
        <f>'METAS 2021'!AY23</f>
        <v>0</v>
      </c>
      <c r="R24" s="1196">
        <f>'RESULTADO 2021'!AZ23</f>
        <v>0</v>
      </c>
      <c r="S24" s="137" t="s">
        <v>72</v>
      </c>
      <c r="U24" s="472">
        <f t="shared" si="0"/>
        <v>0.6</v>
      </c>
      <c r="V24" s="473">
        <f t="shared" si="1"/>
        <v>0.99</v>
      </c>
      <c r="W24" s="474">
        <f t="shared" si="2"/>
        <v>1</v>
      </c>
    </row>
    <row r="25" spans="1:23" ht="15.75">
      <c r="A25" s="211" t="s">
        <v>16</v>
      </c>
      <c r="B25" s="134" t="s">
        <v>437</v>
      </c>
      <c r="C25" s="222">
        <v>100</v>
      </c>
      <c r="D25" s="362">
        <v>1</v>
      </c>
      <c r="E25" s="1485"/>
      <c r="F25" s="476">
        <v>1</v>
      </c>
      <c r="G25" s="162">
        <v>1</v>
      </c>
      <c r="H25" s="366">
        <v>1</v>
      </c>
      <c r="I25" s="485" t="s">
        <v>437</v>
      </c>
      <c r="J25" s="255" t="s">
        <v>437</v>
      </c>
      <c r="K25" s="366">
        <v>1</v>
      </c>
      <c r="L25" s="438">
        <v>100</v>
      </c>
      <c r="M25" s="866">
        <v>1</v>
      </c>
      <c r="N25" s="865">
        <f>'METAS 2021'!AC24</f>
        <v>100</v>
      </c>
      <c r="O25" s="818">
        <f>'RESULTADO 2021'!AC24</f>
        <v>0</v>
      </c>
      <c r="P25" s="1196">
        <f>'SUGESTÃO DA ÁREA TÉCNICA 2021'!AY24</f>
        <v>0</v>
      </c>
      <c r="Q25" s="1196">
        <f>'METAS 2021'!AY24</f>
        <v>0</v>
      </c>
      <c r="R25" s="1196">
        <f>'RESULTADO 2021'!AZ24</f>
        <v>0</v>
      </c>
      <c r="S25" s="137" t="s">
        <v>72</v>
      </c>
      <c r="U25" s="472">
        <f t="shared" si="0"/>
        <v>0.6</v>
      </c>
      <c r="V25" s="473">
        <f t="shared" si="1"/>
        <v>0.99</v>
      </c>
      <c r="W25" s="474">
        <f t="shared" si="2"/>
        <v>1</v>
      </c>
    </row>
    <row r="26" spans="1:23" ht="23.25" customHeight="1">
      <c r="A26" s="202" t="s">
        <v>17</v>
      </c>
      <c r="B26" s="167"/>
      <c r="C26" s="221"/>
      <c r="D26" s="167"/>
      <c r="E26" s="128" t="s">
        <v>198</v>
      </c>
      <c r="F26" s="168">
        <v>0.92159999999999997</v>
      </c>
      <c r="G26" s="167"/>
      <c r="H26" s="167"/>
      <c r="I26" s="167"/>
      <c r="J26" s="167"/>
      <c r="K26" s="167"/>
      <c r="L26" s="167"/>
      <c r="M26" s="927"/>
      <c r="N26" s="917"/>
      <c r="O26" s="916"/>
      <c r="P26" s="1197"/>
      <c r="Q26" s="1197"/>
      <c r="R26" s="1197"/>
      <c r="S26" s="170"/>
      <c r="U26" s="472">
        <f t="shared" si="0"/>
        <v>0</v>
      </c>
      <c r="V26" s="473">
        <f t="shared" si="1"/>
        <v>0</v>
      </c>
      <c r="W26" s="474">
        <f t="shared" si="2"/>
        <v>0</v>
      </c>
    </row>
    <row r="27" spans="1:23" ht="15.75">
      <c r="A27" s="211" t="s">
        <v>18</v>
      </c>
      <c r="B27" s="134" t="s">
        <v>437</v>
      </c>
      <c r="C27" s="222">
        <v>100</v>
      </c>
      <c r="D27" s="362">
        <v>1</v>
      </c>
      <c r="E27" s="1483" t="s">
        <v>254</v>
      </c>
      <c r="F27" s="477">
        <v>0.79749999999999999</v>
      </c>
      <c r="G27" s="161">
        <v>1</v>
      </c>
      <c r="H27" s="364">
        <v>1</v>
      </c>
      <c r="I27" s="482" t="s">
        <v>437</v>
      </c>
      <c r="J27" s="255" t="s">
        <v>437</v>
      </c>
      <c r="K27" s="366">
        <v>1</v>
      </c>
      <c r="L27" s="438">
        <v>100</v>
      </c>
      <c r="M27" s="864">
        <v>0.8</v>
      </c>
      <c r="N27" s="865">
        <f>'METAS 2021'!AC26</f>
        <v>100</v>
      </c>
      <c r="O27" s="818">
        <f>'RESULTADO 2021'!AC26</f>
        <v>0</v>
      </c>
      <c r="P27" s="1196">
        <f>'SUGESTÃO DA ÁREA TÉCNICA 2021'!AY26</f>
        <v>0</v>
      </c>
      <c r="Q27" s="1196">
        <f>'METAS 2021'!AY26</f>
        <v>0</v>
      </c>
      <c r="R27" s="1196">
        <f>'RESULTADO 2021'!AZ26</f>
        <v>0</v>
      </c>
      <c r="S27" s="137" t="s">
        <v>72</v>
      </c>
      <c r="U27" s="472">
        <f t="shared" si="0"/>
        <v>0.6</v>
      </c>
      <c r="V27" s="473">
        <f t="shared" si="1"/>
        <v>0.99</v>
      </c>
      <c r="W27" s="474">
        <f t="shared" si="2"/>
        <v>1</v>
      </c>
    </row>
    <row r="28" spans="1:23" ht="15.75">
      <c r="A28" s="211" t="s">
        <v>19</v>
      </c>
      <c r="B28" s="134" t="s">
        <v>437</v>
      </c>
      <c r="C28" s="222">
        <v>100</v>
      </c>
      <c r="D28" s="362">
        <v>1</v>
      </c>
      <c r="E28" s="1485"/>
      <c r="F28" s="476">
        <v>1</v>
      </c>
      <c r="G28" s="134">
        <v>1</v>
      </c>
      <c r="H28" s="362">
        <v>1</v>
      </c>
      <c r="I28" s="482" t="s">
        <v>437</v>
      </c>
      <c r="J28" s="255" t="s">
        <v>437</v>
      </c>
      <c r="K28" s="366">
        <v>1</v>
      </c>
      <c r="L28" s="438">
        <v>100</v>
      </c>
      <c r="M28" s="866">
        <v>0.9</v>
      </c>
      <c r="N28" s="865">
        <f>'METAS 2021'!AC27</f>
        <v>0</v>
      </c>
      <c r="O28" s="818">
        <f>'RESULTADO 2021'!AC27</f>
        <v>0</v>
      </c>
      <c r="P28" s="1196">
        <f>'SUGESTÃO DA ÁREA TÉCNICA 2021'!AY27</f>
        <v>0</v>
      </c>
      <c r="Q28" s="1196">
        <f>'METAS 2021'!AY27</f>
        <v>0</v>
      </c>
      <c r="R28" s="1196">
        <f>'RESULTADO 2021'!AZ27</f>
        <v>0</v>
      </c>
      <c r="S28" s="137" t="s">
        <v>72</v>
      </c>
      <c r="U28" s="472">
        <f t="shared" si="0"/>
        <v>0.6</v>
      </c>
      <c r="V28" s="473">
        <f t="shared" si="1"/>
        <v>0.99</v>
      </c>
      <c r="W28" s="474">
        <f t="shared" si="2"/>
        <v>1</v>
      </c>
    </row>
    <row r="29" spans="1:23" ht="15.75">
      <c r="A29" s="211" t="s">
        <v>20</v>
      </c>
      <c r="B29" s="134">
        <v>0.78979999999999995</v>
      </c>
      <c r="C29" s="222">
        <v>84.93</v>
      </c>
      <c r="D29" s="369">
        <v>1</v>
      </c>
      <c r="E29" s="132"/>
      <c r="F29" s="477">
        <v>0.72719999999999996</v>
      </c>
      <c r="G29" s="162">
        <v>0.75</v>
      </c>
      <c r="H29" s="362">
        <v>0.75</v>
      </c>
      <c r="I29" s="487" t="s">
        <v>508</v>
      </c>
      <c r="J29" s="255" t="s">
        <v>437</v>
      </c>
      <c r="K29" s="366">
        <v>1</v>
      </c>
      <c r="L29" s="437">
        <v>90.4</v>
      </c>
      <c r="M29" s="866">
        <v>0.8</v>
      </c>
      <c r="N29" s="865">
        <f>'METAS 2021'!AC28</f>
        <v>0</v>
      </c>
      <c r="O29" s="818">
        <f>'RESULTADO 2021'!AC28</f>
        <v>0</v>
      </c>
      <c r="P29" s="1196">
        <f>'SUGESTÃO DA ÁREA TÉCNICA 2021'!AY28</f>
        <v>0</v>
      </c>
      <c r="Q29" s="1196">
        <f>'METAS 2021'!AY28</f>
        <v>0</v>
      </c>
      <c r="R29" s="1196">
        <f>'RESULTADO 2021'!AZ28</f>
        <v>0</v>
      </c>
      <c r="S29" s="137" t="s">
        <v>72</v>
      </c>
      <c r="U29" s="472">
        <f t="shared" si="0"/>
        <v>0.6</v>
      </c>
      <c r="V29" s="473">
        <f t="shared" si="1"/>
        <v>0.99</v>
      </c>
      <c r="W29" s="474">
        <f t="shared" si="2"/>
        <v>1</v>
      </c>
    </row>
    <row r="30" spans="1:23" ht="15.75">
      <c r="A30" s="211" t="s">
        <v>21</v>
      </c>
      <c r="B30" s="134" t="s">
        <v>437</v>
      </c>
      <c r="C30" s="222">
        <v>100</v>
      </c>
      <c r="D30" s="362">
        <v>1</v>
      </c>
      <c r="E30" s="1483" t="s">
        <v>254</v>
      </c>
      <c r="F30" s="476">
        <v>1</v>
      </c>
      <c r="G30" s="134">
        <v>1</v>
      </c>
      <c r="H30" s="362">
        <v>1</v>
      </c>
      <c r="I30" s="482" t="s">
        <v>437</v>
      </c>
      <c r="J30" s="255" t="s">
        <v>437</v>
      </c>
      <c r="K30" s="366">
        <v>1</v>
      </c>
      <c r="L30" s="438">
        <v>100</v>
      </c>
      <c r="M30" s="866">
        <v>0.8</v>
      </c>
      <c r="N30" s="865">
        <f>'METAS 2021'!AC29</f>
        <v>0</v>
      </c>
      <c r="O30" s="818">
        <f>'RESULTADO 2021'!AC29</f>
        <v>0</v>
      </c>
      <c r="P30" s="1196">
        <f>'SUGESTÃO DA ÁREA TÉCNICA 2021'!AY29</f>
        <v>0</v>
      </c>
      <c r="Q30" s="1196">
        <f>'METAS 2021'!AY29</f>
        <v>0</v>
      </c>
      <c r="R30" s="1196">
        <f>'RESULTADO 2021'!AZ29</f>
        <v>0</v>
      </c>
      <c r="S30" s="137" t="s">
        <v>72</v>
      </c>
      <c r="U30" s="472">
        <f t="shared" si="0"/>
        <v>0.6</v>
      </c>
      <c r="V30" s="473">
        <f t="shared" si="1"/>
        <v>0.99</v>
      </c>
      <c r="W30" s="474">
        <f t="shared" si="2"/>
        <v>1</v>
      </c>
    </row>
    <row r="31" spans="1:23" ht="15.75">
      <c r="A31" s="211" t="s">
        <v>22</v>
      </c>
      <c r="B31" s="134">
        <v>0.97030000000000005</v>
      </c>
      <c r="C31" s="222">
        <v>100</v>
      </c>
      <c r="D31" s="362">
        <v>1</v>
      </c>
      <c r="E31" s="1485"/>
      <c r="F31" s="476">
        <v>1</v>
      </c>
      <c r="G31" s="134">
        <v>1</v>
      </c>
      <c r="H31" s="362">
        <v>1</v>
      </c>
      <c r="I31" s="481" t="s">
        <v>509</v>
      </c>
      <c r="J31" s="255" t="s">
        <v>509</v>
      </c>
      <c r="K31" s="367">
        <v>0.94159999999999999</v>
      </c>
      <c r="L31" s="437">
        <v>72.98</v>
      </c>
      <c r="M31" s="866">
        <v>0.8</v>
      </c>
      <c r="N31" s="865">
        <f>'METAS 2021'!AC30</f>
        <v>80</v>
      </c>
      <c r="O31" s="818">
        <f>'RESULTADO 2021'!AC30</f>
        <v>0</v>
      </c>
      <c r="P31" s="1196">
        <f>'SUGESTÃO DA ÁREA TÉCNICA 2021'!AY30</f>
        <v>0</v>
      </c>
      <c r="Q31" s="1196">
        <f>'METAS 2021'!AY30</f>
        <v>0</v>
      </c>
      <c r="R31" s="1196">
        <f>'RESULTADO 2021'!AZ30</f>
        <v>0</v>
      </c>
      <c r="S31" s="137" t="s">
        <v>72</v>
      </c>
      <c r="U31" s="472">
        <f t="shared" si="0"/>
        <v>0.56496000000000002</v>
      </c>
      <c r="V31" s="473">
        <f t="shared" si="1"/>
        <v>0.93218400000000001</v>
      </c>
      <c r="W31" s="474">
        <f t="shared" si="2"/>
        <v>0.94159999999999999</v>
      </c>
    </row>
    <row r="32" spans="1:23" ht="15.75">
      <c r="A32" s="211" t="s">
        <v>23</v>
      </c>
      <c r="B32" s="134" t="s">
        <v>439</v>
      </c>
      <c r="C32" s="222">
        <v>88.45</v>
      </c>
      <c r="D32" s="362">
        <v>0.89449999999999996</v>
      </c>
      <c r="E32" s="1486" t="s">
        <v>198</v>
      </c>
      <c r="F32" s="476">
        <v>0.99219999999999997</v>
      </c>
      <c r="G32" s="161">
        <v>0.95</v>
      </c>
      <c r="H32" s="364">
        <v>0.95</v>
      </c>
      <c r="I32" s="479" t="s">
        <v>510</v>
      </c>
      <c r="J32" s="254" t="s">
        <v>510</v>
      </c>
      <c r="K32" s="367">
        <v>0.73670000000000002</v>
      </c>
      <c r="L32" s="438">
        <v>84.33</v>
      </c>
      <c r="M32" s="866">
        <v>0.8</v>
      </c>
      <c r="N32" s="865">
        <f>'METAS 2021'!AC31</f>
        <v>80</v>
      </c>
      <c r="O32" s="818">
        <f>'RESULTADO 2021'!AC31</f>
        <v>0</v>
      </c>
      <c r="P32" s="1196">
        <f>'SUGESTÃO DA ÁREA TÉCNICA 2021'!AY31</f>
        <v>0</v>
      </c>
      <c r="Q32" s="1196">
        <f>'METAS 2021'!AY31</f>
        <v>0</v>
      </c>
      <c r="R32" s="1196">
        <f>'RESULTADO 2021'!AZ31</f>
        <v>0</v>
      </c>
      <c r="S32" s="137" t="s">
        <v>72</v>
      </c>
      <c r="U32" s="472">
        <f t="shared" si="0"/>
        <v>0.44202000000000002</v>
      </c>
      <c r="V32" s="473">
        <f t="shared" si="1"/>
        <v>0.72933300000000001</v>
      </c>
      <c r="W32" s="474">
        <f t="shared" si="2"/>
        <v>0.73670000000000002</v>
      </c>
    </row>
    <row r="33" spans="1:23" ht="21.75" customHeight="1">
      <c r="A33" s="211" t="s">
        <v>24</v>
      </c>
      <c r="B33" s="134" t="s">
        <v>440</v>
      </c>
      <c r="C33" s="222">
        <v>82.77</v>
      </c>
      <c r="D33" s="362">
        <v>0.89700000000000002</v>
      </c>
      <c r="E33" s="1488"/>
      <c r="F33" s="477">
        <v>0.85929999999999995</v>
      </c>
      <c r="G33" s="194" t="s">
        <v>409</v>
      </c>
      <c r="H33" s="366">
        <v>0.90720000000000001</v>
      </c>
      <c r="I33" s="488" t="s">
        <v>511</v>
      </c>
      <c r="J33" s="256" t="s">
        <v>511</v>
      </c>
      <c r="K33" s="366">
        <v>0.9</v>
      </c>
      <c r="L33" s="438">
        <v>91.68</v>
      </c>
      <c r="M33" s="866">
        <v>0.95</v>
      </c>
      <c r="N33" s="865">
        <f>'METAS 2021'!AC32</f>
        <v>93</v>
      </c>
      <c r="O33" s="818">
        <f>'RESULTADO 2021'!AC32</f>
        <v>0</v>
      </c>
      <c r="P33" s="1196">
        <f>'SUGESTÃO DA ÁREA TÉCNICA 2021'!AY32</f>
        <v>0</v>
      </c>
      <c r="Q33" s="1196">
        <f>'METAS 2021'!AY32</f>
        <v>0</v>
      </c>
      <c r="R33" s="1196">
        <f>'RESULTADO 2021'!AZ32</f>
        <v>0</v>
      </c>
      <c r="S33" s="137" t="s">
        <v>72</v>
      </c>
      <c r="U33" s="472">
        <f t="shared" si="0"/>
        <v>0.54</v>
      </c>
      <c r="V33" s="473">
        <f t="shared" si="1"/>
        <v>0.89100000000000001</v>
      </c>
      <c r="W33" s="474">
        <f t="shared" si="2"/>
        <v>0.9</v>
      </c>
    </row>
    <row r="34" spans="1:23" ht="15.75">
      <c r="A34" s="211" t="s">
        <v>25</v>
      </c>
      <c r="B34" s="134">
        <v>0.45810000000000001</v>
      </c>
      <c r="C34" s="222">
        <v>95.13</v>
      </c>
      <c r="D34" s="362">
        <v>0.92810000000000004</v>
      </c>
      <c r="E34" s="1487"/>
      <c r="F34" s="476">
        <v>0.92810000000000004</v>
      </c>
      <c r="G34" s="161">
        <v>0.92810000000000004</v>
      </c>
      <c r="H34" s="364">
        <v>0.92810000000000004</v>
      </c>
      <c r="I34" s="483" t="s">
        <v>437</v>
      </c>
      <c r="J34" s="254" t="s">
        <v>437</v>
      </c>
      <c r="K34" s="343">
        <v>100</v>
      </c>
      <c r="L34" s="129">
        <v>53.2</v>
      </c>
      <c r="M34" s="866">
        <v>0.8</v>
      </c>
      <c r="N34" s="865">
        <f>'METAS 2021'!AC33</f>
        <v>80</v>
      </c>
      <c r="O34" s="818">
        <f>'RESULTADO 2021'!AC33</f>
        <v>0</v>
      </c>
      <c r="P34" s="1196">
        <f>'SUGESTÃO DA ÁREA TÉCNICA 2021'!AY33</f>
        <v>0</v>
      </c>
      <c r="Q34" s="1196">
        <f>'METAS 2021'!AY33</f>
        <v>0</v>
      </c>
      <c r="R34" s="1196">
        <f>'RESULTADO 2021'!AZ33</f>
        <v>0</v>
      </c>
      <c r="S34" s="137" t="s">
        <v>72</v>
      </c>
      <c r="U34" s="472">
        <f t="shared" si="0"/>
        <v>60</v>
      </c>
      <c r="V34" s="473">
        <f t="shared" si="1"/>
        <v>99</v>
      </c>
      <c r="W34" s="474">
        <f t="shared" si="2"/>
        <v>100</v>
      </c>
    </row>
    <row r="35" spans="1:23" ht="36" customHeight="1">
      <c r="A35" s="202" t="s">
        <v>79</v>
      </c>
      <c r="B35" s="167"/>
      <c r="C35" s="221"/>
      <c r="D35" s="167"/>
      <c r="E35" s="128" t="s">
        <v>198</v>
      </c>
      <c r="F35" s="167"/>
      <c r="G35" s="167"/>
      <c r="H35" s="167"/>
      <c r="I35" s="167"/>
      <c r="J35" s="167"/>
      <c r="K35" s="167"/>
      <c r="L35" s="167"/>
      <c r="M35" s="927"/>
      <c r="N35" s="917"/>
      <c r="O35" s="916"/>
      <c r="P35" s="1197"/>
      <c r="Q35" s="1197"/>
      <c r="R35" s="1197"/>
      <c r="S35" s="169"/>
      <c r="U35" s="472">
        <f t="shared" si="0"/>
        <v>0</v>
      </c>
      <c r="V35" s="473">
        <f t="shared" si="1"/>
        <v>0</v>
      </c>
      <c r="W35" s="474">
        <f t="shared" si="2"/>
        <v>0</v>
      </c>
    </row>
    <row r="36" spans="1:23" ht="17.25" customHeight="1">
      <c r="A36" s="211" t="s">
        <v>26</v>
      </c>
      <c r="B36" s="134" t="s">
        <v>437</v>
      </c>
      <c r="C36" s="222">
        <v>100</v>
      </c>
      <c r="D36" s="362">
        <v>1</v>
      </c>
      <c r="E36" s="127" t="s">
        <v>254</v>
      </c>
      <c r="F36" s="476">
        <v>1</v>
      </c>
      <c r="G36" s="162">
        <v>1</v>
      </c>
      <c r="H36" s="366">
        <v>1</v>
      </c>
      <c r="I36" s="482" t="s">
        <v>437</v>
      </c>
      <c r="J36" s="255" t="s">
        <v>437</v>
      </c>
      <c r="K36" s="366">
        <v>1</v>
      </c>
      <c r="L36" s="438">
        <v>100</v>
      </c>
      <c r="M36" s="864">
        <v>0.95</v>
      </c>
      <c r="N36" s="865">
        <f>'METAS 2021'!AC35</f>
        <v>100</v>
      </c>
      <c r="O36" s="818">
        <f>'RESULTADO 2021'!AC35</f>
        <v>0</v>
      </c>
      <c r="P36" s="1196">
        <f>'SUGESTÃO DA ÁREA TÉCNICA 2021'!AY35</f>
        <v>0</v>
      </c>
      <c r="Q36" s="1196">
        <f>'METAS 2021'!AY35</f>
        <v>0</v>
      </c>
      <c r="R36" s="1196">
        <f>'RESULTADO 2021'!AZ35</f>
        <v>0</v>
      </c>
      <c r="S36" s="137" t="s">
        <v>72</v>
      </c>
      <c r="U36" s="472">
        <f t="shared" si="0"/>
        <v>0.6</v>
      </c>
      <c r="V36" s="473">
        <f t="shared" si="1"/>
        <v>0.99</v>
      </c>
      <c r="W36" s="474">
        <f t="shared" si="2"/>
        <v>1</v>
      </c>
    </row>
    <row r="37" spans="1:23" ht="21" customHeight="1">
      <c r="A37" s="211" t="s">
        <v>27</v>
      </c>
      <c r="B37" s="134">
        <v>0.7</v>
      </c>
      <c r="C37" s="222">
        <v>62.52</v>
      </c>
      <c r="D37" s="362">
        <v>0.75</v>
      </c>
      <c r="E37" s="128" t="s">
        <v>198</v>
      </c>
      <c r="F37" s="476">
        <v>0.76559999999999995</v>
      </c>
      <c r="G37" s="162">
        <v>0.8</v>
      </c>
      <c r="H37" s="366">
        <v>0.8</v>
      </c>
      <c r="I37" s="483" t="s">
        <v>512</v>
      </c>
      <c r="J37" s="254" t="s">
        <v>512</v>
      </c>
      <c r="K37" s="371">
        <v>80</v>
      </c>
      <c r="L37" s="438">
        <v>87.81</v>
      </c>
      <c r="M37" s="866">
        <v>0.8</v>
      </c>
      <c r="N37" s="865">
        <f>'METAS 2021'!AC36</f>
        <v>85</v>
      </c>
      <c r="O37" s="818">
        <f>'RESULTADO 2021'!AC36</f>
        <v>0</v>
      </c>
      <c r="P37" s="1196">
        <f>'SUGESTÃO DA ÁREA TÉCNICA 2021'!AY36</f>
        <v>0</v>
      </c>
      <c r="Q37" s="1196">
        <f>'METAS 2021'!AY36</f>
        <v>0</v>
      </c>
      <c r="R37" s="1196">
        <f>'RESULTADO 2021'!AZ36</f>
        <v>0</v>
      </c>
      <c r="S37" s="137" t="s">
        <v>72</v>
      </c>
      <c r="U37" s="472">
        <f t="shared" si="0"/>
        <v>48</v>
      </c>
      <c r="V37" s="473">
        <f t="shared" si="1"/>
        <v>79.2</v>
      </c>
      <c r="W37" s="474">
        <f t="shared" si="2"/>
        <v>80</v>
      </c>
    </row>
    <row r="38" spans="1:23" ht="21" customHeight="1">
      <c r="A38" s="211" t="s">
        <v>28</v>
      </c>
      <c r="B38" s="134">
        <v>0.56040000000000001</v>
      </c>
      <c r="C38" s="222">
        <v>100</v>
      </c>
      <c r="D38" s="368">
        <v>100</v>
      </c>
      <c r="E38" s="127" t="s">
        <v>254</v>
      </c>
      <c r="F38" s="476">
        <v>1</v>
      </c>
      <c r="G38" s="162">
        <v>1</v>
      </c>
      <c r="H38" s="366">
        <v>1</v>
      </c>
      <c r="I38" s="482" t="s">
        <v>437</v>
      </c>
      <c r="J38" s="244"/>
      <c r="K38" s="366">
        <v>1</v>
      </c>
      <c r="L38" s="438">
        <v>100</v>
      </c>
      <c r="M38" s="866">
        <v>0.8</v>
      </c>
      <c r="N38" s="865">
        <f>'METAS 2021'!AC37</f>
        <v>100</v>
      </c>
      <c r="O38" s="818">
        <f>'RESULTADO 2021'!AC37</f>
        <v>0</v>
      </c>
      <c r="P38" s="1196">
        <f>'SUGESTÃO DA ÁREA TÉCNICA 2021'!AY37</f>
        <v>0</v>
      </c>
      <c r="Q38" s="1196">
        <f>'METAS 2021'!AY37</f>
        <v>0</v>
      </c>
      <c r="R38" s="1196">
        <f>'RESULTADO 2021'!AZ37</f>
        <v>0</v>
      </c>
      <c r="S38" s="137" t="s">
        <v>72</v>
      </c>
      <c r="U38" s="472">
        <f t="shared" si="0"/>
        <v>0.6</v>
      </c>
      <c r="V38" s="473">
        <f t="shared" si="1"/>
        <v>0.99</v>
      </c>
      <c r="W38" s="474">
        <f t="shared" si="2"/>
        <v>1</v>
      </c>
    </row>
    <row r="39" spans="1:23" ht="25.5" customHeight="1">
      <c r="A39" s="211" t="s">
        <v>29</v>
      </c>
      <c r="B39" s="134">
        <v>1</v>
      </c>
      <c r="C39" s="222">
        <v>94.96</v>
      </c>
      <c r="D39" s="362">
        <v>0.9496</v>
      </c>
      <c r="E39" s="128" t="s">
        <v>198</v>
      </c>
      <c r="F39" s="476">
        <v>1</v>
      </c>
      <c r="G39" s="162">
        <v>1</v>
      </c>
      <c r="H39" s="366">
        <v>1</v>
      </c>
      <c r="I39" s="482" t="s">
        <v>437</v>
      </c>
      <c r="J39" s="255" t="s">
        <v>437</v>
      </c>
      <c r="K39" s="366">
        <v>1</v>
      </c>
      <c r="L39" s="438">
        <v>100</v>
      </c>
      <c r="M39" s="866">
        <v>0.9</v>
      </c>
      <c r="N39" s="865">
        <f>'METAS 2021'!AC38</f>
        <v>100</v>
      </c>
      <c r="O39" s="818">
        <f>'RESULTADO 2021'!AC38</f>
        <v>0</v>
      </c>
      <c r="P39" s="1196">
        <f>'SUGESTÃO DA ÁREA TÉCNICA 2021'!AY38</f>
        <v>0</v>
      </c>
      <c r="Q39" s="1196">
        <f>'METAS 2021'!AY38</f>
        <v>0</v>
      </c>
      <c r="R39" s="1196">
        <f>'RESULTADO 2021'!AZ38</f>
        <v>0</v>
      </c>
      <c r="S39" s="137" t="s">
        <v>72</v>
      </c>
      <c r="U39" s="472">
        <f t="shared" si="0"/>
        <v>0.6</v>
      </c>
      <c r="V39" s="473">
        <f t="shared" si="1"/>
        <v>0.99</v>
      </c>
      <c r="W39" s="474">
        <f t="shared" si="2"/>
        <v>1</v>
      </c>
    </row>
    <row r="40" spans="1:23" ht="23.25" customHeight="1">
      <c r="A40" s="211" t="s">
        <v>30</v>
      </c>
      <c r="B40" s="134" t="s">
        <v>437</v>
      </c>
      <c r="C40" s="222">
        <v>100</v>
      </c>
      <c r="D40" s="362">
        <v>1</v>
      </c>
      <c r="E40" s="127" t="s">
        <v>254</v>
      </c>
      <c r="F40" s="476">
        <v>1</v>
      </c>
      <c r="G40" s="162">
        <v>1</v>
      </c>
      <c r="H40" s="366">
        <v>1</v>
      </c>
      <c r="I40" s="482" t="s">
        <v>437</v>
      </c>
      <c r="J40" s="255" t="s">
        <v>437</v>
      </c>
      <c r="K40" s="343">
        <v>100</v>
      </c>
      <c r="L40" s="129">
        <v>100</v>
      </c>
      <c r="M40" s="866">
        <v>0.9</v>
      </c>
      <c r="N40" s="865">
        <f>'METAS 2021'!AC39</f>
        <v>100</v>
      </c>
      <c r="O40" s="818">
        <f>'RESULTADO 2021'!AC39</f>
        <v>0</v>
      </c>
      <c r="P40" s="1196">
        <f>'SUGESTÃO DA ÁREA TÉCNICA 2021'!AY39</f>
        <v>0</v>
      </c>
      <c r="Q40" s="1196">
        <f>'METAS 2021'!AY39</f>
        <v>0</v>
      </c>
      <c r="R40" s="1196">
        <f>'RESULTADO 2021'!AZ39</f>
        <v>0</v>
      </c>
      <c r="S40" s="137" t="s">
        <v>72</v>
      </c>
      <c r="U40" s="472">
        <f t="shared" si="0"/>
        <v>60</v>
      </c>
      <c r="V40" s="473">
        <f t="shared" si="1"/>
        <v>99</v>
      </c>
      <c r="W40" s="474">
        <f t="shared" si="2"/>
        <v>100</v>
      </c>
    </row>
    <row r="41" spans="1:23" ht="21" customHeight="1">
      <c r="A41" s="211" t="s">
        <v>31</v>
      </c>
      <c r="B41" s="134">
        <v>0.85099999999999998</v>
      </c>
      <c r="C41" s="222">
        <v>70.58</v>
      </c>
      <c r="D41" s="362">
        <v>0.7</v>
      </c>
      <c r="E41" s="128" t="s">
        <v>198</v>
      </c>
      <c r="F41" s="477">
        <v>0.45660000000000001</v>
      </c>
      <c r="G41" s="161">
        <v>0.7</v>
      </c>
      <c r="H41" s="364">
        <v>0.7</v>
      </c>
      <c r="I41" s="479" t="s">
        <v>513</v>
      </c>
      <c r="J41" s="254">
        <v>0.7</v>
      </c>
      <c r="K41" s="367">
        <v>0.7</v>
      </c>
      <c r="L41" s="437">
        <v>61.77</v>
      </c>
      <c r="M41" s="866">
        <v>1</v>
      </c>
      <c r="N41" s="865">
        <f>'METAS 2021'!AC40</f>
        <v>60</v>
      </c>
      <c r="O41" s="818">
        <f>'RESULTADO 2021'!AC40</f>
        <v>0</v>
      </c>
      <c r="P41" s="1196">
        <f>'SUGESTÃO DA ÁREA TÉCNICA 2021'!AY40</f>
        <v>0</v>
      </c>
      <c r="Q41" s="1196">
        <f>'METAS 2021'!AY40</f>
        <v>0</v>
      </c>
      <c r="R41" s="1196">
        <f>'RESULTADO 2021'!AZ40</f>
        <v>0</v>
      </c>
      <c r="S41" s="137" t="s">
        <v>72</v>
      </c>
      <c r="U41" s="472">
        <f t="shared" si="0"/>
        <v>0.42</v>
      </c>
      <c r="V41" s="473">
        <f t="shared" si="1"/>
        <v>0.69299999999999995</v>
      </c>
      <c r="W41" s="474">
        <f t="shared" si="2"/>
        <v>0.7</v>
      </c>
    </row>
    <row r="42" spans="1:23" ht="20.25" customHeight="1">
      <c r="A42" s="211" t="s">
        <v>32</v>
      </c>
      <c r="B42" s="134">
        <v>0.45810000000000001</v>
      </c>
      <c r="C42" s="222">
        <v>43.95</v>
      </c>
      <c r="D42" s="362">
        <v>0.53</v>
      </c>
      <c r="E42" s="128" t="s">
        <v>201</v>
      </c>
      <c r="F42" s="477">
        <v>0.4551</v>
      </c>
      <c r="G42" s="161">
        <v>0.56969999999999998</v>
      </c>
      <c r="H42" s="364">
        <v>0.56969999999999998</v>
      </c>
      <c r="I42" s="479" t="s">
        <v>514</v>
      </c>
      <c r="J42" s="254">
        <v>0.7</v>
      </c>
      <c r="K42" s="343">
        <v>60</v>
      </c>
      <c r="L42" s="438">
        <v>67.28</v>
      </c>
      <c r="M42" s="866">
        <v>0.8</v>
      </c>
      <c r="N42" s="865">
        <f>'METAS 2021'!AC41</f>
        <v>70</v>
      </c>
      <c r="O42" s="818">
        <f>'RESULTADO 2021'!AC41</f>
        <v>0</v>
      </c>
      <c r="P42" s="1196">
        <f>'SUGESTÃO DA ÁREA TÉCNICA 2021'!AY41</f>
        <v>0</v>
      </c>
      <c r="Q42" s="1196">
        <f>'METAS 2021'!AY41</f>
        <v>0</v>
      </c>
      <c r="R42" s="1196">
        <f>'RESULTADO 2021'!AZ41</f>
        <v>0</v>
      </c>
      <c r="S42" s="137" t="s">
        <v>72</v>
      </c>
      <c r="U42" s="472">
        <f t="shared" si="0"/>
        <v>36</v>
      </c>
      <c r="V42" s="473">
        <f t="shared" si="1"/>
        <v>59.4</v>
      </c>
      <c r="W42" s="474">
        <f t="shared" si="2"/>
        <v>60</v>
      </c>
    </row>
    <row r="43" spans="1:23" ht="15.75">
      <c r="A43" s="211" t="s">
        <v>33</v>
      </c>
      <c r="B43" s="134" t="s">
        <v>437</v>
      </c>
      <c r="C43" s="222">
        <v>100</v>
      </c>
      <c r="D43" s="370">
        <v>1</v>
      </c>
      <c r="E43" s="1483" t="s">
        <v>254</v>
      </c>
      <c r="F43" s="476">
        <v>1</v>
      </c>
      <c r="G43" s="162">
        <v>1</v>
      </c>
      <c r="H43" s="366">
        <v>1</v>
      </c>
      <c r="I43" s="482" t="s">
        <v>437</v>
      </c>
      <c r="J43" s="255">
        <v>1</v>
      </c>
      <c r="K43" s="367">
        <v>1</v>
      </c>
      <c r="L43" s="437">
        <v>92.3</v>
      </c>
      <c r="M43" s="866">
        <v>0.9</v>
      </c>
      <c r="N43" s="865">
        <f>'METAS 2021'!AC42</f>
        <v>90</v>
      </c>
      <c r="O43" s="818">
        <f>'RESULTADO 2021'!AC42</f>
        <v>0</v>
      </c>
      <c r="P43" s="1196">
        <f>'SUGESTÃO DA ÁREA TÉCNICA 2021'!AY42</f>
        <v>0</v>
      </c>
      <c r="Q43" s="1196">
        <f>'METAS 2021'!AY42</f>
        <v>0</v>
      </c>
      <c r="R43" s="1196">
        <f>'RESULTADO 2021'!AZ42</f>
        <v>0</v>
      </c>
      <c r="S43" s="137" t="s">
        <v>72</v>
      </c>
      <c r="U43" s="472">
        <f t="shared" si="0"/>
        <v>0.6</v>
      </c>
      <c r="V43" s="473">
        <f t="shared" si="1"/>
        <v>0.99</v>
      </c>
      <c r="W43" s="474">
        <f t="shared" si="2"/>
        <v>1</v>
      </c>
    </row>
    <row r="44" spans="1:23" ht="15.75">
      <c r="A44" s="211" t="s">
        <v>34</v>
      </c>
      <c r="B44" s="134" t="s">
        <v>437</v>
      </c>
      <c r="C44" s="222">
        <v>100</v>
      </c>
      <c r="D44" s="362">
        <v>1</v>
      </c>
      <c r="E44" s="1484"/>
      <c r="F44" s="476">
        <v>1</v>
      </c>
      <c r="G44" s="162">
        <v>1</v>
      </c>
      <c r="H44" s="366">
        <v>1</v>
      </c>
      <c r="I44" s="482" t="s">
        <v>437</v>
      </c>
      <c r="J44" s="255">
        <v>1</v>
      </c>
      <c r="K44" s="343" t="s">
        <v>600</v>
      </c>
      <c r="L44" s="129">
        <v>100</v>
      </c>
      <c r="M44" s="866">
        <v>0.8</v>
      </c>
      <c r="N44" s="865">
        <f>'METAS 2021'!AC43</f>
        <v>100</v>
      </c>
      <c r="O44" s="818">
        <f>'RESULTADO 2021'!AC43</f>
        <v>0</v>
      </c>
      <c r="P44" s="1196">
        <f>'SUGESTÃO DA ÁREA TÉCNICA 2021'!AY43</f>
        <v>0</v>
      </c>
      <c r="Q44" s="1196">
        <f>'METAS 2021'!AY43</f>
        <v>0</v>
      </c>
      <c r="R44" s="1196">
        <f>'RESULTADO 2021'!AZ43</f>
        <v>0</v>
      </c>
      <c r="S44" s="137" t="s">
        <v>72</v>
      </c>
      <c r="U44" s="472" t="e">
        <f t="shared" si="0"/>
        <v>#VALUE!</v>
      </c>
      <c r="V44" s="473" t="e">
        <f t="shared" si="1"/>
        <v>#VALUE!</v>
      </c>
      <c r="W44" s="474" t="e">
        <f t="shared" si="2"/>
        <v>#VALUE!</v>
      </c>
    </row>
    <row r="45" spans="1:23" ht="15.75">
      <c r="A45" s="211" t="s">
        <v>35</v>
      </c>
      <c r="B45" s="134" t="s">
        <v>437</v>
      </c>
      <c r="C45" s="222">
        <v>100</v>
      </c>
      <c r="D45" s="362">
        <v>1</v>
      </c>
      <c r="E45" s="1485"/>
      <c r="F45" s="476">
        <v>1</v>
      </c>
      <c r="G45" s="162">
        <v>1</v>
      </c>
      <c r="H45" s="366">
        <v>1</v>
      </c>
      <c r="I45" s="482" t="s">
        <v>437</v>
      </c>
      <c r="J45" s="255">
        <v>1</v>
      </c>
      <c r="K45" s="367">
        <v>1</v>
      </c>
      <c r="L45" s="438">
        <v>100</v>
      </c>
      <c r="M45" s="866">
        <v>0.8</v>
      </c>
      <c r="N45" s="865">
        <f>'METAS 2021'!AC44</f>
        <v>100</v>
      </c>
      <c r="O45" s="818">
        <f>'RESULTADO 2021'!AC44</f>
        <v>0</v>
      </c>
      <c r="P45" s="1196">
        <f>'SUGESTÃO DA ÁREA TÉCNICA 2021'!AY44</f>
        <v>0</v>
      </c>
      <c r="Q45" s="1196">
        <f>'METAS 2021'!AY44</f>
        <v>0</v>
      </c>
      <c r="R45" s="1196">
        <f>'RESULTADO 2021'!AZ44</f>
        <v>0</v>
      </c>
      <c r="S45" s="137" t="s">
        <v>72</v>
      </c>
      <c r="U45" s="472">
        <f t="shared" si="0"/>
        <v>0.6</v>
      </c>
      <c r="V45" s="473">
        <f t="shared" si="1"/>
        <v>0.99</v>
      </c>
      <c r="W45" s="474">
        <f t="shared" si="2"/>
        <v>1</v>
      </c>
    </row>
    <row r="46" spans="1:23" ht="27" customHeight="1">
      <c r="A46" s="211" t="s">
        <v>36</v>
      </c>
      <c r="B46" s="134">
        <v>0.6</v>
      </c>
      <c r="C46" s="222">
        <v>59.76</v>
      </c>
      <c r="D46" s="362">
        <v>0.6</v>
      </c>
      <c r="E46" s="128" t="s">
        <v>198</v>
      </c>
      <c r="F46" s="475">
        <v>0.58069999999999999</v>
      </c>
      <c r="G46" s="161">
        <v>0.6</v>
      </c>
      <c r="H46" s="364">
        <v>0.6</v>
      </c>
      <c r="I46" s="483" t="s">
        <v>515</v>
      </c>
      <c r="J46" s="254" t="s">
        <v>515</v>
      </c>
      <c r="K46" s="367">
        <v>0.7</v>
      </c>
      <c r="L46" s="437">
        <v>54.86</v>
      </c>
      <c r="M46" s="866">
        <v>0.8</v>
      </c>
      <c r="N46" s="865">
        <f>'METAS 2021'!AC45</f>
        <v>80</v>
      </c>
      <c r="O46" s="818">
        <f>'RESULTADO 2021'!AC45</f>
        <v>0</v>
      </c>
      <c r="P46" s="1196">
        <f>'SUGESTÃO DA ÁREA TÉCNICA 2021'!AY45</f>
        <v>0</v>
      </c>
      <c r="Q46" s="1196">
        <f>'METAS 2021'!AY45</f>
        <v>0</v>
      </c>
      <c r="R46" s="1196">
        <f>'RESULTADO 2021'!AZ45</f>
        <v>0</v>
      </c>
      <c r="S46" s="137" t="s">
        <v>72</v>
      </c>
      <c r="U46" s="472">
        <f t="shared" si="0"/>
        <v>0.42</v>
      </c>
      <c r="V46" s="473">
        <f t="shared" si="1"/>
        <v>0.69299999999999995</v>
      </c>
      <c r="W46" s="474">
        <f t="shared" si="2"/>
        <v>0.7</v>
      </c>
    </row>
    <row r="47" spans="1:23" ht="22.5" customHeight="1">
      <c r="A47" s="211" t="s">
        <v>37</v>
      </c>
      <c r="B47" s="134">
        <v>0.85909999999999997</v>
      </c>
      <c r="C47" s="222">
        <v>55.1</v>
      </c>
      <c r="D47" s="368">
        <v>54.21</v>
      </c>
      <c r="E47" s="127" t="s">
        <v>199</v>
      </c>
      <c r="F47" s="478">
        <v>0.54210000000000003</v>
      </c>
      <c r="G47" s="161">
        <v>0.6</v>
      </c>
      <c r="H47" s="364">
        <v>0.6</v>
      </c>
      <c r="I47" s="479" t="s">
        <v>516</v>
      </c>
      <c r="J47" s="254" t="s">
        <v>516</v>
      </c>
      <c r="K47" s="343" t="s">
        <v>600</v>
      </c>
      <c r="L47" s="129">
        <v>63.93</v>
      </c>
      <c r="M47" s="866">
        <v>0.8</v>
      </c>
      <c r="N47" s="865">
        <f>'METAS 2021'!AC46</f>
        <v>0</v>
      </c>
      <c r="O47" s="818">
        <f>'RESULTADO 2021'!AC46</f>
        <v>0</v>
      </c>
      <c r="P47" s="1196">
        <f>'SUGESTÃO DA ÁREA TÉCNICA 2021'!AY46</f>
        <v>0</v>
      </c>
      <c r="Q47" s="1196">
        <f>'METAS 2021'!AY46</f>
        <v>0</v>
      </c>
      <c r="R47" s="1196">
        <f>'RESULTADO 2021'!AZ46</f>
        <v>0</v>
      </c>
      <c r="S47" s="137" t="s">
        <v>72</v>
      </c>
      <c r="U47" s="472" t="e">
        <f t="shared" si="0"/>
        <v>#VALUE!</v>
      </c>
      <c r="V47" s="473" t="e">
        <f t="shared" si="1"/>
        <v>#VALUE!</v>
      </c>
      <c r="W47" s="474" t="e">
        <f t="shared" si="2"/>
        <v>#VALUE!</v>
      </c>
    </row>
    <row r="48" spans="1:23" ht="34.5" customHeight="1">
      <c r="A48" s="90" t="s">
        <v>38</v>
      </c>
      <c r="B48" s="167"/>
      <c r="C48" s="221"/>
      <c r="D48" s="167"/>
      <c r="E48" s="1486" t="s">
        <v>198</v>
      </c>
      <c r="F48" s="167"/>
      <c r="G48" s="167"/>
      <c r="H48" s="167"/>
      <c r="I48" s="167"/>
      <c r="J48" s="167"/>
      <c r="K48" s="167"/>
      <c r="L48" s="167"/>
      <c r="M48" s="669"/>
      <c r="N48" s="917"/>
      <c r="O48" s="916"/>
      <c r="P48" s="1197"/>
      <c r="Q48" s="1197"/>
      <c r="R48" s="1197"/>
      <c r="S48" s="170"/>
      <c r="U48" s="472">
        <f t="shared" si="0"/>
        <v>0</v>
      </c>
      <c r="V48" s="473">
        <f t="shared" si="1"/>
        <v>0</v>
      </c>
      <c r="W48" s="474">
        <f t="shared" si="2"/>
        <v>0</v>
      </c>
    </row>
    <row r="49" spans="1:23" ht="15.75">
      <c r="A49" s="211" t="s">
        <v>39</v>
      </c>
      <c r="B49" s="134" t="s">
        <v>441</v>
      </c>
      <c r="C49" s="222">
        <v>100</v>
      </c>
      <c r="D49" s="362">
        <v>0.9</v>
      </c>
      <c r="E49" s="1487"/>
      <c r="F49" s="476">
        <v>1</v>
      </c>
      <c r="G49" s="162">
        <v>0.9</v>
      </c>
      <c r="H49" s="366">
        <v>0.9</v>
      </c>
      <c r="I49" s="489">
        <v>1</v>
      </c>
      <c r="J49" s="255">
        <v>1</v>
      </c>
      <c r="K49" s="367">
        <v>0.9</v>
      </c>
      <c r="L49" s="438">
        <v>99.03</v>
      </c>
      <c r="M49" s="864">
        <v>0.8</v>
      </c>
      <c r="N49" s="865">
        <f>'METAS 2021'!AC48</f>
        <v>90</v>
      </c>
      <c r="O49" s="818">
        <f>'RESULTADO 2021'!AC48</f>
        <v>0</v>
      </c>
      <c r="P49" s="1196">
        <f>'SUGESTÃO DA ÁREA TÉCNICA 2021'!AY48</f>
        <v>0</v>
      </c>
      <c r="Q49" s="1196">
        <f>'METAS 2021'!AY48</f>
        <v>0</v>
      </c>
      <c r="R49" s="1196">
        <f>'RESULTADO 2021'!AZ48</f>
        <v>0</v>
      </c>
      <c r="S49" s="137" t="s">
        <v>72</v>
      </c>
      <c r="U49" s="472">
        <f t="shared" si="0"/>
        <v>0.54</v>
      </c>
      <c r="V49" s="473">
        <f t="shared" si="1"/>
        <v>0.89100000000000001</v>
      </c>
      <c r="W49" s="474">
        <f t="shared" si="2"/>
        <v>0.9</v>
      </c>
    </row>
    <row r="50" spans="1:23" ht="15.75">
      <c r="A50" s="211" t="s">
        <v>40</v>
      </c>
      <c r="B50" s="134" t="s">
        <v>442</v>
      </c>
      <c r="C50" s="222">
        <v>100</v>
      </c>
      <c r="D50" s="362">
        <v>1</v>
      </c>
      <c r="E50" s="1483" t="s">
        <v>254</v>
      </c>
      <c r="F50" s="476">
        <v>1</v>
      </c>
      <c r="G50" s="162">
        <v>1</v>
      </c>
      <c r="H50" s="366">
        <v>1</v>
      </c>
      <c r="I50" s="489">
        <v>1</v>
      </c>
      <c r="J50" s="255">
        <v>1</v>
      </c>
      <c r="K50" s="367">
        <v>1</v>
      </c>
      <c r="L50" s="438">
        <v>100</v>
      </c>
      <c r="M50" s="866">
        <v>0.8</v>
      </c>
      <c r="N50" s="865">
        <f>'METAS 2021'!AC49</f>
        <v>100</v>
      </c>
      <c r="O50" s="818">
        <f>'RESULTADO 2021'!AC49</f>
        <v>0</v>
      </c>
      <c r="P50" s="1196">
        <f>'SUGESTÃO DA ÁREA TÉCNICA 2021'!AY49</f>
        <v>0</v>
      </c>
      <c r="Q50" s="1196">
        <f>'METAS 2021'!AY49</f>
        <v>0</v>
      </c>
      <c r="R50" s="1196">
        <f>'RESULTADO 2021'!AZ49</f>
        <v>0</v>
      </c>
      <c r="S50" s="137" t="s">
        <v>72</v>
      </c>
      <c r="U50" s="472">
        <f t="shared" si="0"/>
        <v>0.6</v>
      </c>
      <c r="V50" s="473">
        <f t="shared" si="1"/>
        <v>0.99</v>
      </c>
      <c r="W50" s="474">
        <f t="shared" si="2"/>
        <v>1</v>
      </c>
    </row>
    <row r="51" spans="1:23" ht="15.75">
      <c r="A51" s="211" t="s">
        <v>41</v>
      </c>
      <c r="B51" s="134" t="s">
        <v>437</v>
      </c>
      <c r="C51" s="222">
        <v>100</v>
      </c>
      <c r="D51" s="362">
        <v>1</v>
      </c>
      <c r="E51" s="1484"/>
      <c r="F51" s="476">
        <v>1</v>
      </c>
      <c r="G51" s="162">
        <v>1</v>
      </c>
      <c r="H51" s="366">
        <v>1</v>
      </c>
      <c r="I51" s="489">
        <v>1</v>
      </c>
      <c r="J51" s="255">
        <v>1</v>
      </c>
      <c r="K51" s="367">
        <v>1</v>
      </c>
      <c r="L51" s="437">
        <v>98.43</v>
      </c>
      <c r="M51" s="866">
        <v>1</v>
      </c>
      <c r="N51" s="865">
        <f>'METAS 2021'!AC50</f>
        <v>100</v>
      </c>
      <c r="O51" s="818">
        <f>'RESULTADO 2021'!AC50</f>
        <v>0</v>
      </c>
      <c r="P51" s="1196">
        <f>'SUGESTÃO DA ÁREA TÉCNICA 2021'!AY50</f>
        <v>0</v>
      </c>
      <c r="Q51" s="1196">
        <f>'METAS 2021'!AY50</f>
        <v>0</v>
      </c>
      <c r="R51" s="1196">
        <f>'RESULTADO 2021'!AZ50</f>
        <v>0</v>
      </c>
      <c r="S51" s="137" t="s">
        <v>72</v>
      </c>
      <c r="U51" s="472">
        <f t="shared" si="0"/>
        <v>0.6</v>
      </c>
      <c r="V51" s="473">
        <f t="shared" si="1"/>
        <v>0.99</v>
      </c>
      <c r="W51" s="474">
        <f t="shared" si="2"/>
        <v>1</v>
      </c>
    </row>
    <row r="52" spans="1:23" ht="15.75">
      <c r="A52" s="211" t="s">
        <v>42</v>
      </c>
      <c r="B52" s="134" t="s">
        <v>437</v>
      </c>
      <c r="C52" s="222">
        <v>100</v>
      </c>
      <c r="D52" s="362">
        <v>1</v>
      </c>
      <c r="E52" s="1484"/>
      <c r="F52" s="476">
        <v>1</v>
      </c>
      <c r="G52" s="162">
        <v>1</v>
      </c>
      <c r="H52" s="366">
        <v>1</v>
      </c>
      <c r="I52" s="489">
        <v>1</v>
      </c>
      <c r="J52" s="255">
        <v>1</v>
      </c>
      <c r="K52" s="367">
        <v>1</v>
      </c>
      <c r="L52" s="438">
        <v>100</v>
      </c>
      <c r="M52" s="866">
        <v>1</v>
      </c>
      <c r="N52" s="865">
        <f>'METAS 2021'!AC51</f>
        <v>100</v>
      </c>
      <c r="O52" s="818">
        <f>'RESULTADO 2021'!AC51</f>
        <v>0</v>
      </c>
      <c r="P52" s="1196">
        <f>'SUGESTÃO DA ÁREA TÉCNICA 2021'!AY51</f>
        <v>0</v>
      </c>
      <c r="Q52" s="1196">
        <f>'METAS 2021'!AY51</f>
        <v>0</v>
      </c>
      <c r="R52" s="1196">
        <f>'RESULTADO 2021'!AZ51</f>
        <v>0</v>
      </c>
      <c r="S52" s="137" t="s">
        <v>72</v>
      </c>
      <c r="U52" s="472">
        <f t="shared" si="0"/>
        <v>0.6</v>
      </c>
      <c r="V52" s="473">
        <f t="shared" si="1"/>
        <v>0.99</v>
      </c>
      <c r="W52" s="474">
        <f t="shared" si="2"/>
        <v>1</v>
      </c>
    </row>
    <row r="53" spans="1:23" ht="15.75">
      <c r="A53" s="211" t="s">
        <v>43</v>
      </c>
      <c r="B53" s="134" t="s">
        <v>437</v>
      </c>
      <c r="C53" s="222">
        <v>100</v>
      </c>
      <c r="D53" s="362">
        <v>1</v>
      </c>
      <c r="E53" s="1484"/>
      <c r="F53" s="476">
        <v>1</v>
      </c>
      <c r="G53" s="162">
        <v>1</v>
      </c>
      <c r="H53" s="366">
        <v>1</v>
      </c>
      <c r="I53" s="489">
        <v>1</v>
      </c>
      <c r="J53" s="255">
        <v>1</v>
      </c>
      <c r="K53" s="367">
        <v>1</v>
      </c>
      <c r="L53" s="438">
        <v>100</v>
      </c>
      <c r="M53" s="866">
        <v>1</v>
      </c>
      <c r="N53" s="865">
        <f>'METAS 2021'!AC52</f>
        <v>100</v>
      </c>
      <c r="O53" s="818">
        <f>'RESULTADO 2021'!AC52</f>
        <v>0</v>
      </c>
      <c r="P53" s="1196">
        <f>'SUGESTÃO DA ÁREA TÉCNICA 2021'!AY52</f>
        <v>0</v>
      </c>
      <c r="Q53" s="1196">
        <f>'METAS 2021'!AY52</f>
        <v>0</v>
      </c>
      <c r="R53" s="1196">
        <f>'RESULTADO 2021'!AZ52</f>
        <v>0</v>
      </c>
      <c r="S53" s="137" t="s">
        <v>72</v>
      </c>
      <c r="U53" s="472">
        <f t="shared" si="0"/>
        <v>0.6</v>
      </c>
      <c r="V53" s="473">
        <f t="shared" si="1"/>
        <v>0.99</v>
      </c>
      <c r="W53" s="474">
        <f t="shared" si="2"/>
        <v>1</v>
      </c>
    </row>
    <row r="54" spans="1:23" ht="15.75">
      <c r="A54" s="211" t="s">
        <v>44</v>
      </c>
      <c r="B54" s="134" t="s">
        <v>437</v>
      </c>
      <c r="C54" s="222">
        <v>100</v>
      </c>
      <c r="D54" s="362">
        <v>1</v>
      </c>
      <c r="E54" s="1485"/>
      <c r="F54" s="476">
        <v>1</v>
      </c>
      <c r="G54" s="162">
        <v>1</v>
      </c>
      <c r="H54" s="366">
        <v>1</v>
      </c>
      <c r="I54" s="489">
        <v>1</v>
      </c>
      <c r="J54" s="255">
        <v>1</v>
      </c>
      <c r="K54" s="367">
        <v>1</v>
      </c>
      <c r="L54" s="438">
        <v>100</v>
      </c>
      <c r="M54" s="866">
        <v>0.8</v>
      </c>
      <c r="N54" s="865">
        <f>'METAS 2021'!AC53</f>
        <v>100</v>
      </c>
      <c r="O54" s="818">
        <f>'RESULTADO 2021'!AC53</f>
        <v>0</v>
      </c>
      <c r="P54" s="1196">
        <f>'SUGESTÃO DA ÁREA TÉCNICA 2021'!AY53</f>
        <v>0</v>
      </c>
      <c r="Q54" s="1196">
        <f>'METAS 2021'!AY53</f>
        <v>0</v>
      </c>
      <c r="R54" s="1196">
        <f>'RESULTADO 2021'!AZ53</f>
        <v>0</v>
      </c>
      <c r="S54" s="137" t="s">
        <v>72</v>
      </c>
      <c r="U54" s="472">
        <f t="shared" si="0"/>
        <v>0.6</v>
      </c>
      <c r="V54" s="473">
        <f t="shared" si="1"/>
        <v>0.99</v>
      </c>
      <c r="W54" s="474">
        <f t="shared" si="2"/>
        <v>1</v>
      </c>
    </row>
    <row r="55" spans="1:23" ht="15.75">
      <c r="A55" s="90" t="s">
        <v>45</v>
      </c>
      <c r="B55" s="167"/>
      <c r="C55" s="221"/>
      <c r="D55" s="167"/>
      <c r="E55" s="1486" t="s">
        <v>198</v>
      </c>
      <c r="F55" s="167"/>
      <c r="G55" s="167"/>
      <c r="H55" s="167"/>
      <c r="I55" s="167"/>
      <c r="J55" s="167"/>
      <c r="K55" s="167"/>
      <c r="L55" s="167"/>
      <c r="M55" s="927"/>
      <c r="N55" s="917"/>
      <c r="O55" s="916"/>
      <c r="P55" s="1197"/>
      <c r="Q55" s="1197"/>
      <c r="R55" s="1197"/>
      <c r="S55" s="169"/>
      <c r="U55" s="472">
        <f t="shared" si="0"/>
        <v>0</v>
      </c>
      <c r="V55" s="473">
        <f t="shared" si="1"/>
        <v>0</v>
      </c>
      <c r="W55" s="474">
        <f t="shared" si="2"/>
        <v>0</v>
      </c>
    </row>
    <row r="56" spans="1:23" ht="15.75">
      <c r="A56" s="211" t="s">
        <v>47</v>
      </c>
      <c r="B56" s="134">
        <v>0.7</v>
      </c>
      <c r="C56" s="222">
        <v>77.64</v>
      </c>
      <c r="D56" s="362">
        <v>0.7</v>
      </c>
      <c r="E56" s="1488"/>
      <c r="F56" s="476">
        <v>0.875</v>
      </c>
      <c r="G56" s="162">
        <v>0.8</v>
      </c>
      <c r="H56" s="366">
        <v>0.8</v>
      </c>
      <c r="I56" s="483" t="s">
        <v>517</v>
      </c>
      <c r="J56" s="254">
        <v>0.98280000000000001</v>
      </c>
      <c r="K56" s="367">
        <v>0.85</v>
      </c>
      <c r="L56" s="438">
        <v>96.91</v>
      </c>
      <c r="M56" s="864">
        <v>0.8</v>
      </c>
      <c r="N56" s="865">
        <f>'METAS 2021'!AC55</f>
        <v>80</v>
      </c>
      <c r="O56" s="818">
        <f>'RESULTADO 2021'!AC55</f>
        <v>0</v>
      </c>
      <c r="P56" s="1196">
        <f>'SUGESTÃO DA ÁREA TÉCNICA 2021'!AY55</f>
        <v>0</v>
      </c>
      <c r="Q56" s="1196">
        <f>'METAS 2021'!AY55</f>
        <v>0</v>
      </c>
      <c r="R56" s="1196">
        <f>'RESULTADO 2021'!AZ55</f>
        <v>0</v>
      </c>
      <c r="S56" s="137" t="s">
        <v>72</v>
      </c>
      <c r="U56" s="472">
        <f t="shared" si="0"/>
        <v>0.51</v>
      </c>
      <c r="V56" s="473">
        <f t="shared" si="1"/>
        <v>0.84150000000000003</v>
      </c>
      <c r="W56" s="474">
        <f t="shared" si="2"/>
        <v>0.85</v>
      </c>
    </row>
    <row r="57" spans="1:23" ht="15.75">
      <c r="A57" s="211" t="s">
        <v>50</v>
      </c>
      <c r="B57" s="134">
        <v>0.8</v>
      </c>
      <c r="C57" s="222">
        <v>100</v>
      </c>
      <c r="D57" s="362">
        <v>0.85</v>
      </c>
      <c r="E57" s="1488"/>
      <c r="F57" s="476">
        <v>1</v>
      </c>
      <c r="G57" s="162">
        <v>1</v>
      </c>
      <c r="H57" s="366">
        <v>1</v>
      </c>
      <c r="I57" s="482" t="s">
        <v>437</v>
      </c>
      <c r="J57" s="255">
        <v>1</v>
      </c>
      <c r="K57" s="367">
        <v>1</v>
      </c>
      <c r="L57" s="438">
        <v>100</v>
      </c>
      <c r="M57" s="866">
        <v>0.8</v>
      </c>
      <c r="N57" s="865">
        <f>'METAS 2021'!AC56</f>
        <v>100</v>
      </c>
      <c r="O57" s="818">
        <f>'RESULTADO 2021'!AC56</f>
        <v>0</v>
      </c>
      <c r="P57" s="1196">
        <f>'SUGESTÃO DA ÁREA TÉCNICA 2021'!AY56</f>
        <v>0</v>
      </c>
      <c r="Q57" s="1196">
        <f>'METAS 2021'!AY56</f>
        <v>0</v>
      </c>
      <c r="R57" s="1196">
        <f>'RESULTADO 2021'!AZ56</f>
        <v>0</v>
      </c>
      <c r="S57" s="137" t="s">
        <v>72</v>
      </c>
      <c r="U57" s="472">
        <f t="shared" si="0"/>
        <v>0.6</v>
      </c>
      <c r="V57" s="473">
        <f t="shared" si="1"/>
        <v>0.99</v>
      </c>
      <c r="W57" s="474">
        <f t="shared" si="2"/>
        <v>1</v>
      </c>
    </row>
    <row r="58" spans="1:23" ht="15.75">
      <c r="A58" s="211" t="s">
        <v>49</v>
      </c>
      <c r="B58" s="134">
        <v>0.51380000000000003</v>
      </c>
      <c r="C58" s="222">
        <v>90.33</v>
      </c>
      <c r="D58" s="362">
        <v>0.75</v>
      </c>
      <c r="E58" s="1487"/>
      <c r="F58" s="478">
        <v>0.83179999999999998</v>
      </c>
      <c r="G58" s="161">
        <v>0.85</v>
      </c>
      <c r="H58" s="364">
        <v>0.85</v>
      </c>
      <c r="I58" s="483" t="s">
        <v>518</v>
      </c>
      <c r="J58" s="254" t="s">
        <v>518</v>
      </c>
      <c r="K58" s="367">
        <v>0.85</v>
      </c>
      <c r="L58" s="438">
        <v>86.38</v>
      </c>
      <c r="M58" s="866">
        <v>0.8</v>
      </c>
      <c r="N58" s="865">
        <f>'METAS 2021'!AC57</f>
        <v>85</v>
      </c>
      <c r="O58" s="818">
        <f>'RESULTADO 2021'!AC57</f>
        <v>0</v>
      </c>
      <c r="P58" s="1196">
        <f>'SUGESTÃO DA ÁREA TÉCNICA 2021'!AY57</f>
        <v>0</v>
      </c>
      <c r="Q58" s="1196">
        <f>'METAS 2021'!AY57</f>
        <v>0</v>
      </c>
      <c r="R58" s="1196">
        <f>'RESULTADO 2021'!AZ57</f>
        <v>0</v>
      </c>
      <c r="S58" s="137" t="s">
        <v>72</v>
      </c>
      <c r="U58" s="472">
        <f t="shared" si="0"/>
        <v>0.51</v>
      </c>
      <c r="V58" s="473">
        <f t="shared" si="1"/>
        <v>0.84150000000000003</v>
      </c>
      <c r="W58" s="474">
        <f t="shared" si="2"/>
        <v>0.85</v>
      </c>
    </row>
    <row r="59" spans="1:23" ht="15.75">
      <c r="A59" s="211" t="s">
        <v>48</v>
      </c>
      <c r="B59" s="134">
        <v>1</v>
      </c>
      <c r="C59" s="222">
        <v>83.6</v>
      </c>
      <c r="D59" s="370">
        <v>1</v>
      </c>
      <c r="E59" s="131" t="s">
        <v>202</v>
      </c>
      <c r="F59" s="475">
        <v>0.99029999999999996</v>
      </c>
      <c r="G59" s="161">
        <v>1</v>
      </c>
      <c r="H59" s="364">
        <v>1</v>
      </c>
      <c r="I59" s="482" t="s">
        <v>437</v>
      </c>
      <c r="J59" s="255">
        <v>1</v>
      </c>
      <c r="K59" s="362">
        <v>1</v>
      </c>
      <c r="L59" s="438">
        <v>100</v>
      </c>
      <c r="M59" s="866">
        <v>0.8</v>
      </c>
      <c r="N59" s="865">
        <f>'METAS 2021'!AC58</f>
        <v>100</v>
      </c>
      <c r="O59" s="818">
        <f>'RESULTADO 2021'!AC58</f>
        <v>0</v>
      </c>
      <c r="P59" s="1196">
        <f>'SUGESTÃO DA ÁREA TÉCNICA 2021'!AY58</f>
        <v>0</v>
      </c>
      <c r="Q59" s="1196">
        <f>'METAS 2021'!AY58</f>
        <v>0</v>
      </c>
      <c r="R59" s="1196">
        <f>'RESULTADO 2021'!AZ58</f>
        <v>0</v>
      </c>
      <c r="S59" s="137" t="s">
        <v>72</v>
      </c>
      <c r="U59" s="472">
        <f t="shared" si="0"/>
        <v>0.6</v>
      </c>
      <c r="V59" s="473">
        <f t="shared" si="1"/>
        <v>0.99</v>
      </c>
      <c r="W59" s="474">
        <f t="shared" si="2"/>
        <v>1</v>
      </c>
    </row>
    <row r="60" spans="1:23" ht="19.5" customHeight="1">
      <c r="A60" s="211" t="s">
        <v>46</v>
      </c>
      <c r="B60" s="134">
        <v>0.8</v>
      </c>
      <c r="C60" s="222">
        <v>81.84</v>
      </c>
      <c r="D60" s="362">
        <v>0.81840000000000002</v>
      </c>
      <c r="E60" s="128" t="s">
        <v>198</v>
      </c>
      <c r="F60" s="478">
        <v>0.91400000000000003</v>
      </c>
      <c r="G60" s="161">
        <v>0.91479999999999995</v>
      </c>
      <c r="H60" s="364">
        <v>0.91479999999999995</v>
      </c>
      <c r="I60" s="483" t="s">
        <v>519</v>
      </c>
      <c r="J60" s="255">
        <v>0.98080000000000001</v>
      </c>
      <c r="K60" s="362">
        <v>0.98</v>
      </c>
      <c r="L60" s="437">
        <v>85.87</v>
      </c>
      <c r="M60" s="866">
        <v>0.8</v>
      </c>
      <c r="N60" s="865">
        <f>'METAS 2021'!AC59</f>
        <v>80</v>
      </c>
      <c r="O60" s="818">
        <f>'RESULTADO 2021'!AC59</f>
        <v>0</v>
      </c>
      <c r="P60" s="1196">
        <f>'SUGESTÃO DA ÁREA TÉCNICA 2021'!AY59</f>
        <v>0</v>
      </c>
      <c r="Q60" s="1196">
        <f>'METAS 2021'!AY59</f>
        <v>0</v>
      </c>
      <c r="R60" s="1196">
        <f>'RESULTADO 2021'!AZ59</f>
        <v>0</v>
      </c>
      <c r="S60" s="137" t="s">
        <v>72</v>
      </c>
      <c r="U60" s="472">
        <f t="shared" si="0"/>
        <v>0.58799999999999997</v>
      </c>
      <c r="V60" s="473">
        <f t="shared" si="1"/>
        <v>0.97019999999999995</v>
      </c>
      <c r="W60" s="474">
        <f t="shared" si="2"/>
        <v>0.98</v>
      </c>
    </row>
    <row r="61" spans="1:23" ht="15.75">
      <c r="A61" s="90" t="s">
        <v>51</v>
      </c>
      <c r="B61" s="167"/>
      <c r="C61" s="221"/>
      <c r="D61" s="167"/>
      <c r="E61" s="1486" t="s">
        <v>198</v>
      </c>
      <c r="F61" s="167"/>
      <c r="G61" s="167"/>
      <c r="H61" s="167"/>
      <c r="I61" s="167"/>
      <c r="J61" s="167"/>
      <c r="K61" s="167"/>
      <c r="L61" s="167"/>
      <c r="M61" s="927"/>
      <c r="N61" s="917"/>
      <c r="O61" s="916"/>
      <c r="P61" s="1197"/>
      <c r="Q61" s="1197"/>
      <c r="R61" s="1197"/>
      <c r="S61" s="170"/>
      <c r="U61" s="472">
        <f t="shared" si="0"/>
        <v>0</v>
      </c>
      <c r="V61" s="473">
        <f t="shared" si="1"/>
        <v>0</v>
      </c>
      <c r="W61" s="474">
        <f t="shared" si="2"/>
        <v>0</v>
      </c>
    </row>
    <row r="62" spans="1:23" ht="15.75">
      <c r="A62" s="211" t="s">
        <v>54</v>
      </c>
      <c r="B62" s="134">
        <v>1</v>
      </c>
      <c r="C62" s="222">
        <v>82.71</v>
      </c>
      <c r="D62" s="362">
        <v>0.83</v>
      </c>
      <c r="E62" s="1488"/>
      <c r="F62" s="476">
        <v>0.94220000000000004</v>
      </c>
      <c r="G62" s="162">
        <v>0.95379999999999998</v>
      </c>
      <c r="H62" s="366">
        <v>0.95379999999999998</v>
      </c>
      <c r="I62" s="490" t="s">
        <v>520</v>
      </c>
      <c r="J62" s="254">
        <v>0.84409999999999996</v>
      </c>
      <c r="K62" s="367">
        <v>0.84409999999999996</v>
      </c>
      <c r="L62" s="437">
        <v>83.76</v>
      </c>
      <c r="M62" s="864">
        <v>0.95</v>
      </c>
      <c r="N62" s="865">
        <f>'METAS 2021'!AC61</f>
        <v>95</v>
      </c>
      <c r="O62" s="818">
        <f>'RESULTADO 2021'!AC61</f>
        <v>0</v>
      </c>
      <c r="P62" s="1196">
        <f>'SUGESTÃO DA ÁREA TÉCNICA 2021'!AY61</f>
        <v>0</v>
      </c>
      <c r="Q62" s="1196">
        <f>'METAS 2021'!AY61</f>
        <v>0</v>
      </c>
      <c r="R62" s="1196">
        <f>'RESULTADO 2021'!AZ61</f>
        <v>0</v>
      </c>
      <c r="S62" s="137" t="s">
        <v>72</v>
      </c>
      <c r="U62" s="472">
        <f t="shared" si="0"/>
        <v>0.50645999999999991</v>
      </c>
      <c r="V62" s="473">
        <f t="shared" si="1"/>
        <v>0.83565899999999993</v>
      </c>
      <c r="W62" s="474">
        <f t="shared" si="2"/>
        <v>0.84409999999999996</v>
      </c>
    </row>
    <row r="63" spans="1:23" ht="23.25" customHeight="1">
      <c r="A63" s="211" t="s">
        <v>52</v>
      </c>
      <c r="B63" s="134">
        <v>0.73019999999999996</v>
      </c>
      <c r="C63" s="222">
        <v>95.85</v>
      </c>
      <c r="D63" s="362">
        <v>0.95</v>
      </c>
      <c r="E63" s="1487"/>
      <c r="F63" s="477">
        <v>0.89</v>
      </c>
      <c r="G63" s="194" t="s">
        <v>409</v>
      </c>
      <c r="H63" s="366">
        <v>0.95</v>
      </c>
      <c r="I63" s="484" t="s">
        <v>521</v>
      </c>
      <c r="J63" s="245" t="s">
        <v>521</v>
      </c>
      <c r="K63" s="367">
        <v>0.89119999999999999</v>
      </c>
      <c r="L63" s="437">
        <v>88.03</v>
      </c>
      <c r="M63" s="866">
        <v>0.95</v>
      </c>
      <c r="N63" s="865">
        <f>'METAS 2021'!AC62</f>
        <v>100</v>
      </c>
      <c r="O63" s="818">
        <f>'RESULTADO 2021'!AC62</f>
        <v>0</v>
      </c>
      <c r="P63" s="1196">
        <f>'SUGESTÃO DA ÁREA TÉCNICA 2021'!AY62</f>
        <v>0</v>
      </c>
      <c r="Q63" s="1196">
        <f>'METAS 2021'!AY62</f>
        <v>0</v>
      </c>
      <c r="R63" s="1196">
        <f>'RESULTADO 2021'!AZ62</f>
        <v>0</v>
      </c>
      <c r="S63" s="137" t="s">
        <v>72</v>
      </c>
      <c r="U63" s="472">
        <f t="shared" si="0"/>
        <v>0.53471999999999997</v>
      </c>
      <c r="V63" s="473">
        <f t="shared" si="1"/>
        <v>0.88228799999999996</v>
      </c>
      <c r="W63" s="474">
        <f t="shared" si="2"/>
        <v>0.89119999999999999</v>
      </c>
    </row>
    <row r="64" spans="1:23" ht="24.75" customHeight="1">
      <c r="A64" s="211" t="s">
        <v>53</v>
      </c>
      <c r="B64" s="134">
        <v>0.63629999999999998</v>
      </c>
      <c r="C64" s="222">
        <v>100</v>
      </c>
      <c r="D64" s="362">
        <v>1</v>
      </c>
      <c r="E64" s="127" t="s">
        <v>200</v>
      </c>
      <c r="F64" s="476">
        <v>1</v>
      </c>
      <c r="G64" s="162">
        <v>1</v>
      </c>
      <c r="H64" s="366">
        <v>1</v>
      </c>
      <c r="I64" s="485" t="s">
        <v>437</v>
      </c>
      <c r="J64" s="255">
        <v>1</v>
      </c>
      <c r="K64" s="362">
        <v>1</v>
      </c>
      <c r="L64" s="438">
        <v>100</v>
      </c>
      <c r="M64" s="866">
        <v>0.9</v>
      </c>
      <c r="N64" s="865">
        <f>'METAS 2021'!AC63</f>
        <v>90</v>
      </c>
      <c r="O64" s="818">
        <f>'RESULTADO 2021'!AC63</f>
        <v>0</v>
      </c>
      <c r="P64" s="1196">
        <f>'SUGESTÃO DA ÁREA TÉCNICA 2021'!AY63</f>
        <v>0</v>
      </c>
      <c r="Q64" s="1196">
        <f>'METAS 2021'!AY63</f>
        <v>0</v>
      </c>
      <c r="R64" s="1196">
        <f>'RESULTADO 2021'!AZ63</f>
        <v>0</v>
      </c>
      <c r="S64" s="137" t="s">
        <v>72</v>
      </c>
      <c r="U64" s="472">
        <f t="shared" si="0"/>
        <v>0.6</v>
      </c>
      <c r="V64" s="473">
        <f t="shared" si="1"/>
        <v>0.99</v>
      </c>
      <c r="W64" s="474">
        <f t="shared" si="2"/>
        <v>1</v>
      </c>
    </row>
    <row r="65" spans="1:23" ht="27" customHeight="1">
      <c r="A65" s="211" t="s">
        <v>56</v>
      </c>
      <c r="B65" s="134">
        <v>0.9</v>
      </c>
      <c r="C65" s="222">
        <v>85.79</v>
      </c>
      <c r="D65" s="362">
        <v>0.9</v>
      </c>
      <c r="E65" s="1486" t="s">
        <v>198</v>
      </c>
      <c r="F65" s="476">
        <v>1</v>
      </c>
      <c r="G65" s="194" t="s">
        <v>409</v>
      </c>
      <c r="H65" s="366">
        <v>0.86</v>
      </c>
      <c r="I65" s="486" t="s">
        <v>437</v>
      </c>
      <c r="J65" s="255">
        <v>1</v>
      </c>
      <c r="K65" s="367">
        <v>1</v>
      </c>
      <c r="L65" s="438">
        <v>100</v>
      </c>
      <c r="M65" s="866">
        <v>0.95</v>
      </c>
      <c r="N65" s="865">
        <f>'METAS 2021'!AC64</f>
        <v>95</v>
      </c>
      <c r="O65" s="818">
        <f>'RESULTADO 2021'!AC64</f>
        <v>0</v>
      </c>
      <c r="P65" s="1196">
        <f>'SUGESTÃO DA ÁREA TÉCNICA 2021'!AY64</f>
        <v>0</v>
      </c>
      <c r="Q65" s="1196">
        <f>'METAS 2021'!AY64</f>
        <v>0</v>
      </c>
      <c r="R65" s="1196">
        <f>'RESULTADO 2021'!AZ64</f>
        <v>0</v>
      </c>
      <c r="S65" s="137" t="s">
        <v>72</v>
      </c>
      <c r="U65" s="472">
        <f t="shared" si="0"/>
        <v>0.6</v>
      </c>
      <c r="V65" s="473">
        <f t="shared" si="1"/>
        <v>0.99</v>
      </c>
      <c r="W65" s="474">
        <f t="shared" si="2"/>
        <v>1</v>
      </c>
    </row>
    <row r="66" spans="1:23" ht="15.75">
      <c r="A66" s="211" t="s">
        <v>57</v>
      </c>
      <c r="B66" s="134">
        <v>0.65</v>
      </c>
      <c r="C66" s="222">
        <v>94.49</v>
      </c>
      <c r="D66" s="372">
        <v>90</v>
      </c>
      <c r="E66" s="1487"/>
      <c r="F66" s="477">
        <v>0.62860000000000005</v>
      </c>
      <c r="G66" s="162">
        <v>0.9</v>
      </c>
      <c r="H66" s="366">
        <v>0.9</v>
      </c>
      <c r="I66" s="490" t="s">
        <v>522</v>
      </c>
      <c r="J66" s="244" t="s">
        <v>522</v>
      </c>
      <c r="K66" s="367">
        <v>0.73409999999999997</v>
      </c>
      <c r="L66" s="437">
        <v>69.72</v>
      </c>
      <c r="M66" s="866">
        <v>0.9</v>
      </c>
      <c r="N66" s="865">
        <f>'METAS 2021'!AC65</f>
        <v>90</v>
      </c>
      <c r="O66" s="818">
        <f>'RESULTADO 2021'!AC65</f>
        <v>0</v>
      </c>
      <c r="P66" s="1196">
        <f>'SUGESTÃO DA ÁREA TÉCNICA 2021'!AY65</f>
        <v>0</v>
      </c>
      <c r="Q66" s="1196">
        <f>'METAS 2021'!AY65</f>
        <v>0</v>
      </c>
      <c r="R66" s="1196">
        <f>'RESULTADO 2021'!AZ65</f>
        <v>0</v>
      </c>
      <c r="S66" s="137" t="s">
        <v>72</v>
      </c>
      <c r="U66" s="472">
        <f t="shared" si="0"/>
        <v>0.44045999999999996</v>
      </c>
      <c r="V66" s="473">
        <f t="shared" si="1"/>
        <v>0.72675899999999993</v>
      </c>
      <c r="W66" s="474">
        <f t="shared" si="2"/>
        <v>0.73409999999999997</v>
      </c>
    </row>
    <row r="67" spans="1:23" ht="23.25" customHeight="1">
      <c r="A67" s="211" t="s">
        <v>55</v>
      </c>
      <c r="B67" s="134">
        <v>0.95</v>
      </c>
      <c r="C67" s="222">
        <v>100</v>
      </c>
      <c r="D67" s="362">
        <v>1</v>
      </c>
      <c r="E67" s="127" t="s">
        <v>200</v>
      </c>
      <c r="F67" s="476">
        <v>1</v>
      </c>
      <c r="G67" s="162">
        <v>1</v>
      </c>
      <c r="H67" s="366">
        <v>1</v>
      </c>
      <c r="I67" s="485" t="s">
        <v>437</v>
      </c>
      <c r="J67" s="255">
        <v>1</v>
      </c>
      <c r="K67" s="367">
        <v>1</v>
      </c>
      <c r="L67" s="438">
        <v>100</v>
      </c>
      <c r="M67" s="866">
        <v>1</v>
      </c>
      <c r="N67" s="865">
        <f>'METAS 2021'!AC66</f>
        <v>0</v>
      </c>
      <c r="O67" s="818">
        <f>'RESULTADO 2021'!AC66</f>
        <v>0</v>
      </c>
      <c r="P67" s="1196">
        <f>'SUGESTÃO DA ÁREA TÉCNICA 2021'!AY66</f>
        <v>0</v>
      </c>
      <c r="Q67" s="1196">
        <f>'METAS 2021'!AY66</f>
        <v>0</v>
      </c>
      <c r="R67" s="1196">
        <f>'RESULTADO 2021'!AZ66</f>
        <v>0</v>
      </c>
      <c r="S67" s="137" t="s">
        <v>72</v>
      </c>
      <c r="U67" s="472">
        <f t="shared" si="0"/>
        <v>0.6</v>
      </c>
      <c r="V67" s="473">
        <f t="shared" si="1"/>
        <v>0.99</v>
      </c>
      <c r="W67" s="474">
        <f t="shared" si="2"/>
        <v>1</v>
      </c>
    </row>
    <row r="68" spans="1:23" ht="15.75">
      <c r="A68" s="90" t="s">
        <v>77</v>
      </c>
      <c r="B68" s="167"/>
      <c r="C68" s="221"/>
      <c r="D68" s="167"/>
      <c r="E68" s="1486" t="s">
        <v>198</v>
      </c>
      <c r="F68" s="167"/>
      <c r="G68" s="167"/>
      <c r="H68" s="167"/>
      <c r="I68" s="167"/>
      <c r="J68" s="167"/>
      <c r="K68" s="167"/>
      <c r="L68" s="167"/>
      <c r="M68" s="669"/>
      <c r="N68" s="917"/>
      <c r="O68" s="916"/>
      <c r="P68" s="1197"/>
      <c r="Q68" s="1197"/>
      <c r="R68" s="1197"/>
      <c r="S68" s="171"/>
      <c r="U68" s="472">
        <f t="shared" si="0"/>
        <v>0</v>
      </c>
      <c r="V68" s="473">
        <f t="shared" si="1"/>
        <v>0</v>
      </c>
      <c r="W68" s="474">
        <f t="shared" si="2"/>
        <v>0</v>
      </c>
    </row>
    <row r="69" spans="1:23" ht="15.75">
      <c r="A69" s="211" t="s">
        <v>58</v>
      </c>
      <c r="B69" s="134">
        <v>0.8</v>
      </c>
      <c r="C69" s="222">
        <v>61.17</v>
      </c>
      <c r="D69" s="362">
        <v>0.65</v>
      </c>
      <c r="E69" s="1487"/>
      <c r="F69" s="476">
        <v>0.7944</v>
      </c>
      <c r="G69" s="162">
        <v>0.8</v>
      </c>
      <c r="H69" s="366">
        <v>0.8</v>
      </c>
      <c r="I69" s="483" t="s">
        <v>523</v>
      </c>
      <c r="J69" s="254">
        <v>0.90059999999999996</v>
      </c>
      <c r="K69" s="366">
        <v>0.90059999999999996</v>
      </c>
      <c r="L69" s="437">
        <v>70.39</v>
      </c>
      <c r="M69" s="864">
        <v>0.8</v>
      </c>
      <c r="N69" s="865">
        <f>'METAS 2021'!AC68</f>
        <v>75</v>
      </c>
      <c r="O69" s="818">
        <f>'RESULTADO 2021'!AC68</f>
        <v>0</v>
      </c>
      <c r="P69" s="1196">
        <f>'SUGESTÃO DA ÁREA TÉCNICA 2021'!AY68</f>
        <v>0</v>
      </c>
      <c r="Q69" s="1196">
        <f>'METAS 2021'!AY68</f>
        <v>0</v>
      </c>
      <c r="R69" s="1196">
        <f>'RESULTADO 2021'!AZ68</f>
        <v>0</v>
      </c>
      <c r="S69" s="137" t="s">
        <v>72</v>
      </c>
      <c r="U69" s="472">
        <f t="shared" si="0"/>
        <v>0.54035999999999995</v>
      </c>
      <c r="V69" s="473">
        <f t="shared" si="1"/>
        <v>0.891594</v>
      </c>
      <c r="W69" s="474">
        <f t="shared" si="2"/>
        <v>0.90059999999999996</v>
      </c>
    </row>
    <row r="70" spans="1:23" ht="24.75" customHeight="1">
      <c r="A70" s="211" t="s">
        <v>59</v>
      </c>
      <c r="B70" s="134" t="s">
        <v>437</v>
      </c>
      <c r="C70" s="222">
        <v>100</v>
      </c>
      <c r="D70" s="362">
        <v>0.89090000000000003</v>
      </c>
      <c r="E70" s="127" t="s">
        <v>200</v>
      </c>
      <c r="F70" s="476">
        <v>0.89090000000000003</v>
      </c>
      <c r="G70" s="162">
        <v>1</v>
      </c>
      <c r="H70" s="366">
        <v>1</v>
      </c>
      <c r="I70" s="482" t="s">
        <v>437</v>
      </c>
      <c r="J70" s="255">
        <v>1</v>
      </c>
      <c r="K70" s="366">
        <v>1</v>
      </c>
      <c r="L70" s="438">
        <v>100</v>
      </c>
      <c r="M70" s="866">
        <v>0.8</v>
      </c>
      <c r="N70" s="865">
        <f>'METAS 2021'!AC69</f>
        <v>100</v>
      </c>
      <c r="O70" s="818">
        <f>'RESULTADO 2021'!AC69</f>
        <v>0</v>
      </c>
      <c r="P70" s="1196">
        <f>'SUGESTÃO DA ÁREA TÉCNICA 2021'!AY69</f>
        <v>0</v>
      </c>
      <c r="Q70" s="1196">
        <f>'METAS 2021'!AY69</f>
        <v>0</v>
      </c>
      <c r="R70" s="1196">
        <f>'RESULTADO 2021'!AZ69</f>
        <v>0</v>
      </c>
      <c r="S70" s="137" t="s">
        <v>72</v>
      </c>
      <c r="U70" s="472">
        <f t="shared" si="0"/>
        <v>0.6</v>
      </c>
      <c r="V70" s="473">
        <f t="shared" si="1"/>
        <v>0.99</v>
      </c>
      <c r="W70" s="474">
        <f t="shared" si="2"/>
        <v>1</v>
      </c>
    </row>
    <row r="71" spans="1:23" ht="27.75" customHeight="1">
      <c r="A71" s="211" t="s">
        <v>60</v>
      </c>
      <c r="B71" s="134">
        <v>0.9</v>
      </c>
      <c r="C71" s="222">
        <v>86.11</v>
      </c>
      <c r="D71" s="362">
        <v>0.87</v>
      </c>
      <c r="E71" s="127" t="s">
        <v>199</v>
      </c>
      <c r="F71" s="476">
        <v>0.92290000000000005</v>
      </c>
      <c r="G71" s="162">
        <v>0.92290000000000005</v>
      </c>
      <c r="H71" s="366">
        <v>0.92290000000000005</v>
      </c>
      <c r="I71" s="483" t="s">
        <v>524</v>
      </c>
      <c r="J71" s="254" t="s">
        <v>524</v>
      </c>
      <c r="K71" s="362">
        <v>0.93</v>
      </c>
      <c r="L71" s="437">
        <v>89.87</v>
      </c>
      <c r="M71" s="866">
        <v>0.8</v>
      </c>
      <c r="N71" s="865">
        <f>'METAS 2021'!AC70</f>
        <v>0</v>
      </c>
      <c r="O71" s="818">
        <f>'RESULTADO 2021'!AC70</f>
        <v>0</v>
      </c>
      <c r="P71" s="1196">
        <f>'SUGESTÃO DA ÁREA TÉCNICA 2021'!AY70</f>
        <v>0</v>
      </c>
      <c r="Q71" s="1196">
        <f>'METAS 2021'!AY70</f>
        <v>0</v>
      </c>
      <c r="R71" s="1196">
        <f>'RESULTADO 2021'!AZ70</f>
        <v>0</v>
      </c>
      <c r="S71" s="137" t="s">
        <v>72</v>
      </c>
      <c r="U71" s="472">
        <f t="shared" si="0"/>
        <v>0.55800000000000005</v>
      </c>
      <c r="V71" s="473">
        <f t="shared" si="1"/>
        <v>0.92070000000000007</v>
      </c>
      <c r="W71" s="474">
        <f t="shared" si="2"/>
        <v>0.93</v>
      </c>
    </row>
    <row r="72" spans="1:23" ht="25.5" customHeight="1">
      <c r="A72" s="211" t="s">
        <v>61</v>
      </c>
      <c r="B72" s="134" t="s">
        <v>443</v>
      </c>
      <c r="C72" s="222">
        <v>73.58</v>
      </c>
      <c r="D72" s="362">
        <v>0.75</v>
      </c>
      <c r="E72" s="128" t="s">
        <v>198</v>
      </c>
      <c r="F72" s="475">
        <v>0.52810000000000001</v>
      </c>
      <c r="G72" s="161">
        <v>0.75</v>
      </c>
      <c r="H72" s="364">
        <v>0.75</v>
      </c>
      <c r="I72" s="483" t="s">
        <v>525</v>
      </c>
      <c r="J72" s="254" t="s">
        <v>525</v>
      </c>
      <c r="K72" s="493">
        <v>0.92349999999999999</v>
      </c>
      <c r="L72" s="491">
        <v>84.17</v>
      </c>
      <c r="M72" s="866">
        <v>0.95</v>
      </c>
      <c r="N72" s="865">
        <f>'METAS 2021'!AC71</f>
        <v>85</v>
      </c>
      <c r="O72" s="818">
        <f>'RESULTADO 2021'!AC71</f>
        <v>0</v>
      </c>
      <c r="P72" s="1196">
        <f>'SUGESTÃO DA ÁREA TÉCNICA 2021'!AY71</f>
        <v>0</v>
      </c>
      <c r="Q72" s="1196">
        <f>'METAS 2021'!AY71</f>
        <v>0</v>
      </c>
      <c r="R72" s="1196">
        <f>'RESULTADO 2021'!AZ71</f>
        <v>0</v>
      </c>
      <c r="S72" s="137" t="s">
        <v>72</v>
      </c>
      <c r="U72" s="472">
        <f t="shared" si="0"/>
        <v>0.55409999999999993</v>
      </c>
      <c r="V72" s="473">
        <f t="shared" si="1"/>
        <v>0.91426499999999999</v>
      </c>
      <c r="W72" s="474">
        <f t="shared" si="2"/>
        <v>0.92349999999999999</v>
      </c>
    </row>
    <row r="73" spans="1:23" ht="20.25" customHeight="1">
      <c r="A73" s="211" t="s">
        <v>62</v>
      </c>
      <c r="B73" s="134" t="s">
        <v>437</v>
      </c>
      <c r="C73" s="222">
        <v>100</v>
      </c>
      <c r="D73" s="372">
        <v>100</v>
      </c>
      <c r="E73" s="127" t="s">
        <v>199</v>
      </c>
      <c r="F73" s="476">
        <v>1</v>
      </c>
      <c r="G73" s="161">
        <v>1</v>
      </c>
      <c r="H73" s="364">
        <v>1</v>
      </c>
      <c r="I73" s="482" t="s">
        <v>437</v>
      </c>
      <c r="J73" s="255">
        <v>1</v>
      </c>
      <c r="K73" s="364">
        <v>1</v>
      </c>
      <c r="L73" s="438">
        <v>100</v>
      </c>
      <c r="M73" s="866">
        <v>0.8</v>
      </c>
      <c r="N73" s="865">
        <f>'METAS 2021'!AC72</f>
        <v>0</v>
      </c>
      <c r="O73" s="818">
        <f>'RESULTADO 2021'!AC72</f>
        <v>0</v>
      </c>
      <c r="P73" s="1196">
        <f>'SUGESTÃO DA ÁREA TÉCNICA 2021'!AY72</f>
        <v>0</v>
      </c>
      <c r="Q73" s="1196">
        <f>'METAS 2021'!AY72</f>
        <v>0</v>
      </c>
      <c r="R73" s="1196">
        <f>'RESULTADO 2021'!AZ72</f>
        <v>0</v>
      </c>
      <c r="S73" s="137" t="s">
        <v>72</v>
      </c>
      <c r="U73" s="472">
        <f t="shared" si="0"/>
        <v>0.6</v>
      </c>
      <c r="V73" s="473">
        <f t="shared" si="1"/>
        <v>0.99</v>
      </c>
      <c r="W73" s="474">
        <f t="shared" si="2"/>
        <v>1</v>
      </c>
    </row>
    <row r="74" spans="1:23" ht="26.25" customHeight="1">
      <c r="A74" s="90" t="s">
        <v>63</v>
      </c>
      <c r="B74" s="167"/>
      <c r="C74" s="167"/>
      <c r="D74" s="167"/>
      <c r="E74" s="167"/>
      <c r="F74" s="167"/>
      <c r="G74" s="167"/>
      <c r="H74" s="167"/>
      <c r="I74" s="167"/>
      <c r="J74" s="167"/>
      <c r="K74" s="167"/>
      <c r="L74" s="167"/>
      <c r="M74" s="927"/>
      <c r="N74" s="917"/>
      <c r="O74" s="916"/>
      <c r="P74" s="1197"/>
      <c r="Q74" s="1197"/>
      <c r="R74" s="1197"/>
      <c r="S74" s="171"/>
      <c r="U74" s="472">
        <f t="shared" si="0"/>
        <v>0</v>
      </c>
      <c r="V74" s="473">
        <f t="shared" si="1"/>
        <v>0</v>
      </c>
      <c r="W74" s="474">
        <f t="shared" si="2"/>
        <v>0</v>
      </c>
    </row>
    <row r="75" spans="1:23" ht="24.75" customHeight="1">
      <c r="A75" s="211" t="s">
        <v>64</v>
      </c>
      <c r="B75" s="134">
        <v>0.9</v>
      </c>
      <c r="C75" s="222">
        <v>100</v>
      </c>
      <c r="D75" s="362">
        <v>1</v>
      </c>
      <c r="E75" s="127" t="s">
        <v>200</v>
      </c>
      <c r="F75" s="476">
        <v>1</v>
      </c>
      <c r="G75" s="162">
        <v>1</v>
      </c>
      <c r="H75" s="366">
        <v>1</v>
      </c>
      <c r="I75" s="482" t="s">
        <v>437</v>
      </c>
      <c r="J75" s="244">
        <v>100</v>
      </c>
      <c r="K75" s="364">
        <v>1</v>
      </c>
      <c r="L75" s="438">
        <v>100</v>
      </c>
      <c r="M75" s="864">
        <v>0.8</v>
      </c>
      <c r="N75" s="865">
        <f>'METAS 2021'!AC74</f>
        <v>80</v>
      </c>
      <c r="O75" s="818">
        <f>'RESULTADO 2021'!AC74</f>
        <v>0</v>
      </c>
      <c r="P75" s="1196">
        <f>'SUGESTÃO DA ÁREA TÉCNICA 2021'!AY74</f>
        <v>0</v>
      </c>
      <c r="Q75" s="1196">
        <f>'METAS 2021'!AY74</f>
        <v>0</v>
      </c>
      <c r="R75" s="1196">
        <f>'RESULTADO 2021'!AZ74</f>
        <v>0</v>
      </c>
      <c r="S75" s="137" t="s">
        <v>72</v>
      </c>
      <c r="U75" s="472">
        <f t="shared" ref="U75:U79" si="3">K75*60%</f>
        <v>0.6</v>
      </c>
      <c r="V75" s="473">
        <f t="shared" ref="V75:V79" si="4">K75*99%</f>
        <v>0.99</v>
      </c>
      <c r="W75" s="474">
        <f t="shared" ref="W75:W79" si="5">K75*100%</f>
        <v>1</v>
      </c>
    </row>
    <row r="76" spans="1:23" ht="15.75">
      <c r="A76" s="211" t="s">
        <v>65</v>
      </c>
      <c r="B76" s="134">
        <v>0.8</v>
      </c>
      <c r="C76" s="222">
        <v>77.849999999999994</v>
      </c>
      <c r="D76" s="362">
        <v>0.8</v>
      </c>
      <c r="E76" s="1492" t="s">
        <v>198</v>
      </c>
      <c r="F76" s="477">
        <v>0.76729999999999998</v>
      </c>
      <c r="G76" s="162">
        <v>0.8</v>
      </c>
      <c r="H76" s="366">
        <v>0.8</v>
      </c>
      <c r="I76" s="479" t="s">
        <v>526</v>
      </c>
      <c r="J76" s="254">
        <v>0.76539999999999997</v>
      </c>
      <c r="K76" s="364">
        <v>0.8</v>
      </c>
      <c r="L76" s="437">
        <v>58.67</v>
      </c>
      <c r="M76" s="866">
        <v>0.95</v>
      </c>
      <c r="N76" s="865">
        <f>'METAS 2021'!AC75</f>
        <v>80</v>
      </c>
      <c r="O76" s="818">
        <f>'RESULTADO 2021'!AC75</f>
        <v>0</v>
      </c>
      <c r="P76" s="1196">
        <f>'SUGESTÃO DA ÁREA TÉCNICA 2021'!AY75</f>
        <v>0</v>
      </c>
      <c r="Q76" s="1196">
        <f>'METAS 2021'!AY75</f>
        <v>0</v>
      </c>
      <c r="R76" s="1196">
        <f>'RESULTADO 2021'!AZ75</f>
        <v>0</v>
      </c>
      <c r="S76" s="137" t="s">
        <v>72</v>
      </c>
      <c r="U76" s="472">
        <f t="shared" si="3"/>
        <v>0.48</v>
      </c>
      <c r="V76" s="473">
        <f t="shared" si="4"/>
        <v>0.79200000000000004</v>
      </c>
      <c r="W76" s="474">
        <f t="shared" si="5"/>
        <v>0.8</v>
      </c>
    </row>
    <row r="77" spans="1:23" ht="15.75">
      <c r="A77" s="211" t="s">
        <v>66</v>
      </c>
      <c r="B77" s="134">
        <v>0.9</v>
      </c>
      <c r="C77" s="222">
        <v>92.26</v>
      </c>
      <c r="D77" s="368">
        <v>94</v>
      </c>
      <c r="E77" s="1493"/>
      <c r="F77" s="475">
        <v>0.83169999999999999</v>
      </c>
      <c r="G77" s="161">
        <v>0.94</v>
      </c>
      <c r="H77" s="364">
        <v>0.94</v>
      </c>
      <c r="I77" s="479" t="s">
        <v>527</v>
      </c>
      <c r="J77" s="254">
        <v>0.83050000000000002</v>
      </c>
      <c r="K77" s="364">
        <v>0.9</v>
      </c>
      <c r="L77" s="437">
        <v>87.69</v>
      </c>
      <c r="M77" s="866">
        <v>0.9</v>
      </c>
      <c r="N77" s="865">
        <f>'METAS 2021'!AC76</f>
        <v>90</v>
      </c>
      <c r="O77" s="818">
        <f>'RESULTADO 2021'!AC76</f>
        <v>0</v>
      </c>
      <c r="P77" s="1196">
        <f>'SUGESTÃO DA ÁREA TÉCNICA 2021'!AY76</f>
        <v>0</v>
      </c>
      <c r="Q77" s="1196">
        <f>'METAS 2021'!AY76</f>
        <v>0</v>
      </c>
      <c r="R77" s="1196">
        <f>'RESULTADO 2021'!AZ76</f>
        <v>0</v>
      </c>
      <c r="S77" s="137" t="s">
        <v>72</v>
      </c>
      <c r="U77" s="472">
        <f t="shared" si="3"/>
        <v>0.54</v>
      </c>
      <c r="V77" s="473">
        <f t="shared" si="4"/>
        <v>0.89100000000000001</v>
      </c>
      <c r="W77" s="474">
        <f t="shared" si="5"/>
        <v>0.9</v>
      </c>
    </row>
    <row r="78" spans="1:23" ht="15.75">
      <c r="A78" s="211" t="s">
        <v>67</v>
      </c>
      <c r="B78" s="134" t="s">
        <v>444</v>
      </c>
      <c r="C78" s="222">
        <v>70.42</v>
      </c>
      <c r="D78" s="362">
        <v>0.71</v>
      </c>
      <c r="E78" s="1493"/>
      <c r="F78" s="476">
        <v>0.74029999999999996</v>
      </c>
      <c r="G78" s="162">
        <v>0.75</v>
      </c>
      <c r="H78" s="366">
        <v>0.8</v>
      </c>
      <c r="I78" s="479" t="s">
        <v>528</v>
      </c>
      <c r="J78" s="254">
        <v>0.754</v>
      </c>
      <c r="K78" s="343">
        <v>85</v>
      </c>
      <c r="L78" s="129">
        <v>68.069999999999993</v>
      </c>
      <c r="M78" s="866">
        <v>0.8</v>
      </c>
      <c r="N78" s="865">
        <f>'METAS 2021'!AC77</f>
        <v>100</v>
      </c>
      <c r="O78" s="818">
        <f>'RESULTADO 2021'!AC77</f>
        <v>0</v>
      </c>
      <c r="P78" s="1196">
        <f>'SUGESTÃO DA ÁREA TÉCNICA 2021'!AY77</f>
        <v>0</v>
      </c>
      <c r="Q78" s="1196">
        <f>'METAS 2021'!AY77</f>
        <v>0</v>
      </c>
      <c r="R78" s="1196">
        <f>'RESULTADO 2021'!AZ77</f>
        <v>0</v>
      </c>
      <c r="S78" s="137" t="s">
        <v>72</v>
      </c>
      <c r="U78" s="472">
        <f t="shared" si="3"/>
        <v>51</v>
      </c>
      <c r="V78" s="473">
        <f t="shared" si="4"/>
        <v>84.15</v>
      </c>
      <c r="W78" s="474">
        <f t="shared" si="5"/>
        <v>85</v>
      </c>
    </row>
    <row r="79" spans="1:23" ht="15.75">
      <c r="A79" s="211" t="s">
        <v>68</v>
      </c>
      <c r="B79" s="134" t="s">
        <v>445</v>
      </c>
      <c r="C79" s="222">
        <v>77.8</v>
      </c>
      <c r="D79" s="362">
        <v>0.8</v>
      </c>
      <c r="E79" s="1494"/>
      <c r="F79" s="475">
        <v>0.68689999999999996</v>
      </c>
      <c r="G79" s="161">
        <v>0.8</v>
      </c>
      <c r="H79" s="364">
        <v>0.8</v>
      </c>
      <c r="I79" s="479" t="s">
        <v>529</v>
      </c>
      <c r="J79" s="254">
        <v>0.54679999999999995</v>
      </c>
      <c r="K79" s="364">
        <v>0.6</v>
      </c>
      <c r="L79" s="438">
        <v>94.17</v>
      </c>
      <c r="M79" s="866">
        <v>0.95</v>
      </c>
      <c r="N79" s="865">
        <f>'METAS 2021'!AC78</f>
        <v>95</v>
      </c>
      <c r="O79" s="818">
        <f>'RESULTADO 2021'!AC78</f>
        <v>0</v>
      </c>
      <c r="P79" s="1196">
        <f>'SUGESTÃO DA ÁREA TÉCNICA 2021'!AY78</f>
        <v>0</v>
      </c>
      <c r="Q79" s="1196">
        <f>'METAS 2021'!AY78</f>
        <v>0</v>
      </c>
      <c r="R79" s="1196">
        <f>'RESULTADO 2021'!AZ78</f>
        <v>0</v>
      </c>
      <c r="S79" s="137" t="s">
        <v>72</v>
      </c>
      <c r="U79" s="472">
        <f t="shared" si="3"/>
        <v>0.36</v>
      </c>
      <c r="V79" s="473">
        <f t="shared" si="4"/>
        <v>0.59399999999999997</v>
      </c>
      <c r="W79" s="474">
        <f t="shared" si="5"/>
        <v>0.6</v>
      </c>
    </row>
    <row r="80" spans="1:23">
      <c r="A80" s="10"/>
      <c r="B80" s="20"/>
      <c r="C80" s="14"/>
      <c r="D80" s="14"/>
      <c r="E80" s="14"/>
      <c r="F80" s="14"/>
      <c r="G80" s="14"/>
      <c r="H80" s="195"/>
      <c r="I80" s="246"/>
      <c r="J80" s="281"/>
      <c r="K80" s="293"/>
      <c r="L80" s="293"/>
      <c r="M80" s="293"/>
      <c r="N80" s="293"/>
      <c r="O80" s="293"/>
      <c r="P80" s="293"/>
      <c r="Q80" s="293"/>
      <c r="R80" s="293"/>
      <c r="S80" s="5"/>
    </row>
    <row r="81" spans="1:24" ht="16.5" customHeight="1">
      <c r="A81" s="1292" t="s">
        <v>632</v>
      </c>
      <c r="B81" s="1293"/>
      <c r="C81" s="1293"/>
      <c r="D81" s="1293"/>
      <c r="E81" s="1293"/>
      <c r="F81" s="1293"/>
      <c r="G81" s="1293"/>
      <c r="H81" s="1293"/>
      <c r="I81" s="1293"/>
      <c r="J81" s="1293"/>
      <c r="K81" s="1293"/>
      <c r="L81" s="1293"/>
      <c r="M81" s="1293"/>
      <c r="N81" s="1293"/>
      <c r="O81" s="1293"/>
      <c r="P81" s="1293"/>
      <c r="Q81" s="1293"/>
      <c r="R81" s="1293"/>
      <c r="S81" s="1382"/>
    </row>
    <row r="82" spans="1:24" ht="15" customHeight="1">
      <c r="A82" s="1286" t="s">
        <v>692</v>
      </c>
      <c r="B82" s="1287"/>
      <c r="C82" s="1287"/>
      <c r="D82" s="1287"/>
      <c r="E82" s="1287"/>
      <c r="F82" s="1287"/>
      <c r="G82" s="1287"/>
      <c r="H82" s="1287"/>
      <c r="I82" s="1287"/>
      <c r="J82" s="1287"/>
      <c r="K82" s="1287"/>
      <c r="L82" s="1287"/>
      <c r="M82" s="1287"/>
      <c r="N82" s="1287"/>
      <c r="O82" s="1287"/>
      <c r="P82" s="1287"/>
      <c r="Q82" s="1287"/>
      <c r="R82" s="1287"/>
      <c r="S82" s="1379"/>
    </row>
    <row r="83" spans="1:24" ht="15" customHeight="1">
      <c r="A83" s="1288" t="s">
        <v>693</v>
      </c>
      <c r="B83" s="1289"/>
      <c r="C83" s="1289"/>
      <c r="D83" s="1289"/>
      <c r="E83" s="1289"/>
      <c r="F83" s="1289"/>
      <c r="G83" s="1289"/>
      <c r="H83" s="1289"/>
      <c r="I83" s="1289"/>
      <c r="J83" s="1289"/>
      <c r="K83" s="1289"/>
      <c r="L83" s="1289"/>
      <c r="M83" s="1289"/>
      <c r="N83" s="1289"/>
      <c r="O83" s="1289"/>
      <c r="P83" s="1289"/>
      <c r="Q83" s="1289"/>
      <c r="R83" s="1289"/>
      <c r="S83" s="1380"/>
    </row>
    <row r="84" spans="1:24">
      <c r="A84" s="1290"/>
      <c r="B84" s="1291"/>
      <c r="C84" s="1291"/>
      <c r="D84" s="1291"/>
      <c r="E84" s="1291"/>
      <c r="F84" s="1291"/>
      <c r="G84" s="1291"/>
      <c r="H84" s="1291"/>
      <c r="I84" s="1291"/>
      <c r="J84" s="1291"/>
      <c r="K84" s="1291"/>
      <c r="L84" s="1291"/>
      <c r="M84" s="1291"/>
      <c r="N84" s="1291"/>
      <c r="O84" s="1291"/>
      <c r="P84" s="1291"/>
      <c r="Q84" s="1291"/>
      <c r="R84" s="1291"/>
      <c r="S84" s="1381"/>
    </row>
    <row r="85" spans="1:24">
      <c r="A85" s="35"/>
      <c r="B85" s="35"/>
      <c r="C85" s="35"/>
      <c r="D85" s="35"/>
      <c r="E85" s="35"/>
      <c r="F85" s="35"/>
      <c r="G85" s="35"/>
      <c r="H85" s="35"/>
      <c r="I85" s="35"/>
      <c r="J85" s="35"/>
      <c r="K85" s="668"/>
      <c r="L85" s="668"/>
      <c r="M85" s="668"/>
      <c r="N85" s="668"/>
      <c r="O85" s="668"/>
      <c r="P85" s="668"/>
      <c r="Q85" s="668"/>
      <c r="R85" s="668"/>
      <c r="S85" s="35"/>
    </row>
    <row r="86" spans="1:24">
      <c r="A86" s="1474" t="s">
        <v>675</v>
      </c>
      <c r="B86" s="1474"/>
      <c r="C86" s="1474"/>
      <c r="D86" s="1474"/>
      <c r="E86" s="1474"/>
      <c r="F86" s="1474"/>
      <c r="G86" s="1474"/>
      <c r="H86" s="1474"/>
      <c r="I86" s="1474"/>
      <c r="J86" s="1474"/>
      <c r="K86" s="1474"/>
      <c r="L86" s="1474"/>
      <c r="M86" s="1474"/>
      <c r="N86" s="1474"/>
      <c r="O86" s="1474"/>
      <c r="P86" s="1474"/>
      <c r="Q86" s="1474"/>
      <c r="R86" s="1474"/>
      <c r="S86" s="1474"/>
    </row>
    <row r="87" spans="1:24" ht="27" customHeight="1">
      <c r="A87" s="1398" t="s">
        <v>198</v>
      </c>
      <c r="B87" s="1390"/>
      <c r="C87" s="1390"/>
      <c r="D87" s="1390"/>
      <c r="E87" s="1390"/>
      <c r="F87" s="1390"/>
      <c r="G87" s="1390"/>
      <c r="H87" s="1390"/>
      <c r="I87" s="1390"/>
      <c r="J87" s="1390"/>
      <c r="K87" s="1390"/>
      <c r="L87" s="1390"/>
      <c r="M87" s="1390"/>
      <c r="N87" s="1390"/>
      <c r="O87" s="1390"/>
      <c r="P87" s="1390"/>
      <c r="Q87" s="1390"/>
      <c r="R87" s="1390"/>
      <c r="S87" s="1390"/>
    </row>
    <row r="88" spans="1:24" hidden="1">
      <c r="A88" s="1390"/>
      <c r="B88" s="1390"/>
      <c r="C88" s="1390"/>
      <c r="D88" s="1390"/>
      <c r="E88" s="1390"/>
      <c r="F88" s="1390"/>
      <c r="G88" s="1390"/>
      <c r="H88" s="1390"/>
      <c r="I88" s="1390"/>
      <c r="J88" s="1390"/>
      <c r="K88" s="1390"/>
      <c r="L88" s="1390"/>
      <c r="M88" s="1390"/>
      <c r="N88" s="1390"/>
      <c r="O88" s="1390"/>
      <c r="P88" s="1390"/>
      <c r="Q88" s="1390"/>
      <c r="R88" s="1390"/>
      <c r="S88" s="1390"/>
    </row>
    <row r="89" spans="1:24">
      <c r="A89" s="558"/>
      <c r="B89" s="558"/>
      <c r="C89" s="558"/>
      <c r="D89" s="558"/>
      <c r="E89" s="558"/>
      <c r="F89" s="558"/>
      <c r="G89" s="558"/>
      <c r="H89" s="558"/>
      <c r="I89" s="558"/>
      <c r="J89" s="558"/>
      <c r="K89" s="558"/>
      <c r="L89" s="558"/>
      <c r="M89" s="558"/>
      <c r="N89" s="558"/>
      <c r="O89" s="558"/>
      <c r="P89" s="558"/>
      <c r="Q89" s="558"/>
      <c r="R89" s="558"/>
      <c r="S89" s="558"/>
    </row>
    <row r="90" spans="1:24">
      <c r="A90" s="1399" t="s">
        <v>677</v>
      </c>
      <c r="B90" s="1400"/>
      <c r="C90" s="1400"/>
      <c r="D90" s="1401"/>
      <c r="F90" s="35"/>
      <c r="K90" s="285"/>
      <c r="L90" s="408"/>
      <c r="M90" s="15"/>
      <c r="N90" s="285"/>
      <c r="O90" s="285"/>
      <c r="P90" s="285"/>
      <c r="Q90" s="285"/>
      <c r="R90" s="285"/>
      <c r="S90" s="21"/>
    </row>
    <row r="91" spans="1:24" ht="15.75">
      <c r="A91" s="546" t="s">
        <v>629</v>
      </c>
      <c r="B91" s="547"/>
      <c r="C91" s="548"/>
      <c r="D91" s="341">
        <v>1</v>
      </c>
      <c r="F91" s="35"/>
      <c r="K91" s="285"/>
      <c r="L91" s="408"/>
      <c r="M91" s="15"/>
      <c r="N91" s="285"/>
      <c r="O91" s="285"/>
      <c r="P91" s="285"/>
      <c r="Q91" s="285"/>
      <c r="R91" s="285"/>
      <c r="S91" s="21"/>
    </row>
    <row r="92" spans="1:24" ht="15.75">
      <c r="A92" s="549" t="s">
        <v>630</v>
      </c>
      <c r="B92" s="550"/>
      <c r="C92" s="551"/>
      <c r="D92" s="266" t="s">
        <v>635</v>
      </c>
      <c r="F92" s="35"/>
      <c r="K92" s="285"/>
      <c r="L92" s="408"/>
      <c r="M92" s="15"/>
      <c r="N92" s="285"/>
      <c r="O92" s="285"/>
      <c r="P92" s="285"/>
      <c r="Q92" s="285"/>
      <c r="R92" s="285"/>
      <c r="S92" s="21"/>
    </row>
    <row r="93" spans="1:24" ht="15.75">
      <c r="A93" s="546" t="s">
        <v>631</v>
      </c>
      <c r="B93" s="547"/>
      <c r="C93" s="548"/>
      <c r="D93" s="329" t="s">
        <v>634</v>
      </c>
      <c r="F93" s="35"/>
      <c r="K93" s="285"/>
      <c r="L93" s="408"/>
      <c r="M93" s="15"/>
      <c r="N93" s="285"/>
      <c r="O93" s="285"/>
      <c r="P93" s="285"/>
      <c r="Q93" s="285"/>
      <c r="R93" s="285"/>
      <c r="S93" s="21"/>
    </row>
    <row r="94" spans="1:24">
      <c r="A94" s="1396" t="s">
        <v>649</v>
      </c>
      <c r="B94" s="1396"/>
      <c r="C94" s="1396"/>
      <c r="D94" s="1396"/>
      <c r="F94" s="35"/>
      <c r="K94" s="285"/>
      <c r="L94" s="408"/>
      <c r="M94" s="15"/>
      <c r="N94" s="285"/>
      <c r="O94" s="285"/>
      <c r="P94" s="285"/>
      <c r="Q94" s="285"/>
      <c r="R94" s="285"/>
      <c r="S94" s="21"/>
    </row>
    <row r="95" spans="1:24">
      <c r="J95" s="15"/>
      <c r="K95" s="15"/>
      <c r="L95" s="15"/>
      <c r="M95" s="15"/>
      <c r="N95" s="15"/>
      <c r="O95" s="15"/>
      <c r="P95" s="15"/>
      <c r="Q95" s="15"/>
      <c r="R95" s="15"/>
      <c r="S95" s="15"/>
      <c r="T95" s="15"/>
      <c r="U95" s="15"/>
      <c r="V95" s="15"/>
      <c r="W95" s="15"/>
      <c r="X95" s="15"/>
    </row>
    <row r="96" spans="1:24">
      <c r="J96" s="15"/>
      <c r="K96" s="15"/>
      <c r="L96" s="15"/>
      <c r="M96" s="15"/>
      <c r="N96" s="15"/>
      <c r="O96" s="15"/>
      <c r="P96" s="15"/>
      <c r="Q96" s="15"/>
      <c r="R96" s="15"/>
      <c r="S96" s="15"/>
      <c r="T96" s="15"/>
      <c r="U96" s="15"/>
      <c r="V96" s="15"/>
      <c r="W96" s="15"/>
      <c r="X96" s="15"/>
    </row>
  </sheetData>
  <mergeCells count="37">
    <mergeCell ref="A90:D90"/>
    <mergeCell ref="A94:D94"/>
    <mergeCell ref="A81:S81"/>
    <mergeCell ref="A82:S82"/>
    <mergeCell ref="A83:S84"/>
    <mergeCell ref="A86:S86"/>
    <mergeCell ref="A87:S88"/>
    <mergeCell ref="A2:T2"/>
    <mergeCell ref="J7:L7"/>
    <mergeCell ref="E50:E54"/>
    <mergeCell ref="A5:S5"/>
    <mergeCell ref="A6:S6"/>
    <mergeCell ref="A3:S3"/>
    <mergeCell ref="A4:S4"/>
    <mergeCell ref="A7:A8"/>
    <mergeCell ref="S7:S8"/>
    <mergeCell ref="B7:C7"/>
    <mergeCell ref="D7:F7"/>
    <mergeCell ref="G7:I7"/>
    <mergeCell ref="M7:O7"/>
    <mergeCell ref="P7:R7"/>
    <mergeCell ref="E61:E63"/>
    <mergeCell ref="E65:E66"/>
    <mergeCell ref="E76:E79"/>
    <mergeCell ref="E68:E69"/>
    <mergeCell ref="A1:S1"/>
    <mergeCell ref="E55:E58"/>
    <mergeCell ref="E9:E10"/>
    <mergeCell ref="E11:E12"/>
    <mergeCell ref="E14:E16"/>
    <mergeCell ref="E19:E20"/>
    <mergeCell ref="E21:E25"/>
    <mergeCell ref="E27:E28"/>
    <mergeCell ref="E30:E31"/>
    <mergeCell ref="E32:E34"/>
    <mergeCell ref="E43:E45"/>
    <mergeCell ref="E48:E49"/>
  </mergeCells>
  <printOptions horizontalCentered="1"/>
  <pageMargins left="0.39370078740157483" right="0.39370078740157483" top="0.19685039370078741" bottom="0.19685039370078741" header="0.27559055118110237" footer="0.27559055118110237"/>
  <pageSetup paperSize="9" scale="50" orientation="landscape" r:id="rId1"/>
  <colBreaks count="1" manualBreakCount="1">
    <brk id="22" max="9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92"/>
  <sheetViews>
    <sheetView view="pageBreakPreview" topLeftCell="E1" zoomScale="80" zoomScaleNormal="160" zoomScaleSheetLayoutView="80" workbookViewId="0">
      <selection activeCell="O8" sqref="O8"/>
    </sheetView>
  </sheetViews>
  <sheetFormatPr defaultColWidth="30.85546875" defaultRowHeight="15"/>
  <cols>
    <col min="1" max="1" width="33.42578125" customWidth="1"/>
    <col min="2" max="3" width="12.42578125" hidden="1" customWidth="1"/>
    <col min="4" max="4" width="13" style="17" customWidth="1"/>
    <col min="5" max="5" width="23.5703125" style="21" customWidth="1"/>
    <col min="6" max="6" width="12.42578125" style="21" customWidth="1"/>
    <col min="7" max="7" width="18.7109375" style="21" customWidth="1"/>
    <col min="8" max="8" width="13.85546875" style="21" customWidth="1"/>
    <col min="9" max="9" width="14.85546875" style="21" customWidth="1"/>
    <col min="10" max="10" width="18" style="21" customWidth="1"/>
    <col min="11" max="12" width="15.7109375" style="271" customWidth="1"/>
    <col min="13" max="13" width="20.85546875" style="271" customWidth="1"/>
    <col min="14" max="14" width="15.7109375" style="271" customWidth="1"/>
    <col min="15" max="15" width="17.28515625" style="271" customWidth="1"/>
    <col min="16" max="18" width="15.7109375" style="271" customWidth="1"/>
    <col min="19" max="19" width="12.42578125" customWidth="1"/>
    <col min="20" max="20" width="9" customWidth="1"/>
    <col min="21" max="21" width="8.5703125" customWidth="1"/>
    <col min="22" max="22" width="9.42578125" customWidth="1"/>
    <col min="23" max="23" width="11.7109375" customWidth="1"/>
  </cols>
  <sheetData>
    <row r="1" spans="1:23" s="21" customFormat="1" ht="99" customHeight="1">
      <c r="A1" s="1294"/>
      <c r="B1" s="1294"/>
      <c r="C1" s="1294"/>
      <c r="D1" s="1294"/>
      <c r="E1" s="1294"/>
      <c r="F1" s="1294"/>
      <c r="G1" s="1294"/>
      <c r="H1" s="1294"/>
      <c r="I1" s="1294"/>
      <c r="J1" s="1294"/>
      <c r="K1" s="1294"/>
      <c r="L1" s="1294"/>
      <c r="M1" s="1294"/>
      <c r="N1" s="1294"/>
      <c r="O1" s="1294"/>
      <c r="P1" s="1294"/>
      <c r="Q1" s="1294"/>
      <c r="R1" s="1294"/>
      <c r="S1" s="1294"/>
    </row>
    <row r="2" spans="1:23" ht="21">
      <c r="A2" s="1389" t="s">
        <v>636</v>
      </c>
      <c r="B2" s="1389"/>
      <c r="C2" s="1389"/>
      <c r="D2" s="1389"/>
      <c r="E2" s="1389"/>
      <c r="F2" s="1389"/>
      <c r="G2" s="1389"/>
      <c r="H2" s="1389"/>
      <c r="I2" s="1389"/>
      <c r="J2" s="1389"/>
      <c r="K2" s="1389"/>
      <c r="L2" s="1389"/>
      <c r="M2" s="1389"/>
      <c r="N2" s="1389"/>
      <c r="O2" s="1389"/>
      <c r="P2" s="1389"/>
      <c r="Q2" s="1389"/>
      <c r="R2" s="1389"/>
      <c r="S2" s="1389"/>
      <c r="T2" s="1389"/>
    </row>
    <row r="3" spans="1:23" ht="7.5" customHeight="1">
      <c r="A3" s="1504"/>
      <c r="B3" s="1504"/>
      <c r="C3" s="1504"/>
      <c r="D3" s="1504"/>
      <c r="E3" s="1504"/>
      <c r="F3" s="1504"/>
      <c r="G3" s="1504"/>
      <c r="H3" s="1504"/>
      <c r="I3" s="1504"/>
      <c r="J3" s="1504"/>
      <c r="K3" s="1504"/>
      <c r="L3" s="1504"/>
      <c r="M3" s="1504"/>
      <c r="N3" s="1504"/>
      <c r="O3" s="1504"/>
      <c r="P3" s="1504"/>
      <c r="Q3" s="1504"/>
      <c r="R3" s="1504"/>
      <c r="S3" s="1504"/>
      <c r="T3" s="11"/>
    </row>
    <row r="4" spans="1:23" ht="18.75" customHeight="1">
      <c r="A4" s="1394" t="s">
        <v>232</v>
      </c>
      <c r="B4" s="1394"/>
      <c r="C4" s="1394"/>
      <c r="D4" s="1394"/>
      <c r="E4" s="1394"/>
      <c r="F4" s="1394"/>
      <c r="G4" s="1394"/>
      <c r="H4" s="1394"/>
      <c r="I4" s="1394"/>
      <c r="J4" s="1394"/>
      <c r="K4" s="1394"/>
      <c r="L4" s="1394"/>
      <c r="M4" s="1394"/>
      <c r="N4" s="1394"/>
      <c r="O4" s="1394"/>
      <c r="P4" s="1394"/>
      <c r="Q4" s="1394"/>
      <c r="R4" s="1394"/>
      <c r="S4" s="1394"/>
      <c r="T4" s="4"/>
      <c r="U4" s="4"/>
      <c r="V4" s="4"/>
    </row>
    <row r="5" spans="1:23" ht="18.75">
      <c r="A5" s="1394" t="s">
        <v>92</v>
      </c>
      <c r="B5" s="1394"/>
      <c r="C5" s="1394"/>
      <c r="D5" s="1394"/>
      <c r="E5" s="1394"/>
      <c r="F5" s="1394"/>
      <c r="G5" s="1394"/>
      <c r="H5" s="1394"/>
      <c r="I5" s="1394"/>
      <c r="J5" s="1394"/>
      <c r="K5" s="1394"/>
      <c r="L5" s="1394"/>
      <c r="M5" s="1394"/>
      <c r="N5" s="1394"/>
      <c r="O5" s="1394"/>
      <c r="P5" s="1394"/>
      <c r="Q5" s="1394"/>
      <c r="R5" s="1394"/>
      <c r="S5" s="1394"/>
      <c r="T5" s="4"/>
      <c r="U5" s="4"/>
      <c r="V5" s="4"/>
    </row>
    <row r="6" spans="1:23" ht="18.75">
      <c r="A6" s="1471" t="s">
        <v>729</v>
      </c>
      <c r="B6" s="1471"/>
      <c r="C6" s="1471"/>
      <c r="D6" s="1471"/>
      <c r="E6" s="1471"/>
      <c r="F6" s="1471"/>
      <c r="G6" s="1471"/>
      <c r="H6" s="1471"/>
      <c r="I6" s="1471"/>
      <c r="J6" s="1471"/>
      <c r="K6" s="1471"/>
      <c r="L6" s="1471"/>
      <c r="M6" s="1471"/>
      <c r="N6" s="1471"/>
      <c r="O6" s="1471"/>
      <c r="P6" s="1471"/>
      <c r="Q6" s="1471"/>
      <c r="R6" s="1471"/>
      <c r="S6" s="1471"/>
      <c r="T6" s="4"/>
      <c r="U6" s="4"/>
      <c r="V6" s="4"/>
    </row>
    <row r="7" spans="1:23" s="21" customFormat="1" ht="18.75">
      <c r="A7" s="1391" t="s">
        <v>70</v>
      </c>
      <c r="B7" s="1402">
        <v>2017</v>
      </c>
      <c r="C7" s="1404"/>
      <c r="D7" s="1402">
        <v>2018</v>
      </c>
      <c r="E7" s="1403"/>
      <c r="F7" s="1404"/>
      <c r="G7" s="1402">
        <v>2019</v>
      </c>
      <c r="H7" s="1403"/>
      <c r="I7" s="1404"/>
      <c r="J7" s="1473">
        <v>2020</v>
      </c>
      <c r="K7" s="1473"/>
      <c r="L7" s="1386"/>
      <c r="M7" s="1473">
        <v>2021</v>
      </c>
      <c r="N7" s="1473"/>
      <c r="O7" s="1386"/>
      <c r="P7" s="1473">
        <v>2022</v>
      </c>
      <c r="Q7" s="1473"/>
      <c r="R7" s="1386"/>
      <c r="S7" s="1393" t="s">
        <v>71</v>
      </c>
      <c r="T7" s="4"/>
      <c r="U7" s="4"/>
      <c r="V7" s="4"/>
    </row>
    <row r="8" spans="1:23" ht="97.5" customHeight="1">
      <c r="A8" s="1392"/>
      <c r="B8" s="290" t="s">
        <v>480</v>
      </c>
      <c r="C8" s="290" t="s">
        <v>97</v>
      </c>
      <c r="D8" s="331" t="s">
        <v>488</v>
      </c>
      <c r="E8" s="290" t="s">
        <v>446</v>
      </c>
      <c r="F8" s="290" t="s">
        <v>222</v>
      </c>
      <c r="G8" s="290" t="s">
        <v>447</v>
      </c>
      <c r="H8" s="1148" t="s">
        <v>482</v>
      </c>
      <c r="I8" s="290" t="s">
        <v>484</v>
      </c>
      <c r="J8" s="304" t="s">
        <v>500</v>
      </c>
      <c r="K8" s="1150" t="s">
        <v>486</v>
      </c>
      <c r="L8" s="303" t="s">
        <v>599</v>
      </c>
      <c r="M8" s="405" t="s">
        <v>645</v>
      </c>
      <c r="N8" s="1150" t="s">
        <v>640</v>
      </c>
      <c r="O8" s="1270" t="s">
        <v>774</v>
      </c>
      <c r="P8" s="1150" t="s">
        <v>767</v>
      </c>
      <c r="Q8" s="1150" t="s">
        <v>754</v>
      </c>
      <c r="R8" s="1148" t="s">
        <v>760</v>
      </c>
      <c r="S8" s="1393"/>
    </row>
    <row r="9" spans="1:23" ht="15.75">
      <c r="A9" s="13" t="s">
        <v>0</v>
      </c>
      <c r="B9" s="100"/>
      <c r="C9" s="100"/>
      <c r="D9" s="100"/>
      <c r="E9" s="1498" t="s">
        <v>203</v>
      </c>
      <c r="F9" s="100"/>
      <c r="G9" s="149"/>
      <c r="H9" s="100"/>
      <c r="I9" s="149"/>
      <c r="J9" s="149"/>
      <c r="K9" s="100"/>
      <c r="L9" s="100"/>
      <c r="M9" s="100"/>
      <c r="N9" s="100"/>
      <c r="O9" s="100"/>
      <c r="P9" s="100"/>
      <c r="Q9" s="100"/>
      <c r="R9" s="100"/>
      <c r="S9" s="158" t="s">
        <v>72</v>
      </c>
    </row>
    <row r="10" spans="1:23" ht="15.75">
      <c r="A10" s="47" t="s">
        <v>1</v>
      </c>
      <c r="B10" s="101">
        <v>93.16</v>
      </c>
      <c r="C10" s="125">
        <v>97.572815533980588</v>
      </c>
      <c r="D10" s="343">
        <v>95</v>
      </c>
      <c r="E10" s="1499"/>
      <c r="F10" s="328">
        <v>100</v>
      </c>
      <c r="G10" s="101">
        <v>100</v>
      </c>
      <c r="H10" s="343">
        <v>100</v>
      </c>
      <c r="I10" s="495">
        <v>1</v>
      </c>
      <c r="J10" s="101">
        <v>100</v>
      </c>
      <c r="K10" s="343" t="s">
        <v>600</v>
      </c>
      <c r="L10" s="785">
        <v>42.2</v>
      </c>
      <c r="M10" s="868">
        <v>0.8</v>
      </c>
      <c r="N10" s="908">
        <f>'METAS 2021'!AD9</f>
        <v>2.9</v>
      </c>
      <c r="O10" s="908">
        <v>0.85409999999999997</v>
      </c>
      <c r="P10" s="908">
        <f>'SUGESTÃO DA ÁREA TÉCNICA 2021'!AZ9</f>
        <v>0</v>
      </c>
      <c r="Q10" s="908">
        <f>'METAS 2021'!AZ9</f>
        <v>0</v>
      </c>
      <c r="R10" s="908">
        <f>'RESULTADO 2021'!BA9</f>
        <v>0</v>
      </c>
      <c r="S10" s="60" t="s">
        <v>72</v>
      </c>
      <c r="U10" s="411" t="e">
        <f>K10*60%</f>
        <v>#VALUE!</v>
      </c>
      <c r="V10" s="271" t="e">
        <f>K10*99%</f>
        <v>#VALUE!</v>
      </c>
      <c r="W10" s="412" t="e">
        <f>K10*100%</f>
        <v>#VALUE!</v>
      </c>
    </row>
    <row r="11" spans="1:23" ht="15.75">
      <c r="A11" s="47" t="s">
        <v>2</v>
      </c>
      <c r="B11" s="101">
        <v>93</v>
      </c>
      <c r="C11" s="125">
        <v>92.447916666666657</v>
      </c>
      <c r="D11" s="343">
        <v>100</v>
      </c>
      <c r="E11" s="1499"/>
      <c r="F11" s="267">
        <v>96.3</v>
      </c>
      <c r="G11" s="19" t="s">
        <v>412</v>
      </c>
      <c r="H11" s="343">
        <v>100</v>
      </c>
      <c r="I11" s="496">
        <v>0.99819999999999998</v>
      </c>
      <c r="J11" s="101">
        <v>100</v>
      </c>
      <c r="K11" s="343">
        <v>100</v>
      </c>
      <c r="L11" s="786">
        <v>36.159999999999997</v>
      </c>
      <c r="M11" s="869">
        <v>0.8</v>
      </c>
      <c r="N11" s="908">
        <f>'METAS 2021'!AD10</f>
        <v>80</v>
      </c>
      <c r="O11" s="908">
        <v>0.6542</v>
      </c>
      <c r="P11" s="908">
        <f>'SUGESTÃO DA ÁREA TÉCNICA 2021'!AZ10</f>
        <v>0</v>
      </c>
      <c r="Q11" s="908">
        <f>'METAS 2021'!AZ10</f>
        <v>0</v>
      </c>
      <c r="R11" s="908">
        <f>'RESULTADO 2021'!BA10</f>
        <v>0</v>
      </c>
      <c r="S11" s="60" t="s">
        <v>72</v>
      </c>
      <c r="U11" s="411">
        <f t="shared" ref="U11:U67" si="0">K11*60%</f>
        <v>60</v>
      </c>
      <c r="V11" s="271">
        <f t="shared" ref="V11:V67" si="1">K11*99%</f>
        <v>99</v>
      </c>
      <c r="W11" s="412">
        <f t="shared" ref="W11:W67" si="2">K11*100%</f>
        <v>100</v>
      </c>
    </row>
    <row r="12" spans="1:23" ht="15.75">
      <c r="A12" s="47" t="s">
        <v>3</v>
      </c>
      <c r="B12" s="101">
        <v>92</v>
      </c>
      <c r="C12" s="125">
        <v>77.464788732394368</v>
      </c>
      <c r="D12" s="343">
        <v>92</v>
      </c>
      <c r="E12" s="1499"/>
      <c r="F12" s="267">
        <v>84.94</v>
      </c>
      <c r="G12" s="19" t="s">
        <v>412</v>
      </c>
      <c r="H12" s="343">
        <v>84.94</v>
      </c>
      <c r="I12" s="495">
        <v>0.94299999999999995</v>
      </c>
      <c r="J12" s="101">
        <v>84</v>
      </c>
      <c r="K12" s="343">
        <v>90</v>
      </c>
      <c r="L12" s="788">
        <v>94.22</v>
      </c>
      <c r="M12" s="870">
        <v>1</v>
      </c>
      <c r="N12" s="908">
        <f>'METAS 2021'!AD11</f>
        <v>100</v>
      </c>
      <c r="O12" s="908">
        <v>0.79400000000000004</v>
      </c>
      <c r="P12" s="908">
        <f>'SUGESTÃO DA ÁREA TÉCNICA 2021'!AZ11</f>
        <v>0</v>
      </c>
      <c r="Q12" s="908">
        <f>'METAS 2021'!AZ11</f>
        <v>0</v>
      </c>
      <c r="R12" s="908">
        <f>'RESULTADO 2021'!BA11</f>
        <v>0</v>
      </c>
      <c r="S12" s="60" t="s">
        <v>72</v>
      </c>
      <c r="U12" s="411">
        <f t="shared" si="0"/>
        <v>54</v>
      </c>
      <c r="V12" s="271">
        <f t="shared" si="1"/>
        <v>89.1</v>
      </c>
      <c r="W12" s="412">
        <f t="shared" si="2"/>
        <v>90</v>
      </c>
    </row>
    <row r="13" spans="1:23" ht="15.75">
      <c r="A13" s="47" t="s">
        <v>4</v>
      </c>
      <c r="B13" s="101">
        <v>70</v>
      </c>
      <c r="C13" s="125">
        <v>83.614232209737821</v>
      </c>
      <c r="D13" s="343">
        <v>90</v>
      </c>
      <c r="E13" s="1499"/>
      <c r="F13" s="267">
        <v>82.18</v>
      </c>
      <c r="G13" s="19" t="s">
        <v>412</v>
      </c>
      <c r="H13" s="343">
        <v>72.5</v>
      </c>
      <c r="I13" s="495">
        <v>0.93130000000000002</v>
      </c>
      <c r="J13" s="101">
        <v>90</v>
      </c>
      <c r="K13" s="343">
        <v>80</v>
      </c>
      <c r="L13" s="787">
        <v>73.02</v>
      </c>
      <c r="M13" s="871">
        <v>0.9</v>
      </c>
      <c r="N13" s="908">
        <f>'METAS 2021'!AD12</f>
        <v>0</v>
      </c>
      <c r="O13" s="908">
        <v>0.35899999999999999</v>
      </c>
      <c r="P13" s="908">
        <f>'SUGESTÃO DA ÁREA TÉCNICA 2021'!AZ12</f>
        <v>0</v>
      </c>
      <c r="Q13" s="908">
        <f>'METAS 2021'!AZ12</f>
        <v>0</v>
      </c>
      <c r="R13" s="908">
        <f>'RESULTADO 2021'!BA12</f>
        <v>0</v>
      </c>
      <c r="S13" s="60" t="s">
        <v>72</v>
      </c>
      <c r="U13" s="411">
        <f t="shared" si="0"/>
        <v>48</v>
      </c>
      <c r="V13" s="271">
        <f t="shared" si="1"/>
        <v>79.2</v>
      </c>
      <c r="W13" s="412">
        <f t="shared" si="2"/>
        <v>80</v>
      </c>
    </row>
    <row r="14" spans="1:23" ht="15.75">
      <c r="A14" s="47" t="s">
        <v>5</v>
      </c>
      <c r="B14" s="101">
        <v>80</v>
      </c>
      <c r="C14" s="125">
        <v>82.576350822239618</v>
      </c>
      <c r="D14" s="343">
        <v>90</v>
      </c>
      <c r="E14" s="1499"/>
      <c r="F14" s="267">
        <v>68.180000000000007</v>
      </c>
      <c r="G14" s="101">
        <v>90</v>
      </c>
      <c r="H14" s="343">
        <v>90</v>
      </c>
      <c r="I14" s="495">
        <v>0.91669999999999996</v>
      </c>
      <c r="J14" s="101">
        <v>90</v>
      </c>
      <c r="K14" s="343">
        <v>90</v>
      </c>
      <c r="L14" s="787">
        <v>70.819999999999993</v>
      </c>
      <c r="M14" s="871">
        <v>0.9</v>
      </c>
      <c r="N14" s="908">
        <f>'METAS 2021'!AD13</f>
        <v>90</v>
      </c>
      <c r="O14" s="908">
        <v>0.45219999999999999</v>
      </c>
      <c r="P14" s="908">
        <f>'SUGESTÃO DA ÁREA TÉCNICA 2021'!AZ13</f>
        <v>0</v>
      </c>
      <c r="Q14" s="908">
        <f>'METAS 2021'!AZ13</f>
        <v>0</v>
      </c>
      <c r="R14" s="908">
        <f>'RESULTADO 2021'!BA13</f>
        <v>0</v>
      </c>
      <c r="S14" s="60" t="s">
        <v>72</v>
      </c>
      <c r="U14" s="411">
        <f t="shared" si="0"/>
        <v>54</v>
      </c>
      <c r="V14" s="271">
        <f t="shared" si="1"/>
        <v>89.1</v>
      </c>
      <c r="W14" s="412">
        <f t="shared" si="2"/>
        <v>90</v>
      </c>
    </row>
    <row r="15" spans="1:23" ht="15.75">
      <c r="A15" s="47" t="s">
        <v>6</v>
      </c>
      <c r="B15" s="101">
        <v>87</v>
      </c>
      <c r="C15" s="125">
        <v>80.601826974744768</v>
      </c>
      <c r="D15" s="343">
        <v>75.67</v>
      </c>
      <c r="E15" s="1499"/>
      <c r="F15" s="328">
        <v>75.67</v>
      </c>
      <c r="G15" s="19" t="s">
        <v>412</v>
      </c>
      <c r="H15" s="345">
        <v>75</v>
      </c>
      <c r="I15" s="495">
        <v>0.90529999999999999</v>
      </c>
      <c r="J15" s="101">
        <v>90</v>
      </c>
      <c r="K15" s="343">
        <v>90</v>
      </c>
      <c r="L15" s="787">
        <v>84.46</v>
      </c>
      <c r="M15" s="871">
        <v>0.9</v>
      </c>
      <c r="N15" s="908">
        <f>'METAS 2021'!AD14</f>
        <v>90</v>
      </c>
      <c r="O15" s="908">
        <v>0.91769999999999996</v>
      </c>
      <c r="P15" s="908">
        <f>'SUGESTÃO DA ÁREA TÉCNICA 2021'!AZ14</f>
        <v>0</v>
      </c>
      <c r="Q15" s="908">
        <f>'METAS 2021'!AZ14</f>
        <v>0</v>
      </c>
      <c r="R15" s="908">
        <f>'RESULTADO 2021'!BA14</f>
        <v>0</v>
      </c>
      <c r="S15" s="60" t="s">
        <v>72</v>
      </c>
      <c r="U15" s="411">
        <f t="shared" si="0"/>
        <v>54</v>
      </c>
      <c r="V15" s="271">
        <f t="shared" si="1"/>
        <v>89.1</v>
      </c>
      <c r="W15" s="412">
        <f t="shared" si="2"/>
        <v>90</v>
      </c>
    </row>
    <row r="16" spans="1:23" ht="15.75">
      <c r="A16" s="47" t="s">
        <v>7</v>
      </c>
      <c r="B16" s="101">
        <v>95</v>
      </c>
      <c r="C16" s="125">
        <v>85.399300887335301</v>
      </c>
      <c r="D16" s="343">
        <v>87</v>
      </c>
      <c r="E16" s="1499"/>
      <c r="F16" s="328">
        <v>93.72</v>
      </c>
      <c r="G16" s="101">
        <v>95</v>
      </c>
      <c r="H16" s="343">
        <v>95</v>
      </c>
      <c r="I16" s="495">
        <v>0.996</v>
      </c>
      <c r="J16" s="101">
        <v>95</v>
      </c>
      <c r="K16" s="343">
        <v>95</v>
      </c>
      <c r="L16" s="787">
        <v>83.11</v>
      </c>
      <c r="M16" s="871">
        <v>0.95</v>
      </c>
      <c r="N16" s="908">
        <f>'METAS 2021'!AD15</f>
        <v>95</v>
      </c>
      <c r="O16" s="908">
        <v>0.70989999999999998</v>
      </c>
      <c r="P16" s="908">
        <f>'SUGESTÃO DA ÁREA TÉCNICA 2021'!AZ15</f>
        <v>0</v>
      </c>
      <c r="Q16" s="908">
        <f>'METAS 2021'!AZ15</f>
        <v>0</v>
      </c>
      <c r="R16" s="908">
        <f>'RESULTADO 2021'!BA15</f>
        <v>0</v>
      </c>
      <c r="S16" s="60" t="s">
        <v>72</v>
      </c>
      <c r="U16" s="411">
        <f t="shared" si="0"/>
        <v>57</v>
      </c>
      <c r="V16" s="271">
        <f t="shared" si="1"/>
        <v>94.05</v>
      </c>
      <c r="W16" s="412">
        <f t="shared" si="2"/>
        <v>95</v>
      </c>
    </row>
    <row r="17" spans="1:23" ht="15.75">
      <c r="A17" s="47" t="s">
        <v>8</v>
      </c>
      <c r="B17" s="101">
        <v>90</v>
      </c>
      <c r="C17" s="125">
        <v>93.057371096586778</v>
      </c>
      <c r="D17" s="343">
        <v>92</v>
      </c>
      <c r="E17" s="1499"/>
      <c r="F17" s="267">
        <v>70.63</v>
      </c>
      <c r="G17" s="19" t="s">
        <v>412</v>
      </c>
      <c r="H17" s="343">
        <v>85</v>
      </c>
      <c r="I17" s="495">
        <v>0.94689999999999996</v>
      </c>
      <c r="J17" s="101">
        <v>90</v>
      </c>
      <c r="K17" s="343">
        <v>90</v>
      </c>
      <c r="L17" s="788">
        <v>92.99</v>
      </c>
      <c r="M17" s="870">
        <v>0.95</v>
      </c>
      <c r="N17" s="908">
        <f>'METAS 2021'!AD16</f>
        <v>90</v>
      </c>
      <c r="O17" s="908">
        <v>0.90269999999999995</v>
      </c>
      <c r="P17" s="908">
        <f>'SUGESTÃO DA ÁREA TÉCNICA 2021'!AZ16</f>
        <v>0</v>
      </c>
      <c r="Q17" s="908">
        <f>'METAS 2021'!AZ16</f>
        <v>0</v>
      </c>
      <c r="R17" s="908">
        <f>'RESULTADO 2021'!BA16</f>
        <v>0</v>
      </c>
      <c r="S17" s="60" t="s">
        <v>72</v>
      </c>
      <c r="U17" s="411">
        <f t="shared" si="0"/>
        <v>54</v>
      </c>
      <c r="V17" s="271">
        <f t="shared" si="1"/>
        <v>89.1</v>
      </c>
      <c r="W17" s="412">
        <f t="shared" si="2"/>
        <v>90</v>
      </c>
    </row>
    <row r="18" spans="1:23" ht="32.25" customHeight="1">
      <c r="A18" s="47" t="s">
        <v>9</v>
      </c>
      <c r="B18" s="101">
        <v>93</v>
      </c>
      <c r="C18" s="125">
        <v>96.027935399388909</v>
      </c>
      <c r="D18" s="363" t="s">
        <v>697</v>
      </c>
      <c r="E18" s="1500"/>
      <c r="F18" s="267">
        <v>91.41</v>
      </c>
      <c r="G18" s="101">
        <v>90</v>
      </c>
      <c r="H18" s="343">
        <v>90</v>
      </c>
      <c r="I18" s="495">
        <v>0.93940000000000001</v>
      </c>
      <c r="J18" s="101">
        <v>90</v>
      </c>
      <c r="K18" s="343" t="s">
        <v>600</v>
      </c>
      <c r="L18" s="789">
        <v>92.84</v>
      </c>
      <c r="M18" s="870">
        <v>0.95</v>
      </c>
      <c r="N18" s="908">
        <f>'METAS 2021'!AD17</f>
        <v>95</v>
      </c>
      <c r="O18" s="908">
        <v>0.98570000000000002</v>
      </c>
      <c r="P18" s="908">
        <f>'SUGESTÃO DA ÁREA TÉCNICA 2021'!AZ17</f>
        <v>0</v>
      </c>
      <c r="Q18" s="908">
        <f>'METAS 2021'!AZ17</f>
        <v>0</v>
      </c>
      <c r="R18" s="908">
        <f>'RESULTADO 2021'!BA17</f>
        <v>0</v>
      </c>
      <c r="S18" s="60" t="s">
        <v>72</v>
      </c>
      <c r="U18" s="411" t="e">
        <f t="shared" si="0"/>
        <v>#VALUE!</v>
      </c>
      <c r="V18" s="271" t="e">
        <f t="shared" si="1"/>
        <v>#VALUE!</v>
      </c>
      <c r="W18" s="412" t="e">
        <f t="shared" si="2"/>
        <v>#VALUE!</v>
      </c>
    </row>
    <row r="19" spans="1:23" ht="15.75">
      <c r="A19" s="13" t="s">
        <v>10</v>
      </c>
      <c r="B19" s="100"/>
      <c r="C19" s="159"/>
      <c r="D19" s="100"/>
      <c r="E19" s="1495" t="s">
        <v>203</v>
      </c>
      <c r="F19" s="100"/>
      <c r="G19" s="100"/>
      <c r="H19" s="100"/>
      <c r="I19" s="103"/>
      <c r="J19" s="103"/>
      <c r="K19" s="100"/>
      <c r="L19" s="100"/>
      <c r="M19" s="867"/>
      <c r="N19" s="928"/>
      <c r="O19" s="928"/>
      <c r="P19" s="1157"/>
      <c r="Q19" s="1157"/>
      <c r="R19" s="1157"/>
      <c r="S19" s="158" t="s">
        <v>72</v>
      </c>
      <c r="U19" s="411">
        <f t="shared" si="0"/>
        <v>0</v>
      </c>
      <c r="V19" s="271">
        <f t="shared" si="1"/>
        <v>0</v>
      </c>
      <c r="W19" s="412">
        <f t="shared" si="2"/>
        <v>0</v>
      </c>
    </row>
    <row r="20" spans="1:23" ht="15" customHeight="1">
      <c r="A20" s="47" t="s">
        <v>11</v>
      </c>
      <c r="B20" s="101">
        <v>92</v>
      </c>
      <c r="C20" s="125">
        <v>100</v>
      </c>
      <c r="D20" s="343">
        <v>95</v>
      </c>
      <c r="E20" s="1496"/>
      <c r="F20" s="267">
        <v>89.37</v>
      </c>
      <c r="G20" s="19" t="s">
        <v>412</v>
      </c>
      <c r="H20" s="343">
        <v>90</v>
      </c>
      <c r="I20" s="496">
        <v>0.80820000000000003</v>
      </c>
      <c r="J20" s="101">
        <v>90</v>
      </c>
      <c r="K20" s="343">
        <v>80</v>
      </c>
      <c r="L20" s="790">
        <v>63.57</v>
      </c>
      <c r="M20" s="872">
        <v>0.8</v>
      </c>
      <c r="N20" s="908">
        <f>'METAS 2021'!AD19</f>
        <v>80</v>
      </c>
      <c r="O20" s="908">
        <v>0.86360000000000003</v>
      </c>
      <c r="P20" s="908">
        <f>'SUGESTÃO DA ÁREA TÉCNICA 2021'!AZ19</f>
        <v>0</v>
      </c>
      <c r="Q20" s="908">
        <f>'METAS 2021'!AZ19</f>
        <v>0</v>
      </c>
      <c r="R20" s="908">
        <f>'RESULTADO 2021'!BA19</f>
        <v>0</v>
      </c>
      <c r="S20" s="60" t="s">
        <v>72</v>
      </c>
      <c r="U20" s="411">
        <f t="shared" si="0"/>
        <v>48</v>
      </c>
      <c r="V20" s="271">
        <f t="shared" si="1"/>
        <v>79.2</v>
      </c>
      <c r="W20" s="412">
        <f t="shared" si="2"/>
        <v>80</v>
      </c>
    </row>
    <row r="21" spans="1:23" ht="15.75">
      <c r="A21" s="47" t="s">
        <v>12</v>
      </c>
      <c r="B21" s="101">
        <v>91.9</v>
      </c>
      <c r="C21" s="125">
        <v>94.016110471806684</v>
      </c>
      <c r="D21" s="343">
        <v>95</v>
      </c>
      <c r="E21" s="1496"/>
      <c r="F21" s="267">
        <v>77.239999999999995</v>
      </c>
      <c r="G21" s="19" t="s">
        <v>412</v>
      </c>
      <c r="H21" s="343">
        <v>75</v>
      </c>
      <c r="I21" s="495">
        <v>0.81889999999999996</v>
      </c>
      <c r="J21" s="101">
        <v>80</v>
      </c>
      <c r="K21" s="343">
        <v>80</v>
      </c>
      <c r="L21" s="790">
        <v>71.06</v>
      </c>
      <c r="M21" s="871">
        <v>0.8</v>
      </c>
      <c r="N21" s="908">
        <f>'METAS 2021'!AD20</f>
        <v>80</v>
      </c>
      <c r="O21" s="908">
        <v>0.48530000000000001</v>
      </c>
      <c r="P21" s="908">
        <f>'SUGESTÃO DA ÁREA TÉCNICA 2021'!AZ20</f>
        <v>0</v>
      </c>
      <c r="Q21" s="908">
        <f>'METAS 2021'!AZ20</f>
        <v>0</v>
      </c>
      <c r="R21" s="908">
        <f>'RESULTADO 2021'!BA20</f>
        <v>0</v>
      </c>
      <c r="S21" s="60" t="s">
        <v>72</v>
      </c>
      <c r="U21" s="411">
        <f t="shared" si="0"/>
        <v>48</v>
      </c>
      <c r="V21" s="271">
        <f t="shared" si="1"/>
        <v>79.2</v>
      </c>
      <c r="W21" s="412">
        <f t="shared" si="2"/>
        <v>80</v>
      </c>
    </row>
    <row r="22" spans="1:23" ht="15.75">
      <c r="A22" s="47" t="s">
        <v>13</v>
      </c>
      <c r="B22" s="101">
        <v>87</v>
      </c>
      <c r="C22" s="125">
        <v>93.044128646222887</v>
      </c>
      <c r="D22" s="343">
        <v>87</v>
      </c>
      <c r="E22" s="1496"/>
      <c r="F22" s="267">
        <v>84.72</v>
      </c>
      <c r="G22" s="101">
        <v>90</v>
      </c>
      <c r="H22" s="343">
        <v>90</v>
      </c>
      <c r="I22" s="496">
        <v>0.7702</v>
      </c>
      <c r="J22" s="101">
        <v>90</v>
      </c>
      <c r="K22" s="343">
        <v>90</v>
      </c>
      <c r="L22" s="791">
        <v>38.450000000000003</v>
      </c>
      <c r="M22" s="869">
        <v>0.8</v>
      </c>
      <c r="N22" s="908">
        <f>'METAS 2021'!AD21</f>
        <v>80</v>
      </c>
      <c r="O22" s="908">
        <v>0.54210000000000003</v>
      </c>
      <c r="P22" s="908">
        <f>'SUGESTÃO DA ÁREA TÉCNICA 2021'!AZ21</f>
        <v>0</v>
      </c>
      <c r="Q22" s="908">
        <f>'METAS 2021'!AZ21</f>
        <v>0</v>
      </c>
      <c r="R22" s="908">
        <f>'RESULTADO 2021'!BA21</f>
        <v>0</v>
      </c>
      <c r="S22" s="60" t="s">
        <v>72</v>
      </c>
      <c r="U22" s="411">
        <f t="shared" si="0"/>
        <v>54</v>
      </c>
      <c r="V22" s="271">
        <f t="shared" si="1"/>
        <v>89.1</v>
      </c>
      <c r="W22" s="412">
        <f t="shared" si="2"/>
        <v>90</v>
      </c>
    </row>
    <row r="23" spans="1:23" ht="15.75">
      <c r="A23" s="47" t="s">
        <v>14</v>
      </c>
      <c r="B23" s="101">
        <v>75</v>
      </c>
      <c r="C23" s="125">
        <v>100</v>
      </c>
      <c r="D23" s="343">
        <v>100</v>
      </c>
      <c r="E23" s="1496"/>
      <c r="F23" s="267">
        <v>66.23</v>
      </c>
      <c r="G23" s="19" t="s">
        <v>412</v>
      </c>
      <c r="H23" s="343">
        <v>95</v>
      </c>
      <c r="I23" s="496">
        <v>0.87880000000000003</v>
      </c>
      <c r="J23" s="101">
        <v>85</v>
      </c>
      <c r="K23" s="343">
        <v>88</v>
      </c>
      <c r="L23" s="790">
        <v>67.14</v>
      </c>
      <c r="M23" s="873">
        <v>0.8</v>
      </c>
      <c r="N23" s="908">
        <f>'METAS 2021'!AD22</f>
        <v>80</v>
      </c>
      <c r="O23" s="908">
        <v>0.72160000000000002</v>
      </c>
      <c r="P23" s="908">
        <f>'SUGESTÃO DA ÁREA TÉCNICA 2021'!AZ22</f>
        <v>0</v>
      </c>
      <c r="Q23" s="908">
        <f>'METAS 2021'!AZ22</f>
        <v>0</v>
      </c>
      <c r="R23" s="908">
        <f>'RESULTADO 2021'!BA22</f>
        <v>0</v>
      </c>
      <c r="S23" s="60" t="s">
        <v>72</v>
      </c>
      <c r="U23" s="411">
        <f t="shared" si="0"/>
        <v>52.8</v>
      </c>
      <c r="V23" s="271">
        <f t="shared" si="1"/>
        <v>87.12</v>
      </c>
      <c r="W23" s="412">
        <f t="shared" si="2"/>
        <v>88</v>
      </c>
    </row>
    <row r="24" spans="1:23" ht="15.75">
      <c r="A24" s="47" t="s">
        <v>15</v>
      </c>
      <c r="B24" s="101">
        <v>83</v>
      </c>
      <c r="C24" s="125">
        <v>89.6688403017517</v>
      </c>
      <c r="D24" s="343">
        <v>90</v>
      </c>
      <c r="E24" s="1496"/>
      <c r="F24" s="328">
        <v>90.26</v>
      </c>
      <c r="G24" s="101">
        <v>91</v>
      </c>
      <c r="H24" s="343">
        <v>91</v>
      </c>
      <c r="I24" s="495">
        <v>0.94610000000000005</v>
      </c>
      <c r="J24" s="101">
        <v>91</v>
      </c>
      <c r="K24" s="343">
        <v>85</v>
      </c>
      <c r="L24" s="792">
        <v>94.02</v>
      </c>
      <c r="M24" s="870">
        <v>1</v>
      </c>
      <c r="N24" s="908">
        <f>'METAS 2021'!AD23</f>
        <v>94</v>
      </c>
      <c r="O24" s="908">
        <v>0.66590000000000005</v>
      </c>
      <c r="P24" s="908">
        <f>'SUGESTÃO DA ÁREA TÉCNICA 2021'!AZ23</f>
        <v>0</v>
      </c>
      <c r="Q24" s="908">
        <f>'METAS 2021'!AZ23</f>
        <v>0</v>
      </c>
      <c r="R24" s="908">
        <f>'RESULTADO 2021'!BA23</f>
        <v>0</v>
      </c>
      <c r="S24" s="60" t="s">
        <v>72</v>
      </c>
      <c r="U24" s="411">
        <f t="shared" si="0"/>
        <v>51</v>
      </c>
      <c r="V24" s="271">
        <f t="shared" si="1"/>
        <v>84.15</v>
      </c>
      <c r="W24" s="412">
        <f t="shared" si="2"/>
        <v>85</v>
      </c>
    </row>
    <row r="25" spans="1:23" ht="15.75">
      <c r="A25" s="47" t="s">
        <v>16</v>
      </c>
      <c r="B25" s="101">
        <v>100</v>
      </c>
      <c r="C25" s="125">
        <v>100</v>
      </c>
      <c r="D25" s="343">
        <v>100</v>
      </c>
      <c r="E25" s="1497"/>
      <c r="F25" s="328">
        <v>100</v>
      </c>
      <c r="G25" s="101">
        <v>100</v>
      </c>
      <c r="H25" s="343">
        <v>100</v>
      </c>
      <c r="I25" s="495">
        <v>1</v>
      </c>
      <c r="J25" s="101">
        <v>100</v>
      </c>
      <c r="K25" s="343">
        <v>100</v>
      </c>
      <c r="L25" s="792">
        <v>100</v>
      </c>
      <c r="M25" s="874">
        <v>1</v>
      </c>
      <c r="N25" s="908">
        <f>'METAS 2021'!AD24</f>
        <v>100</v>
      </c>
      <c r="O25" s="908">
        <v>1</v>
      </c>
      <c r="P25" s="908">
        <f>'SUGESTÃO DA ÁREA TÉCNICA 2021'!AZ24</f>
        <v>0</v>
      </c>
      <c r="Q25" s="908">
        <f>'METAS 2021'!AZ24</f>
        <v>0</v>
      </c>
      <c r="R25" s="908">
        <f>'RESULTADO 2021'!BA24</f>
        <v>0</v>
      </c>
      <c r="S25" s="60" t="s">
        <v>72</v>
      </c>
      <c r="U25" s="411">
        <f t="shared" si="0"/>
        <v>60</v>
      </c>
      <c r="V25" s="271">
        <f t="shared" si="1"/>
        <v>99</v>
      </c>
      <c r="W25" s="412">
        <f t="shared" si="2"/>
        <v>100</v>
      </c>
    </row>
    <row r="26" spans="1:23" ht="15.75">
      <c r="A26" s="13" t="s">
        <v>17</v>
      </c>
      <c r="B26" s="100"/>
      <c r="C26" s="159"/>
      <c r="D26" s="100"/>
      <c r="E26" s="1495" t="s">
        <v>203</v>
      </c>
      <c r="F26" s="100"/>
      <c r="G26" s="100"/>
      <c r="H26" s="100"/>
      <c r="I26" s="100"/>
      <c r="J26" s="100"/>
      <c r="K26" s="100"/>
      <c r="L26" s="100"/>
      <c r="M26" s="867"/>
      <c r="N26" s="928"/>
      <c r="O26" s="928"/>
      <c r="P26" s="1157"/>
      <c r="Q26" s="1157"/>
      <c r="R26" s="1157"/>
      <c r="S26" s="158" t="s">
        <v>72</v>
      </c>
      <c r="U26" s="411">
        <f t="shared" si="0"/>
        <v>0</v>
      </c>
      <c r="V26" s="271">
        <f t="shared" si="1"/>
        <v>0</v>
      </c>
      <c r="W26" s="412">
        <f t="shared" si="2"/>
        <v>0</v>
      </c>
    </row>
    <row r="27" spans="1:23" ht="15.75">
      <c r="A27" s="47" t="s">
        <v>18</v>
      </c>
      <c r="B27" s="101">
        <v>90</v>
      </c>
      <c r="C27" s="125">
        <v>94.136597938144334</v>
      </c>
      <c r="D27" s="343">
        <v>90</v>
      </c>
      <c r="E27" s="1496"/>
      <c r="F27" s="267">
        <v>86.52</v>
      </c>
      <c r="G27" s="101">
        <v>90</v>
      </c>
      <c r="H27" s="343">
        <v>90</v>
      </c>
      <c r="I27" s="496">
        <v>0.83</v>
      </c>
      <c r="J27" s="101">
        <v>90</v>
      </c>
      <c r="K27" s="343">
        <v>80</v>
      </c>
      <c r="L27" s="790">
        <v>51.07</v>
      </c>
      <c r="M27" s="872">
        <v>0.8</v>
      </c>
      <c r="N27" s="908">
        <f>'METAS 2021'!AD26</f>
        <v>70</v>
      </c>
      <c r="O27" s="908">
        <v>0.73529999999999995</v>
      </c>
      <c r="P27" s="908">
        <f>'SUGESTÃO DA ÁREA TÉCNICA 2021'!AZ26</f>
        <v>0</v>
      </c>
      <c r="Q27" s="908">
        <f>'METAS 2021'!AZ26</f>
        <v>0</v>
      </c>
      <c r="R27" s="908">
        <f>'RESULTADO 2021'!BA26</f>
        <v>0</v>
      </c>
      <c r="S27" s="60" t="s">
        <v>72</v>
      </c>
      <c r="U27" s="411">
        <f t="shared" si="0"/>
        <v>48</v>
      </c>
      <c r="V27" s="271">
        <f t="shared" si="1"/>
        <v>79.2</v>
      </c>
      <c r="W27" s="412">
        <f t="shared" si="2"/>
        <v>80</v>
      </c>
    </row>
    <row r="28" spans="1:23" ht="15.75">
      <c r="A28" s="47" t="s">
        <v>19</v>
      </c>
      <c r="B28" s="101">
        <v>90</v>
      </c>
      <c r="C28" s="125">
        <v>93.211709800593979</v>
      </c>
      <c r="D28" s="343">
        <v>90</v>
      </c>
      <c r="E28" s="1496"/>
      <c r="F28" s="267">
        <v>86.62</v>
      </c>
      <c r="G28" s="101">
        <v>90</v>
      </c>
      <c r="H28" s="343">
        <v>90</v>
      </c>
      <c r="I28" s="496">
        <v>0.85529999999999995</v>
      </c>
      <c r="J28" s="101">
        <v>90</v>
      </c>
      <c r="K28" s="343">
        <v>80</v>
      </c>
      <c r="L28" s="792">
        <v>84.73</v>
      </c>
      <c r="M28" s="870">
        <v>0.9</v>
      </c>
      <c r="N28" s="908">
        <f>'METAS 2021'!AD27</f>
        <v>0</v>
      </c>
      <c r="O28" s="908">
        <v>0.80600000000000005</v>
      </c>
      <c r="P28" s="908">
        <f>'SUGESTÃO DA ÁREA TÉCNICA 2021'!AZ27</f>
        <v>0</v>
      </c>
      <c r="Q28" s="908">
        <f>'METAS 2021'!AZ27</f>
        <v>0</v>
      </c>
      <c r="R28" s="908">
        <f>'RESULTADO 2021'!BA27</f>
        <v>0</v>
      </c>
      <c r="S28" s="60" t="s">
        <v>72</v>
      </c>
      <c r="U28" s="411">
        <f t="shared" si="0"/>
        <v>48</v>
      </c>
      <c r="V28" s="271">
        <f t="shared" si="1"/>
        <v>79.2</v>
      </c>
      <c r="W28" s="412">
        <f t="shared" si="2"/>
        <v>80</v>
      </c>
    </row>
    <row r="29" spans="1:23" ht="15.75">
      <c r="A29" s="47" t="s">
        <v>20</v>
      </c>
      <c r="B29" s="101">
        <v>90.87</v>
      </c>
      <c r="C29" s="125">
        <v>85.094158953080111</v>
      </c>
      <c r="D29" s="343">
        <v>85</v>
      </c>
      <c r="E29" s="1496"/>
      <c r="F29" s="328">
        <v>85.53</v>
      </c>
      <c r="G29" s="101">
        <v>85</v>
      </c>
      <c r="H29" s="343">
        <v>85</v>
      </c>
      <c r="I29" s="495">
        <v>0.85740000000000005</v>
      </c>
      <c r="J29" s="101">
        <v>85</v>
      </c>
      <c r="K29" s="343">
        <v>85</v>
      </c>
      <c r="L29" s="791">
        <v>31.28</v>
      </c>
      <c r="M29" s="869">
        <v>0.8</v>
      </c>
      <c r="N29" s="908">
        <f>'METAS 2021'!AD28</f>
        <v>0</v>
      </c>
      <c r="O29" s="908">
        <v>0.48280000000000001</v>
      </c>
      <c r="P29" s="908">
        <f>'SUGESTÃO DA ÁREA TÉCNICA 2021'!AZ28</f>
        <v>0</v>
      </c>
      <c r="Q29" s="908">
        <f>'METAS 2021'!AZ28</f>
        <v>0</v>
      </c>
      <c r="R29" s="908">
        <f>'RESULTADO 2021'!BA28</f>
        <v>0</v>
      </c>
      <c r="S29" s="60" t="s">
        <v>72</v>
      </c>
      <c r="U29" s="411">
        <f t="shared" si="0"/>
        <v>51</v>
      </c>
      <c r="V29" s="271">
        <f t="shared" si="1"/>
        <v>84.15</v>
      </c>
      <c r="W29" s="412">
        <f t="shared" si="2"/>
        <v>85</v>
      </c>
    </row>
    <row r="30" spans="1:23" ht="15.75">
      <c r="A30" s="47" t="s">
        <v>21</v>
      </c>
      <c r="B30" s="101">
        <v>89.03</v>
      </c>
      <c r="C30" s="125">
        <v>85.078909612625537</v>
      </c>
      <c r="D30" s="343">
        <v>84</v>
      </c>
      <c r="E30" s="1496"/>
      <c r="F30" s="328">
        <v>84.54</v>
      </c>
      <c r="G30" s="101">
        <v>88</v>
      </c>
      <c r="H30" s="343">
        <v>88</v>
      </c>
      <c r="I30" s="496">
        <v>0.84350000000000003</v>
      </c>
      <c r="J30" s="101">
        <v>85</v>
      </c>
      <c r="K30" s="343">
        <v>85</v>
      </c>
      <c r="L30" s="791">
        <v>46.67</v>
      </c>
      <c r="M30" s="869">
        <v>0.8</v>
      </c>
      <c r="N30" s="908">
        <f>'METAS 2021'!AD29</f>
        <v>0</v>
      </c>
      <c r="O30" s="908">
        <v>0.69550000000000001</v>
      </c>
      <c r="P30" s="908">
        <f>'SUGESTÃO DA ÁREA TÉCNICA 2021'!AZ29</f>
        <v>0</v>
      </c>
      <c r="Q30" s="908">
        <f>'METAS 2021'!AZ29</f>
        <v>0</v>
      </c>
      <c r="R30" s="908">
        <f>'RESULTADO 2021'!BA29</f>
        <v>0</v>
      </c>
      <c r="S30" s="60" t="s">
        <v>72</v>
      </c>
      <c r="U30" s="411">
        <f t="shared" si="0"/>
        <v>51</v>
      </c>
      <c r="V30" s="271">
        <f t="shared" si="1"/>
        <v>84.15</v>
      </c>
      <c r="W30" s="412">
        <f t="shared" si="2"/>
        <v>85</v>
      </c>
    </row>
    <row r="31" spans="1:23" ht="15.75">
      <c r="A31" s="47" t="s">
        <v>22</v>
      </c>
      <c r="B31" s="101">
        <v>97.75</v>
      </c>
      <c r="C31" s="125">
        <v>97.60882295529963</v>
      </c>
      <c r="D31" s="343">
        <v>98</v>
      </c>
      <c r="E31" s="1496"/>
      <c r="F31" s="267">
        <v>80.45</v>
      </c>
      <c r="G31" s="19" t="s">
        <v>412</v>
      </c>
      <c r="H31" s="343">
        <v>85</v>
      </c>
      <c r="I31" s="495">
        <v>0.98280000000000001</v>
      </c>
      <c r="J31" s="101">
        <v>98</v>
      </c>
      <c r="K31" s="343">
        <v>98</v>
      </c>
      <c r="L31" s="790">
        <v>70.47</v>
      </c>
      <c r="M31" s="871">
        <v>0.8</v>
      </c>
      <c r="N31" s="908">
        <f>'METAS 2021'!AD30</f>
        <v>80</v>
      </c>
      <c r="O31" s="908">
        <v>0.67249999999999999</v>
      </c>
      <c r="P31" s="908">
        <f>'SUGESTÃO DA ÁREA TÉCNICA 2021'!AZ30</f>
        <v>0</v>
      </c>
      <c r="Q31" s="908">
        <f>'METAS 2021'!AZ30</f>
        <v>0</v>
      </c>
      <c r="R31" s="908">
        <f>'RESULTADO 2021'!BA30</f>
        <v>0</v>
      </c>
      <c r="S31" s="60" t="s">
        <v>72</v>
      </c>
      <c r="U31" s="411">
        <f t="shared" si="0"/>
        <v>58.8</v>
      </c>
      <c r="V31" s="271">
        <f t="shared" si="1"/>
        <v>97.02</v>
      </c>
      <c r="W31" s="412">
        <f t="shared" si="2"/>
        <v>98</v>
      </c>
    </row>
    <row r="32" spans="1:23" ht="15.75">
      <c r="A32" s="47" t="s">
        <v>23</v>
      </c>
      <c r="B32" s="101">
        <v>87.47</v>
      </c>
      <c r="C32" s="125">
        <v>82.785436550017678</v>
      </c>
      <c r="D32" s="343">
        <v>83</v>
      </c>
      <c r="E32" s="1496"/>
      <c r="F32" s="328">
        <v>85.31</v>
      </c>
      <c r="G32" s="101">
        <v>85</v>
      </c>
      <c r="H32" s="343">
        <v>85</v>
      </c>
      <c r="I32" s="495">
        <v>0.87060000000000004</v>
      </c>
      <c r="J32" s="101">
        <v>85</v>
      </c>
      <c r="K32" s="343">
        <v>85</v>
      </c>
      <c r="L32" s="791">
        <v>50.93</v>
      </c>
      <c r="M32" s="873">
        <v>0.8</v>
      </c>
      <c r="N32" s="908">
        <f>'METAS 2021'!AD31</f>
        <v>80</v>
      </c>
      <c r="O32" s="908">
        <v>0.67190000000000005</v>
      </c>
      <c r="P32" s="908">
        <f>'SUGESTÃO DA ÁREA TÉCNICA 2021'!AZ31</f>
        <v>0</v>
      </c>
      <c r="Q32" s="908">
        <f>'METAS 2021'!AZ31</f>
        <v>0</v>
      </c>
      <c r="R32" s="908">
        <f>'RESULTADO 2021'!BA31</f>
        <v>0</v>
      </c>
      <c r="S32" s="60" t="s">
        <v>72</v>
      </c>
      <c r="U32" s="411">
        <f t="shared" si="0"/>
        <v>51</v>
      </c>
      <c r="V32" s="271">
        <f t="shared" si="1"/>
        <v>84.15</v>
      </c>
      <c r="W32" s="412">
        <f t="shared" si="2"/>
        <v>85</v>
      </c>
    </row>
    <row r="33" spans="1:23" ht="15.75">
      <c r="A33" s="47" t="s">
        <v>24</v>
      </c>
      <c r="B33" s="101">
        <v>100</v>
      </c>
      <c r="C33" s="125">
        <v>99.978764068804409</v>
      </c>
      <c r="D33" s="343">
        <v>85.99</v>
      </c>
      <c r="E33" s="1496"/>
      <c r="F33" s="328">
        <v>86.94</v>
      </c>
      <c r="G33" s="19" t="s">
        <v>412</v>
      </c>
      <c r="H33" s="343">
        <v>90</v>
      </c>
      <c r="I33" s="495">
        <v>0.99860000000000004</v>
      </c>
      <c r="J33" s="101">
        <v>90</v>
      </c>
      <c r="K33" s="343">
        <v>90</v>
      </c>
      <c r="L33" s="790">
        <v>89.58</v>
      </c>
      <c r="M33" s="871">
        <v>0.95</v>
      </c>
      <c r="N33" s="908">
        <f>'METAS 2021'!AD32</f>
        <v>90</v>
      </c>
      <c r="O33" s="908">
        <v>0.90329999999999999</v>
      </c>
      <c r="P33" s="908">
        <f>'SUGESTÃO DA ÁREA TÉCNICA 2021'!AZ32</f>
        <v>0</v>
      </c>
      <c r="Q33" s="908">
        <f>'METAS 2021'!AZ32</f>
        <v>0</v>
      </c>
      <c r="R33" s="908">
        <f>'RESULTADO 2021'!BA32</f>
        <v>0</v>
      </c>
      <c r="S33" s="60" t="s">
        <v>72</v>
      </c>
      <c r="U33" s="411">
        <f t="shared" si="0"/>
        <v>54</v>
      </c>
      <c r="V33" s="271">
        <f t="shared" si="1"/>
        <v>89.1</v>
      </c>
      <c r="W33" s="412">
        <f t="shared" si="2"/>
        <v>90</v>
      </c>
    </row>
    <row r="34" spans="1:23" ht="15.75">
      <c r="A34" s="47" t="s">
        <v>25</v>
      </c>
      <c r="B34" s="101">
        <v>85</v>
      </c>
      <c r="C34" s="125">
        <v>89.782157676348547</v>
      </c>
      <c r="D34" s="343">
        <v>70.75</v>
      </c>
      <c r="E34" s="1497"/>
      <c r="F34" s="328">
        <v>70.75</v>
      </c>
      <c r="G34" s="101">
        <v>70.75</v>
      </c>
      <c r="H34" s="343">
        <v>70.75</v>
      </c>
      <c r="I34" s="495">
        <v>0.85129999999999995</v>
      </c>
      <c r="J34" s="101">
        <v>85</v>
      </c>
      <c r="K34" s="343">
        <v>85</v>
      </c>
      <c r="L34" s="793">
        <v>61.33</v>
      </c>
      <c r="M34" s="873">
        <v>0.8</v>
      </c>
      <c r="N34" s="908">
        <f>'METAS 2021'!AD33</f>
        <v>80</v>
      </c>
      <c r="O34" s="908">
        <v>0.3841</v>
      </c>
      <c r="P34" s="908">
        <f>'SUGESTÃO DA ÁREA TÉCNICA 2021'!AZ33</f>
        <v>0</v>
      </c>
      <c r="Q34" s="908">
        <f>'METAS 2021'!AZ33</f>
        <v>0</v>
      </c>
      <c r="R34" s="908">
        <f>'RESULTADO 2021'!BA33</f>
        <v>0</v>
      </c>
      <c r="S34" s="60" t="s">
        <v>72</v>
      </c>
      <c r="U34" s="411">
        <f t="shared" si="0"/>
        <v>51</v>
      </c>
      <c r="V34" s="271">
        <f t="shared" si="1"/>
        <v>84.15</v>
      </c>
      <c r="W34" s="412">
        <f t="shared" si="2"/>
        <v>85</v>
      </c>
    </row>
    <row r="35" spans="1:23" ht="31.5" customHeight="1">
      <c r="A35" s="57" t="s">
        <v>79</v>
      </c>
      <c r="B35" s="100"/>
      <c r="C35" s="100"/>
      <c r="D35" s="100"/>
      <c r="E35" s="1501" t="s">
        <v>203</v>
      </c>
      <c r="F35" s="100"/>
      <c r="G35" s="100"/>
      <c r="H35" s="100"/>
      <c r="I35" s="100"/>
      <c r="J35" s="100"/>
      <c r="K35" s="100"/>
      <c r="L35" s="100"/>
      <c r="M35" s="867"/>
      <c r="N35" s="928"/>
      <c r="O35" s="928"/>
      <c r="P35" s="1157"/>
      <c r="Q35" s="1157"/>
      <c r="R35" s="1157"/>
      <c r="S35" s="160" t="s">
        <v>72</v>
      </c>
      <c r="U35" s="411">
        <f t="shared" si="0"/>
        <v>0</v>
      </c>
      <c r="V35" s="271">
        <f t="shared" si="1"/>
        <v>0</v>
      </c>
      <c r="W35" s="412">
        <f t="shared" si="2"/>
        <v>0</v>
      </c>
    </row>
    <row r="36" spans="1:23" ht="15.75">
      <c r="A36" s="47" t="s">
        <v>26</v>
      </c>
      <c r="B36" s="101">
        <v>75</v>
      </c>
      <c r="C36" s="125">
        <v>83.952971083571654</v>
      </c>
      <c r="D36" s="343">
        <v>80</v>
      </c>
      <c r="E36" s="1502"/>
      <c r="F36" s="267">
        <v>72.66</v>
      </c>
      <c r="G36" s="101">
        <v>80</v>
      </c>
      <c r="H36" s="343">
        <v>80</v>
      </c>
      <c r="I36" s="495">
        <v>0.93</v>
      </c>
      <c r="J36" s="101">
        <v>85</v>
      </c>
      <c r="K36" s="343">
        <v>90</v>
      </c>
      <c r="L36" s="790">
        <v>87.09</v>
      </c>
      <c r="M36" s="875">
        <v>0.95</v>
      </c>
      <c r="N36" s="908">
        <f>'METAS 2021'!AD35</f>
        <v>90</v>
      </c>
      <c r="O36" s="908">
        <v>0.67979999999999996</v>
      </c>
      <c r="P36" s="908">
        <f>'SUGESTÃO DA ÁREA TÉCNICA 2021'!AZ35</f>
        <v>0</v>
      </c>
      <c r="Q36" s="908">
        <f>'METAS 2021'!AZ35</f>
        <v>0</v>
      </c>
      <c r="R36" s="908">
        <f>'RESULTADO 2021'!BA35</f>
        <v>0</v>
      </c>
      <c r="S36" s="60" t="s">
        <v>72</v>
      </c>
      <c r="U36" s="411">
        <f t="shared" si="0"/>
        <v>54</v>
      </c>
      <c r="V36" s="271">
        <f t="shared" si="1"/>
        <v>89.1</v>
      </c>
      <c r="W36" s="412">
        <f t="shared" si="2"/>
        <v>90</v>
      </c>
    </row>
    <row r="37" spans="1:23" ht="15.75">
      <c r="A37" s="47" t="s">
        <v>27</v>
      </c>
      <c r="B37" s="101">
        <v>100</v>
      </c>
      <c r="C37" s="125">
        <v>100</v>
      </c>
      <c r="D37" s="343">
        <v>100</v>
      </c>
      <c r="E37" s="1502"/>
      <c r="F37" s="267">
        <v>82.9</v>
      </c>
      <c r="G37" s="19" t="s">
        <v>412</v>
      </c>
      <c r="H37" s="343">
        <v>85</v>
      </c>
      <c r="I37" s="495">
        <v>0.95989999999999998</v>
      </c>
      <c r="J37" s="101">
        <v>85</v>
      </c>
      <c r="K37" s="343">
        <v>85</v>
      </c>
      <c r="L37" s="790">
        <v>55.6</v>
      </c>
      <c r="M37" s="873">
        <v>0.8</v>
      </c>
      <c r="N37" s="908">
        <f>'METAS 2021'!AD36</f>
        <v>80</v>
      </c>
      <c r="O37" s="908">
        <v>0.45300000000000001</v>
      </c>
      <c r="P37" s="908">
        <f>'SUGESTÃO DA ÁREA TÉCNICA 2021'!AZ36</f>
        <v>0</v>
      </c>
      <c r="Q37" s="908">
        <f>'METAS 2021'!AZ36</f>
        <v>0</v>
      </c>
      <c r="R37" s="908">
        <f>'RESULTADO 2021'!BA36</f>
        <v>0</v>
      </c>
      <c r="S37" s="60" t="s">
        <v>72</v>
      </c>
      <c r="U37" s="411">
        <f t="shared" si="0"/>
        <v>51</v>
      </c>
      <c r="V37" s="271">
        <f t="shared" si="1"/>
        <v>84.15</v>
      </c>
      <c r="W37" s="412">
        <f t="shared" si="2"/>
        <v>85</v>
      </c>
    </row>
    <row r="38" spans="1:23" ht="15.75">
      <c r="A38" s="47" t="s">
        <v>28</v>
      </c>
      <c r="B38" s="101">
        <v>85</v>
      </c>
      <c r="C38" s="125">
        <v>88.662184094597734</v>
      </c>
      <c r="D38" s="343">
        <v>90</v>
      </c>
      <c r="E38" s="1502"/>
      <c r="F38" s="267">
        <v>75.349999999999994</v>
      </c>
      <c r="G38" s="19" t="s">
        <v>412</v>
      </c>
      <c r="H38" s="345">
        <v>85</v>
      </c>
      <c r="I38" s="495">
        <v>0.89770000000000005</v>
      </c>
      <c r="J38" s="101">
        <v>85</v>
      </c>
      <c r="K38" s="343">
        <v>89.77</v>
      </c>
      <c r="L38" s="791">
        <v>49.16</v>
      </c>
      <c r="M38" s="869">
        <v>0.8</v>
      </c>
      <c r="N38" s="908">
        <f>'METAS 2021'!AD37</f>
        <v>80</v>
      </c>
      <c r="O38" s="908">
        <v>0.52929999999999999</v>
      </c>
      <c r="P38" s="908">
        <f>'SUGESTÃO DA ÁREA TÉCNICA 2021'!AZ37</f>
        <v>0</v>
      </c>
      <c r="Q38" s="908">
        <f>'METAS 2021'!AZ37</f>
        <v>0</v>
      </c>
      <c r="R38" s="908">
        <f>'RESULTADO 2021'!BA37</f>
        <v>0</v>
      </c>
      <c r="S38" s="60" t="s">
        <v>72</v>
      </c>
      <c r="U38" s="411">
        <f t="shared" si="0"/>
        <v>53.861999999999995</v>
      </c>
      <c r="V38" s="271">
        <f t="shared" si="1"/>
        <v>88.872299999999996</v>
      </c>
      <c r="W38" s="412">
        <f t="shared" si="2"/>
        <v>89.77</v>
      </c>
    </row>
    <row r="39" spans="1:23" ht="15.75">
      <c r="A39" s="47" t="s">
        <v>29</v>
      </c>
      <c r="B39" s="101">
        <v>100</v>
      </c>
      <c r="C39" s="125">
        <v>100</v>
      </c>
      <c r="D39" s="343">
        <v>100</v>
      </c>
      <c r="E39" s="1502"/>
      <c r="F39" s="267">
        <v>89.37</v>
      </c>
      <c r="G39" s="101">
        <v>90</v>
      </c>
      <c r="H39" s="343">
        <v>90</v>
      </c>
      <c r="I39" s="496">
        <v>0.86829999999999996</v>
      </c>
      <c r="J39" s="101">
        <v>90</v>
      </c>
      <c r="K39" s="343">
        <v>90</v>
      </c>
      <c r="L39" s="790">
        <v>78.89</v>
      </c>
      <c r="M39" s="871">
        <v>0.9</v>
      </c>
      <c r="N39" s="908">
        <f>'METAS 2021'!AD38</f>
        <v>90</v>
      </c>
      <c r="O39" s="908">
        <v>0.84989999999999999</v>
      </c>
      <c r="P39" s="908">
        <f>'SUGESTÃO DA ÁREA TÉCNICA 2021'!AZ38</f>
        <v>0</v>
      </c>
      <c r="Q39" s="908">
        <f>'METAS 2021'!AZ38</f>
        <v>0</v>
      </c>
      <c r="R39" s="908">
        <f>'RESULTADO 2021'!BA38</f>
        <v>0</v>
      </c>
      <c r="S39" s="60" t="s">
        <v>72</v>
      </c>
      <c r="U39" s="411">
        <f t="shared" si="0"/>
        <v>54</v>
      </c>
      <c r="V39" s="271">
        <f t="shared" si="1"/>
        <v>89.1</v>
      </c>
      <c r="W39" s="412">
        <f t="shared" si="2"/>
        <v>90</v>
      </c>
    </row>
    <row r="40" spans="1:23" ht="15.75">
      <c r="A40" s="47" t="s">
        <v>30</v>
      </c>
      <c r="B40" s="101">
        <v>95</v>
      </c>
      <c r="C40" s="125">
        <v>96.324977031106442</v>
      </c>
      <c r="D40" s="343">
        <v>85</v>
      </c>
      <c r="E40" s="1502"/>
      <c r="F40" s="328">
        <v>86.96</v>
      </c>
      <c r="G40" s="101">
        <v>96</v>
      </c>
      <c r="H40" s="343">
        <v>96</v>
      </c>
      <c r="I40" s="496">
        <v>0.85209999999999997</v>
      </c>
      <c r="J40" s="101">
        <v>90</v>
      </c>
      <c r="K40" s="493">
        <v>75</v>
      </c>
      <c r="L40" s="794">
        <v>83.27</v>
      </c>
      <c r="M40" s="871">
        <v>0.9</v>
      </c>
      <c r="N40" s="908">
        <f>'METAS 2021'!AD39</f>
        <v>90</v>
      </c>
      <c r="O40" s="908">
        <v>0.69979999999999998</v>
      </c>
      <c r="P40" s="908">
        <f>'SUGESTÃO DA ÁREA TÉCNICA 2021'!AZ39</f>
        <v>0</v>
      </c>
      <c r="Q40" s="908">
        <f>'METAS 2021'!AZ39</f>
        <v>0</v>
      </c>
      <c r="R40" s="908">
        <f>'RESULTADO 2021'!BA39</f>
        <v>0</v>
      </c>
      <c r="S40" s="60" t="s">
        <v>72</v>
      </c>
      <c r="U40" s="411">
        <f t="shared" si="0"/>
        <v>45</v>
      </c>
      <c r="V40" s="271">
        <f t="shared" si="1"/>
        <v>74.25</v>
      </c>
      <c r="W40" s="412">
        <f t="shared" si="2"/>
        <v>75</v>
      </c>
    </row>
    <row r="41" spans="1:23" ht="15.75">
      <c r="A41" s="47" t="s">
        <v>31</v>
      </c>
      <c r="B41" s="101">
        <v>85</v>
      </c>
      <c r="C41" s="125">
        <v>93.763756419662514</v>
      </c>
      <c r="D41" s="343">
        <v>95</v>
      </c>
      <c r="E41" s="1502"/>
      <c r="F41" s="267">
        <v>89.09</v>
      </c>
      <c r="G41" s="101">
        <v>90</v>
      </c>
      <c r="H41" s="343">
        <v>95</v>
      </c>
      <c r="I41" s="495">
        <v>0.95189999999999997</v>
      </c>
      <c r="J41" s="101">
        <v>95</v>
      </c>
      <c r="K41" s="343">
        <v>95</v>
      </c>
      <c r="L41" s="790">
        <v>92.37</v>
      </c>
      <c r="M41" s="871">
        <v>1</v>
      </c>
      <c r="N41" s="908">
        <f>'METAS 2021'!AD40</f>
        <v>80</v>
      </c>
      <c r="O41" s="908">
        <v>0.95709999999999995</v>
      </c>
      <c r="P41" s="908">
        <f>'SUGESTÃO DA ÁREA TÉCNICA 2021'!AZ40</f>
        <v>0</v>
      </c>
      <c r="Q41" s="908">
        <f>'METAS 2021'!AZ40</f>
        <v>0</v>
      </c>
      <c r="R41" s="908">
        <f>'RESULTADO 2021'!BA40</f>
        <v>0</v>
      </c>
      <c r="S41" s="60" t="s">
        <v>72</v>
      </c>
      <c r="U41" s="411">
        <f t="shared" si="0"/>
        <v>57</v>
      </c>
      <c r="V41" s="271">
        <f t="shared" si="1"/>
        <v>94.05</v>
      </c>
      <c r="W41" s="412">
        <f t="shared" si="2"/>
        <v>95</v>
      </c>
    </row>
    <row r="42" spans="1:23" ht="15.75">
      <c r="A42" s="47" t="s">
        <v>32</v>
      </c>
      <c r="B42" s="101">
        <v>80</v>
      </c>
      <c r="C42" s="125">
        <v>82.587978970302657</v>
      </c>
      <c r="D42" s="343">
        <v>83</v>
      </c>
      <c r="E42" s="1502"/>
      <c r="F42" s="267">
        <v>54.59</v>
      </c>
      <c r="G42" s="19" t="s">
        <v>412</v>
      </c>
      <c r="H42" s="343">
        <v>82</v>
      </c>
      <c r="I42" s="496">
        <v>0.78080000000000005</v>
      </c>
      <c r="J42" s="101">
        <v>82</v>
      </c>
      <c r="K42" s="343">
        <v>82</v>
      </c>
      <c r="L42" s="791">
        <v>33.42</v>
      </c>
      <c r="M42" s="869">
        <v>0.8</v>
      </c>
      <c r="N42" s="908">
        <f>'METAS 2021'!AD41</f>
        <v>85</v>
      </c>
      <c r="O42" s="908">
        <v>0.38219999999999998</v>
      </c>
      <c r="P42" s="908">
        <f>'SUGESTÃO DA ÁREA TÉCNICA 2021'!AZ41</f>
        <v>0</v>
      </c>
      <c r="Q42" s="908">
        <f>'METAS 2021'!AZ41</f>
        <v>0</v>
      </c>
      <c r="R42" s="908">
        <f>'RESULTADO 2021'!BA41</f>
        <v>0</v>
      </c>
      <c r="S42" s="60" t="s">
        <v>72</v>
      </c>
      <c r="U42" s="411">
        <f t="shared" si="0"/>
        <v>49.199999999999996</v>
      </c>
      <c r="V42" s="271">
        <f t="shared" si="1"/>
        <v>81.179999999999993</v>
      </c>
      <c r="W42" s="412">
        <f t="shared" si="2"/>
        <v>82</v>
      </c>
    </row>
    <row r="43" spans="1:23" ht="15.75">
      <c r="A43" s="47" t="s">
        <v>33</v>
      </c>
      <c r="B43" s="101">
        <v>87</v>
      </c>
      <c r="C43" s="125">
        <v>92.767732962447852</v>
      </c>
      <c r="D43" s="343">
        <v>87</v>
      </c>
      <c r="E43" s="1502"/>
      <c r="F43" s="328">
        <v>98.8</v>
      </c>
      <c r="G43" s="101">
        <v>98.8</v>
      </c>
      <c r="H43" s="343">
        <v>98.8</v>
      </c>
      <c r="I43" s="496">
        <v>0.90890000000000004</v>
      </c>
      <c r="J43" s="101">
        <v>90</v>
      </c>
      <c r="K43" s="343">
        <v>90</v>
      </c>
      <c r="L43" s="790">
        <v>82.71</v>
      </c>
      <c r="M43" s="871">
        <v>0.9</v>
      </c>
      <c r="N43" s="908">
        <f>'METAS 2021'!AD42</f>
        <v>90</v>
      </c>
      <c r="O43" s="908">
        <v>0.72819999999999996</v>
      </c>
      <c r="P43" s="908">
        <f>'SUGESTÃO DA ÁREA TÉCNICA 2021'!AZ42</f>
        <v>0</v>
      </c>
      <c r="Q43" s="908">
        <f>'METAS 2021'!AZ42</f>
        <v>0</v>
      </c>
      <c r="R43" s="908">
        <f>'RESULTADO 2021'!BA42</f>
        <v>0</v>
      </c>
      <c r="S43" s="60" t="s">
        <v>72</v>
      </c>
      <c r="U43" s="411">
        <f t="shared" si="0"/>
        <v>54</v>
      </c>
      <c r="V43" s="271">
        <f t="shared" si="1"/>
        <v>89.1</v>
      </c>
      <c r="W43" s="412">
        <f t="shared" si="2"/>
        <v>90</v>
      </c>
    </row>
    <row r="44" spans="1:23" ht="15.75">
      <c r="A44" s="47" t="s">
        <v>34</v>
      </c>
      <c r="B44" s="101">
        <v>89</v>
      </c>
      <c r="C44" s="125">
        <v>74.778905994104164</v>
      </c>
      <c r="D44" s="343">
        <v>90</v>
      </c>
      <c r="E44" s="1502"/>
      <c r="F44" s="267">
        <v>75.739999999999995</v>
      </c>
      <c r="G44" s="19" t="s">
        <v>412</v>
      </c>
      <c r="H44" s="343">
        <v>80</v>
      </c>
      <c r="I44" s="496">
        <v>0.71289999999999998</v>
      </c>
      <c r="J44" s="101">
        <v>80</v>
      </c>
      <c r="K44" s="343" t="s">
        <v>600</v>
      </c>
      <c r="L44" s="794">
        <v>77.680000000000007</v>
      </c>
      <c r="M44" s="870">
        <v>0.8</v>
      </c>
      <c r="N44" s="908">
        <f>'METAS 2021'!AD43</f>
        <v>75</v>
      </c>
      <c r="O44" s="908">
        <v>0.72430000000000005</v>
      </c>
      <c r="P44" s="908">
        <f>'SUGESTÃO DA ÁREA TÉCNICA 2021'!AZ43</f>
        <v>0</v>
      </c>
      <c r="Q44" s="908">
        <f>'METAS 2021'!AZ43</f>
        <v>0</v>
      </c>
      <c r="R44" s="908">
        <f>'RESULTADO 2021'!BA43</f>
        <v>0</v>
      </c>
      <c r="S44" s="60" t="s">
        <v>72</v>
      </c>
      <c r="U44" s="411" t="e">
        <f t="shared" si="0"/>
        <v>#VALUE!</v>
      </c>
      <c r="V44" s="271" t="e">
        <f t="shared" si="1"/>
        <v>#VALUE!</v>
      </c>
      <c r="W44" s="412" t="e">
        <f t="shared" si="2"/>
        <v>#VALUE!</v>
      </c>
    </row>
    <row r="45" spans="1:23" ht="15.75">
      <c r="A45" s="47" t="s">
        <v>35</v>
      </c>
      <c r="B45" s="101">
        <v>80</v>
      </c>
      <c r="C45" s="125">
        <v>73.016453382084094</v>
      </c>
      <c r="D45" s="343">
        <v>75</v>
      </c>
      <c r="E45" s="1502"/>
      <c r="F45" s="328">
        <v>75.53</v>
      </c>
      <c r="G45" s="101">
        <v>75</v>
      </c>
      <c r="H45" s="343">
        <v>75</v>
      </c>
      <c r="I45" s="495">
        <v>0.81389999999999996</v>
      </c>
      <c r="J45" s="101">
        <v>80</v>
      </c>
      <c r="K45" s="343">
        <v>80</v>
      </c>
      <c r="L45" s="790">
        <v>74.81</v>
      </c>
      <c r="M45" s="871">
        <v>0.8</v>
      </c>
      <c r="N45" s="908">
        <f>'METAS 2021'!AD44</f>
        <v>80</v>
      </c>
      <c r="O45" s="908">
        <v>0.71</v>
      </c>
      <c r="P45" s="908">
        <f>'SUGESTÃO DA ÁREA TÉCNICA 2021'!AZ44</f>
        <v>0</v>
      </c>
      <c r="Q45" s="908">
        <f>'METAS 2021'!AZ44</f>
        <v>0</v>
      </c>
      <c r="R45" s="908">
        <f>'RESULTADO 2021'!BA44</f>
        <v>0</v>
      </c>
      <c r="S45" s="60" t="s">
        <v>72</v>
      </c>
      <c r="U45" s="411">
        <f t="shared" si="0"/>
        <v>48</v>
      </c>
      <c r="V45" s="271">
        <f t="shared" si="1"/>
        <v>79.2</v>
      </c>
      <c r="W45" s="412">
        <f t="shared" si="2"/>
        <v>80</v>
      </c>
    </row>
    <row r="46" spans="1:23" ht="15.75">
      <c r="A46" s="47" t="s">
        <v>36</v>
      </c>
      <c r="B46" s="101">
        <v>62</v>
      </c>
      <c r="C46" s="125">
        <v>91.262135922330103</v>
      </c>
      <c r="D46" s="343">
        <v>90</v>
      </c>
      <c r="E46" s="1502"/>
      <c r="F46" s="267">
        <v>88.21</v>
      </c>
      <c r="G46" s="101">
        <v>90</v>
      </c>
      <c r="H46" s="343">
        <v>90</v>
      </c>
      <c r="I46" s="496">
        <v>0.89470000000000005</v>
      </c>
      <c r="J46" s="101">
        <v>90</v>
      </c>
      <c r="K46" s="343">
        <v>90</v>
      </c>
      <c r="L46" s="791">
        <v>40.64</v>
      </c>
      <c r="M46" s="869">
        <v>0.8</v>
      </c>
      <c r="N46" s="908">
        <f>'METAS 2021'!AD45</f>
        <v>80</v>
      </c>
      <c r="O46" s="908">
        <v>0.64910000000000001</v>
      </c>
      <c r="P46" s="908">
        <f>'SUGESTÃO DA ÁREA TÉCNICA 2021'!AZ45</f>
        <v>0</v>
      </c>
      <c r="Q46" s="908">
        <f>'METAS 2021'!AZ45</f>
        <v>0</v>
      </c>
      <c r="R46" s="908">
        <f>'RESULTADO 2021'!BA45</f>
        <v>0</v>
      </c>
      <c r="S46" s="60" t="s">
        <v>72</v>
      </c>
      <c r="U46" s="411">
        <f t="shared" si="0"/>
        <v>54</v>
      </c>
      <c r="V46" s="271">
        <f t="shared" si="1"/>
        <v>89.1</v>
      </c>
      <c r="W46" s="412">
        <f t="shared" si="2"/>
        <v>90</v>
      </c>
    </row>
    <row r="47" spans="1:23" ht="15.75">
      <c r="A47" s="47" t="s">
        <v>37</v>
      </c>
      <c r="B47" s="101">
        <v>87</v>
      </c>
      <c r="C47" s="125">
        <v>67.352999406058217</v>
      </c>
      <c r="D47" s="343">
        <v>67.97</v>
      </c>
      <c r="E47" s="1503"/>
      <c r="F47" s="328">
        <v>67.97</v>
      </c>
      <c r="G47" s="101">
        <v>87</v>
      </c>
      <c r="H47" s="343">
        <v>87</v>
      </c>
      <c r="I47" s="496">
        <v>0.68700000000000006</v>
      </c>
      <c r="J47" s="101">
        <v>70</v>
      </c>
      <c r="K47" s="343" t="s">
        <v>600</v>
      </c>
      <c r="L47" s="793">
        <v>56.97</v>
      </c>
      <c r="M47" s="873">
        <v>0.8</v>
      </c>
      <c r="N47" s="908">
        <f>'METAS 2021'!AD46</f>
        <v>0</v>
      </c>
      <c r="O47" s="908">
        <v>0.2903</v>
      </c>
      <c r="P47" s="908">
        <f>'SUGESTÃO DA ÁREA TÉCNICA 2021'!AZ46</f>
        <v>0</v>
      </c>
      <c r="Q47" s="908">
        <f>'METAS 2021'!AZ46</f>
        <v>0</v>
      </c>
      <c r="R47" s="908">
        <f>'RESULTADO 2021'!BA46</f>
        <v>0</v>
      </c>
      <c r="S47" s="60" t="s">
        <v>72</v>
      </c>
      <c r="U47" s="411" t="e">
        <f t="shared" si="0"/>
        <v>#VALUE!</v>
      </c>
      <c r="V47" s="271" t="e">
        <f t="shared" si="1"/>
        <v>#VALUE!</v>
      </c>
      <c r="W47" s="412" t="e">
        <f t="shared" si="2"/>
        <v>#VALUE!</v>
      </c>
    </row>
    <row r="48" spans="1:23" ht="15.75">
      <c r="A48" s="13" t="s">
        <v>38</v>
      </c>
      <c r="B48" s="100"/>
      <c r="C48" s="159"/>
      <c r="D48" s="100"/>
      <c r="E48" s="1495" t="s">
        <v>203</v>
      </c>
      <c r="F48" s="100"/>
      <c r="G48" s="100"/>
      <c r="H48" s="100"/>
      <c r="I48" s="100"/>
      <c r="J48" s="100"/>
      <c r="K48" s="100"/>
      <c r="L48" s="100"/>
      <c r="M48" s="867"/>
      <c r="N48" s="928"/>
      <c r="O48" s="928"/>
      <c r="P48" s="1157"/>
      <c r="Q48" s="1157"/>
      <c r="R48" s="1157"/>
      <c r="S48" s="158" t="s">
        <v>72</v>
      </c>
      <c r="U48" s="411">
        <f t="shared" si="0"/>
        <v>0</v>
      </c>
      <c r="V48" s="271">
        <f t="shared" si="1"/>
        <v>0</v>
      </c>
      <c r="W48" s="412">
        <f t="shared" si="2"/>
        <v>0</v>
      </c>
    </row>
    <row r="49" spans="1:23" ht="15.75">
      <c r="A49" s="47" t="s">
        <v>39</v>
      </c>
      <c r="B49" s="101">
        <v>100</v>
      </c>
      <c r="C49" s="125">
        <v>99.304451510333863</v>
      </c>
      <c r="D49" s="343">
        <v>95</v>
      </c>
      <c r="E49" s="1496"/>
      <c r="F49" s="267">
        <v>88.46</v>
      </c>
      <c r="G49" s="19" t="s">
        <v>412</v>
      </c>
      <c r="H49" s="345">
        <v>88</v>
      </c>
      <c r="I49" s="495">
        <v>0.92549999999999999</v>
      </c>
      <c r="J49" s="101">
        <v>90</v>
      </c>
      <c r="K49" s="343">
        <v>90</v>
      </c>
      <c r="L49" s="790">
        <v>63.93</v>
      </c>
      <c r="M49" s="872">
        <v>0.8</v>
      </c>
      <c r="N49" s="908">
        <f>'METAS 2021'!AD48</f>
        <v>80</v>
      </c>
      <c r="O49" s="908">
        <v>0.78369999999999995</v>
      </c>
      <c r="P49" s="908">
        <f>'SUGESTÃO DA ÁREA TÉCNICA 2021'!AZ48</f>
        <v>0</v>
      </c>
      <c r="Q49" s="908">
        <f>'METAS 2021'!AZ48</f>
        <v>0</v>
      </c>
      <c r="R49" s="908">
        <f>'RESULTADO 2021'!BA48</f>
        <v>0</v>
      </c>
      <c r="S49" s="60" t="s">
        <v>72</v>
      </c>
      <c r="U49" s="411">
        <f t="shared" si="0"/>
        <v>54</v>
      </c>
      <c r="V49" s="271">
        <f t="shared" si="1"/>
        <v>89.1</v>
      </c>
      <c r="W49" s="412">
        <f t="shared" si="2"/>
        <v>90</v>
      </c>
    </row>
    <row r="50" spans="1:23" ht="15.75">
      <c r="A50" s="47" t="s">
        <v>40</v>
      </c>
      <c r="B50" s="101">
        <v>92</v>
      </c>
      <c r="C50" s="125">
        <v>95.761245674740479</v>
      </c>
      <c r="D50" s="343">
        <v>95</v>
      </c>
      <c r="E50" s="1496"/>
      <c r="F50" s="267">
        <v>88.02</v>
      </c>
      <c r="G50" s="101">
        <v>95</v>
      </c>
      <c r="H50" s="343">
        <v>95</v>
      </c>
      <c r="I50" s="496">
        <v>0.90010000000000001</v>
      </c>
      <c r="J50" s="101">
        <v>95</v>
      </c>
      <c r="K50" s="343">
        <v>95</v>
      </c>
      <c r="L50" s="790">
        <v>59.12</v>
      </c>
      <c r="M50" s="873">
        <v>0.8</v>
      </c>
      <c r="N50" s="908">
        <f>'METAS 2021'!AD49</f>
        <v>80</v>
      </c>
      <c r="O50" s="908">
        <v>0.53220000000000001</v>
      </c>
      <c r="P50" s="908">
        <f>'SUGESTÃO DA ÁREA TÉCNICA 2021'!AZ49</f>
        <v>0</v>
      </c>
      <c r="Q50" s="908">
        <f>'METAS 2021'!AZ49</f>
        <v>0</v>
      </c>
      <c r="R50" s="908">
        <f>'RESULTADO 2021'!BA49</f>
        <v>0</v>
      </c>
      <c r="S50" s="60" t="s">
        <v>72</v>
      </c>
      <c r="U50" s="411">
        <f t="shared" si="0"/>
        <v>57</v>
      </c>
      <c r="V50" s="271">
        <f t="shared" si="1"/>
        <v>94.05</v>
      </c>
      <c r="W50" s="412">
        <f t="shared" si="2"/>
        <v>95</v>
      </c>
    </row>
    <row r="51" spans="1:23" ht="15.75">
      <c r="A51" s="47" t="s">
        <v>41</v>
      </c>
      <c r="B51" s="101">
        <v>90</v>
      </c>
      <c r="C51" s="125">
        <v>94.412607449856736</v>
      </c>
      <c r="D51" s="343">
        <v>92.46</v>
      </c>
      <c r="E51" s="1496"/>
      <c r="F51" s="328">
        <v>94.43</v>
      </c>
      <c r="G51" s="101">
        <v>94.46</v>
      </c>
      <c r="H51" s="343">
        <v>94.46</v>
      </c>
      <c r="I51" s="495">
        <v>0.97860000000000003</v>
      </c>
      <c r="J51" s="101">
        <v>95</v>
      </c>
      <c r="K51" s="343">
        <v>95</v>
      </c>
      <c r="L51" s="792">
        <v>96.23</v>
      </c>
      <c r="M51" s="870">
        <v>1</v>
      </c>
      <c r="N51" s="908">
        <f>'METAS 2021'!AD50</f>
        <v>100</v>
      </c>
      <c r="O51" s="908">
        <v>0.99960000000000004</v>
      </c>
      <c r="P51" s="908">
        <f>'SUGESTÃO DA ÁREA TÉCNICA 2021'!AZ50</f>
        <v>0</v>
      </c>
      <c r="Q51" s="908">
        <f>'METAS 2021'!AZ50</f>
        <v>0</v>
      </c>
      <c r="R51" s="908">
        <f>'RESULTADO 2021'!BA50</f>
        <v>0</v>
      </c>
      <c r="S51" s="60" t="s">
        <v>72</v>
      </c>
      <c r="U51" s="411">
        <f t="shared" si="0"/>
        <v>57</v>
      </c>
      <c r="V51" s="271">
        <f t="shared" si="1"/>
        <v>94.05</v>
      </c>
      <c r="W51" s="412">
        <f t="shared" si="2"/>
        <v>95</v>
      </c>
    </row>
    <row r="52" spans="1:23" ht="15.75">
      <c r="A52" s="47" t="s">
        <v>42</v>
      </c>
      <c r="B52" s="101">
        <v>97.36</v>
      </c>
      <c r="C52" s="125">
        <v>98.976807639836281</v>
      </c>
      <c r="D52" s="343">
        <v>97.36</v>
      </c>
      <c r="E52" s="1496"/>
      <c r="F52" s="328">
        <v>99.01</v>
      </c>
      <c r="G52" s="101">
        <v>100</v>
      </c>
      <c r="H52" s="343">
        <v>100</v>
      </c>
      <c r="I52" s="496">
        <v>0.99350000000000005</v>
      </c>
      <c r="J52" s="101">
        <v>99</v>
      </c>
      <c r="K52" s="343">
        <v>98</v>
      </c>
      <c r="L52" s="790">
        <v>94.65</v>
      </c>
      <c r="M52" s="871">
        <v>1</v>
      </c>
      <c r="N52" s="908">
        <f>'METAS 2021'!AD51</f>
        <v>90</v>
      </c>
      <c r="O52" s="908">
        <v>0.98109999999999997</v>
      </c>
      <c r="P52" s="908">
        <f>'SUGESTÃO DA ÁREA TÉCNICA 2021'!AZ51</f>
        <v>0</v>
      </c>
      <c r="Q52" s="908">
        <f>'METAS 2021'!AZ51</f>
        <v>0</v>
      </c>
      <c r="R52" s="908">
        <f>'RESULTADO 2021'!BA51</f>
        <v>0</v>
      </c>
      <c r="S52" s="60" t="s">
        <v>72</v>
      </c>
      <c r="U52" s="411">
        <f t="shared" si="0"/>
        <v>58.8</v>
      </c>
      <c r="V52" s="271">
        <f t="shared" si="1"/>
        <v>97.02</v>
      </c>
      <c r="W52" s="412">
        <f t="shared" si="2"/>
        <v>98</v>
      </c>
    </row>
    <row r="53" spans="1:23" ht="15.75">
      <c r="A53" s="47" t="s">
        <v>43</v>
      </c>
      <c r="B53" s="101">
        <v>89.14</v>
      </c>
      <c r="C53" s="125">
        <v>93.765182186234824</v>
      </c>
      <c r="D53" s="343">
        <v>96.04</v>
      </c>
      <c r="E53" s="1496"/>
      <c r="F53" s="328">
        <v>96.04</v>
      </c>
      <c r="G53" s="101">
        <v>95</v>
      </c>
      <c r="H53" s="343">
        <v>95</v>
      </c>
      <c r="I53" s="495">
        <v>0.99919999999999998</v>
      </c>
      <c r="J53" s="101">
        <v>95</v>
      </c>
      <c r="K53" s="343">
        <v>100</v>
      </c>
      <c r="L53" s="790">
        <v>97.04</v>
      </c>
      <c r="M53" s="871">
        <v>1</v>
      </c>
      <c r="N53" s="908">
        <f>'METAS 2021'!AD52</f>
        <v>100</v>
      </c>
      <c r="O53" s="908">
        <v>0.9405</v>
      </c>
      <c r="P53" s="908">
        <f>'SUGESTÃO DA ÁREA TÉCNICA 2021'!AZ52</f>
        <v>0</v>
      </c>
      <c r="Q53" s="908">
        <f>'METAS 2021'!AZ52</f>
        <v>0</v>
      </c>
      <c r="R53" s="908">
        <f>'RESULTADO 2021'!BA52</f>
        <v>0</v>
      </c>
      <c r="S53" s="60" t="s">
        <v>72</v>
      </c>
      <c r="U53" s="411">
        <f t="shared" si="0"/>
        <v>60</v>
      </c>
      <c r="V53" s="271">
        <f t="shared" si="1"/>
        <v>99</v>
      </c>
      <c r="W53" s="412">
        <f t="shared" si="2"/>
        <v>100</v>
      </c>
    </row>
    <row r="54" spans="1:23" ht="15.75">
      <c r="A54" s="47" t="s">
        <v>44</v>
      </c>
      <c r="B54" s="101">
        <v>85</v>
      </c>
      <c r="C54" s="125">
        <v>100</v>
      </c>
      <c r="D54" s="343">
        <v>85</v>
      </c>
      <c r="E54" s="1497"/>
      <c r="F54" s="328">
        <v>99.96</v>
      </c>
      <c r="G54" s="101">
        <v>90</v>
      </c>
      <c r="H54" s="343">
        <v>90</v>
      </c>
      <c r="I54" s="495">
        <v>1</v>
      </c>
      <c r="J54" s="101">
        <v>95</v>
      </c>
      <c r="K54" s="343">
        <v>90</v>
      </c>
      <c r="L54" s="790">
        <v>54.39</v>
      </c>
      <c r="M54" s="873">
        <v>0.8</v>
      </c>
      <c r="N54" s="908">
        <f>'METAS 2021'!AD53</f>
        <v>95</v>
      </c>
      <c r="O54" s="908">
        <v>0.99690000000000001</v>
      </c>
      <c r="P54" s="908">
        <f>'SUGESTÃO DA ÁREA TÉCNICA 2021'!AZ53</f>
        <v>0</v>
      </c>
      <c r="Q54" s="908">
        <f>'METAS 2021'!AZ53</f>
        <v>0</v>
      </c>
      <c r="R54" s="908">
        <f>'RESULTADO 2021'!BA53</f>
        <v>0</v>
      </c>
      <c r="S54" s="60" t="s">
        <v>72</v>
      </c>
      <c r="U54" s="411">
        <f t="shared" si="0"/>
        <v>54</v>
      </c>
      <c r="V54" s="271">
        <f t="shared" si="1"/>
        <v>89.1</v>
      </c>
      <c r="W54" s="412">
        <f t="shared" si="2"/>
        <v>90</v>
      </c>
    </row>
    <row r="55" spans="1:23" ht="15.75">
      <c r="A55" s="13" t="s">
        <v>45</v>
      </c>
      <c r="B55" s="100"/>
      <c r="C55" s="159"/>
      <c r="D55" s="159"/>
      <c r="E55" s="1495" t="s">
        <v>203</v>
      </c>
      <c r="F55" s="159"/>
      <c r="G55" s="159"/>
      <c r="H55" s="159"/>
      <c r="I55" s="100"/>
      <c r="J55" s="100"/>
      <c r="K55" s="159"/>
      <c r="L55" s="159"/>
      <c r="M55" s="867"/>
      <c r="N55" s="928"/>
      <c r="O55" s="928"/>
      <c r="P55" s="1157"/>
      <c r="Q55" s="1157"/>
      <c r="R55" s="1157"/>
      <c r="S55" s="158" t="s">
        <v>72</v>
      </c>
      <c r="U55" s="411">
        <f t="shared" si="0"/>
        <v>0</v>
      </c>
      <c r="V55" s="271">
        <f t="shared" si="1"/>
        <v>0</v>
      </c>
      <c r="W55" s="412">
        <f t="shared" si="2"/>
        <v>0</v>
      </c>
    </row>
    <row r="56" spans="1:23" ht="15.75">
      <c r="A56" s="47" t="s">
        <v>47</v>
      </c>
      <c r="B56" s="101">
        <v>99</v>
      </c>
      <c r="C56" s="125">
        <v>99.627682873412184</v>
      </c>
      <c r="D56" s="343">
        <v>99</v>
      </c>
      <c r="E56" s="1496"/>
      <c r="F56" s="267">
        <v>96.58</v>
      </c>
      <c r="G56" s="101">
        <v>99</v>
      </c>
      <c r="H56" s="343">
        <v>99</v>
      </c>
      <c r="I56" s="496">
        <v>0.97529999999999994</v>
      </c>
      <c r="J56" s="101">
        <v>99</v>
      </c>
      <c r="K56" s="343">
        <v>99</v>
      </c>
      <c r="L56" s="790">
        <v>75.52</v>
      </c>
      <c r="M56" s="875">
        <v>0.8</v>
      </c>
      <c r="N56" s="908">
        <f>'METAS 2021'!AD55</f>
        <v>80</v>
      </c>
      <c r="O56" s="908">
        <v>0.7198</v>
      </c>
      <c r="P56" s="908">
        <f>'SUGESTÃO DA ÁREA TÉCNICA 2021'!AZ55</f>
        <v>0</v>
      </c>
      <c r="Q56" s="908">
        <f>'METAS 2021'!AZ55</f>
        <v>0</v>
      </c>
      <c r="R56" s="908">
        <f>'RESULTADO 2021'!BA55</f>
        <v>0</v>
      </c>
      <c r="S56" s="60" t="s">
        <v>72</v>
      </c>
      <c r="U56" s="411">
        <f t="shared" si="0"/>
        <v>59.4</v>
      </c>
      <c r="V56" s="271">
        <f t="shared" si="1"/>
        <v>98.01</v>
      </c>
      <c r="W56" s="412">
        <f t="shared" si="2"/>
        <v>99</v>
      </c>
    </row>
    <row r="57" spans="1:23" ht="15.75">
      <c r="A57" s="47" t="s">
        <v>50</v>
      </c>
      <c r="B57" s="101">
        <v>96</v>
      </c>
      <c r="C57" s="125">
        <v>100</v>
      </c>
      <c r="D57" s="343">
        <v>97</v>
      </c>
      <c r="E57" s="1496"/>
      <c r="F57" s="267">
        <v>93.33</v>
      </c>
      <c r="G57" s="101">
        <v>97</v>
      </c>
      <c r="H57" s="343">
        <v>97</v>
      </c>
      <c r="I57" s="496">
        <v>0.92779999999999996</v>
      </c>
      <c r="J57" s="101">
        <v>97</v>
      </c>
      <c r="K57" s="343">
        <v>97</v>
      </c>
      <c r="L57" s="791">
        <v>57.67</v>
      </c>
      <c r="M57" s="873">
        <v>0.8</v>
      </c>
      <c r="N57" s="908">
        <f>'METAS 2021'!AD56</f>
        <v>80</v>
      </c>
      <c r="O57" s="908">
        <v>0.52</v>
      </c>
      <c r="P57" s="908">
        <f>'SUGESTÃO DA ÁREA TÉCNICA 2021'!AZ56</f>
        <v>0</v>
      </c>
      <c r="Q57" s="908">
        <f>'METAS 2021'!AZ56</f>
        <v>0</v>
      </c>
      <c r="R57" s="908">
        <f>'RESULTADO 2021'!BA56</f>
        <v>0</v>
      </c>
      <c r="S57" s="60" t="s">
        <v>72</v>
      </c>
      <c r="U57" s="411">
        <f t="shared" si="0"/>
        <v>58.199999999999996</v>
      </c>
      <c r="V57" s="271">
        <f t="shared" si="1"/>
        <v>96.03</v>
      </c>
      <c r="W57" s="412">
        <f t="shared" si="2"/>
        <v>97</v>
      </c>
    </row>
    <row r="58" spans="1:23" ht="15.75">
      <c r="A58" s="47" t="s">
        <v>49</v>
      </c>
      <c r="B58" s="101">
        <v>75</v>
      </c>
      <c r="C58" s="125">
        <v>78.972902615075142</v>
      </c>
      <c r="D58" s="345">
        <v>78</v>
      </c>
      <c r="E58" s="1496"/>
      <c r="F58" s="267">
        <v>74.64</v>
      </c>
      <c r="G58" s="19" t="s">
        <v>412</v>
      </c>
      <c r="H58" s="343">
        <v>75</v>
      </c>
      <c r="I58" s="495">
        <v>0.88109999999999999</v>
      </c>
      <c r="J58" s="101">
        <v>75</v>
      </c>
      <c r="K58" s="343">
        <v>80</v>
      </c>
      <c r="L58" s="790">
        <v>60.33</v>
      </c>
      <c r="M58" s="873">
        <v>0.8</v>
      </c>
      <c r="N58" s="908">
        <f>'METAS 2021'!AD57</f>
        <v>75</v>
      </c>
      <c r="O58" s="908">
        <v>0.83030000000000004</v>
      </c>
      <c r="P58" s="908">
        <f>'SUGESTÃO DA ÁREA TÉCNICA 2021'!AZ57</f>
        <v>0</v>
      </c>
      <c r="Q58" s="908">
        <f>'METAS 2021'!AZ57</f>
        <v>0</v>
      </c>
      <c r="R58" s="908">
        <f>'RESULTADO 2021'!BA57</f>
        <v>0</v>
      </c>
      <c r="S58" s="60" t="s">
        <v>72</v>
      </c>
      <c r="U58" s="411">
        <f t="shared" si="0"/>
        <v>48</v>
      </c>
      <c r="V58" s="271">
        <f t="shared" si="1"/>
        <v>79.2</v>
      </c>
      <c r="W58" s="412">
        <f t="shared" si="2"/>
        <v>80</v>
      </c>
    </row>
    <row r="59" spans="1:23" ht="15.75">
      <c r="A59" s="47" t="s">
        <v>48</v>
      </c>
      <c r="B59" s="101">
        <v>100</v>
      </c>
      <c r="C59" s="125">
        <v>100</v>
      </c>
      <c r="D59" s="343">
        <v>100</v>
      </c>
      <c r="E59" s="1496"/>
      <c r="F59" s="327">
        <v>52.01</v>
      </c>
      <c r="G59" s="101">
        <v>100</v>
      </c>
      <c r="H59" s="343">
        <v>100</v>
      </c>
      <c r="I59" s="496">
        <v>0.85780000000000001</v>
      </c>
      <c r="J59" s="101">
        <v>90</v>
      </c>
      <c r="K59" s="343">
        <v>100</v>
      </c>
      <c r="L59" s="790">
        <v>68.89</v>
      </c>
      <c r="M59" s="873">
        <v>0.8</v>
      </c>
      <c r="N59" s="908">
        <f>'METAS 2021'!AD58</f>
        <v>80</v>
      </c>
      <c r="O59" s="908">
        <v>0.78220000000000001</v>
      </c>
      <c r="P59" s="908">
        <f>'SUGESTÃO DA ÁREA TÉCNICA 2021'!AZ58</f>
        <v>0</v>
      </c>
      <c r="Q59" s="908">
        <f>'METAS 2021'!AZ58</f>
        <v>0</v>
      </c>
      <c r="R59" s="908">
        <f>'RESULTADO 2021'!BA58</f>
        <v>0</v>
      </c>
      <c r="S59" s="60" t="s">
        <v>72</v>
      </c>
      <c r="U59" s="411">
        <f t="shared" si="0"/>
        <v>60</v>
      </c>
      <c r="V59" s="271">
        <f t="shared" si="1"/>
        <v>99</v>
      </c>
      <c r="W59" s="412">
        <f t="shared" si="2"/>
        <v>100</v>
      </c>
    </row>
    <row r="60" spans="1:23" ht="15.75">
      <c r="A60" s="47" t="s">
        <v>46</v>
      </c>
      <c r="B60" s="101">
        <v>93.01</v>
      </c>
      <c r="C60" s="125">
        <v>92.514668901927905</v>
      </c>
      <c r="D60" s="343">
        <v>90</v>
      </c>
      <c r="E60" s="1497"/>
      <c r="F60" s="267">
        <v>56</v>
      </c>
      <c r="G60" s="19" t="s">
        <v>412</v>
      </c>
      <c r="H60" s="343">
        <v>90</v>
      </c>
      <c r="I60" s="495">
        <v>0.99960000000000004</v>
      </c>
      <c r="J60" s="101">
        <v>95</v>
      </c>
      <c r="K60" s="343">
        <v>95</v>
      </c>
      <c r="L60" s="791">
        <v>37.729999999999997</v>
      </c>
      <c r="M60" s="869">
        <v>0.8</v>
      </c>
      <c r="N60" s="908">
        <f>'METAS 2021'!AD59</f>
        <v>80</v>
      </c>
      <c r="O60" s="908">
        <v>0.53080000000000005</v>
      </c>
      <c r="P60" s="908">
        <f>'SUGESTÃO DA ÁREA TÉCNICA 2021'!AZ59</f>
        <v>0</v>
      </c>
      <c r="Q60" s="908">
        <f>'METAS 2021'!AZ59</f>
        <v>0</v>
      </c>
      <c r="R60" s="908">
        <f>'RESULTADO 2021'!BA59</f>
        <v>0</v>
      </c>
      <c r="S60" s="60" t="s">
        <v>72</v>
      </c>
      <c r="U60" s="411">
        <f t="shared" si="0"/>
        <v>57</v>
      </c>
      <c r="V60" s="271">
        <f t="shared" si="1"/>
        <v>94.05</v>
      </c>
      <c r="W60" s="412">
        <f t="shared" si="2"/>
        <v>95</v>
      </c>
    </row>
    <row r="61" spans="1:23" ht="15.75">
      <c r="A61" s="13" t="s">
        <v>51</v>
      </c>
      <c r="B61" s="100"/>
      <c r="C61" s="159"/>
      <c r="D61" s="159"/>
      <c r="E61" s="1495" t="s">
        <v>203</v>
      </c>
      <c r="F61" s="159"/>
      <c r="G61" s="159"/>
      <c r="H61" s="159"/>
      <c r="I61" s="191"/>
      <c r="J61" s="191"/>
      <c r="K61" s="159"/>
      <c r="L61" s="159"/>
      <c r="M61" s="867"/>
      <c r="N61" s="928"/>
      <c r="O61" s="928"/>
      <c r="P61" s="1157"/>
      <c r="Q61" s="1157"/>
      <c r="R61" s="1157"/>
      <c r="S61" s="158" t="s">
        <v>72</v>
      </c>
      <c r="U61" s="411">
        <f t="shared" si="0"/>
        <v>0</v>
      </c>
      <c r="V61" s="271">
        <f t="shared" si="1"/>
        <v>0</v>
      </c>
      <c r="W61" s="412">
        <f t="shared" si="2"/>
        <v>0</v>
      </c>
    </row>
    <row r="62" spans="1:23" ht="15.75">
      <c r="A62" s="47" t="s">
        <v>54</v>
      </c>
      <c r="B62" s="101">
        <v>80</v>
      </c>
      <c r="C62" s="125">
        <v>83.950617283950606</v>
      </c>
      <c r="D62" s="343">
        <v>84</v>
      </c>
      <c r="E62" s="1496"/>
      <c r="F62" s="328">
        <v>88.21</v>
      </c>
      <c r="G62" s="101">
        <v>88.3</v>
      </c>
      <c r="H62" s="343">
        <v>88.3</v>
      </c>
      <c r="I62" s="495">
        <v>0.92510000000000003</v>
      </c>
      <c r="J62" s="101">
        <v>90</v>
      </c>
      <c r="K62" s="343">
        <v>90</v>
      </c>
      <c r="L62" s="792">
        <v>90.86</v>
      </c>
      <c r="M62" s="875">
        <v>0.95</v>
      </c>
      <c r="N62" s="908">
        <f>'METAS 2021'!AD61</f>
        <v>95</v>
      </c>
      <c r="O62" s="908">
        <v>0.55259999999999998</v>
      </c>
      <c r="P62" s="908">
        <f>'SUGESTÃO DA ÁREA TÉCNICA 2021'!AZ61</f>
        <v>0</v>
      </c>
      <c r="Q62" s="908">
        <f>'METAS 2021'!AZ61</f>
        <v>0</v>
      </c>
      <c r="R62" s="908">
        <f>'RESULTADO 2021'!BA61</f>
        <v>0</v>
      </c>
      <c r="S62" s="60" t="s">
        <v>72</v>
      </c>
      <c r="U62" s="411">
        <f t="shared" si="0"/>
        <v>54</v>
      </c>
      <c r="V62" s="271">
        <f t="shared" si="1"/>
        <v>89.1</v>
      </c>
      <c r="W62" s="412">
        <f t="shared" si="2"/>
        <v>90</v>
      </c>
    </row>
    <row r="63" spans="1:23" ht="15.75">
      <c r="A63" s="47" t="s">
        <v>52</v>
      </c>
      <c r="B63" s="101">
        <v>85.76</v>
      </c>
      <c r="C63" s="125">
        <v>91.231382420809737</v>
      </c>
      <c r="D63" s="343">
        <v>95</v>
      </c>
      <c r="E63" s="1496"/>
      <c r="F63" s="267">
        <v>88.57</v>
      </c>
      <c r="G63" s="19" t="s">
        <v>412</v>
      </c>
      <c r="H63" s="343">
        <v>91.5</v>
      </c>
      <c r="I63" s="496">
        <v>0.89280000000000004</v>
      </c>
      <c r="J63" s="101">
        <v>90</v>
      </c>
      <c r="K63" s="343">
        <v>90</v>
      </c>
      <c r="L63" s="790">
        <v>89.22</v>
      </c>
      <c r="M63" s="871">
        <v>0.95</v>
      </c>
      <c r="N63" s="908">
        <f>'METAS 2021'!AD62</f>
        <v>95</v>
      </c>
      <c r="O63" s="908">
        <v>0.84440000000000004</v>
      </c>
      <c r="P63" s="908">
        <f>'SUGESTÃO DA ÁREA TÉCNICA 2021'!AZ62</f>
        <v>0</v>
      </c>
      <c r="Q63" s="908">
        <f>'METAS 2021'!AZ62</f>
        <v>0</v>
      </c>
      <c r="R63" s="908">
        <f>'RESULTADO 2021'!BA62</f>
        <v>0</v>
      </c>
      <c r="S63" s="60" t="s">
        <v>72</v>
      </c>
      <c r="U63" s="411">
        <f t="shared" si="0"/>
        <v>54</v>
      </c>
      <c r="V63" s="271">
        <f t="shared" si="1"/>
        <v>89.1</v>
      </c>
      <c r="W63" s="412">
        <f t="shared" si="2"/>
        <v>90</v>
      </c>
    </row>
    <row r="64" spans="1:23" ht="15.75">
      <c r="A64" s="47" t="s">
        <v>53</v>
      </c>
      <c r="B64" s="101">
        <v>89.51</v>
      </c>
      <c r="C64" s="125">
        <v>91.298865069356879</v>
      </c>
      <c r="D64" s="343">
        <v>92</v>
      </c>
      <c r="E64" s="1496"/>
      <c r="F64" s="267">
        <v>91.34</v>
      </c>
      <c r="G64" s="19" t="s">
        <v>412</v>
      </c>
      <c r="H64" s="343">
        <v>92</v>
      </c>
      <c r="I64" s="495">
        <v>0.94450000000000001</v>
      </c>
      <c r="J64" s="101">
        <v>92</v>
      </c>
      <c r="K64" s="343">
        <v>92</v>
      </c>
      <c r="L64" s="790">
        <v>75.02</v>
      </c>
      <c r="M64" s="871">
        <v>0.9</v>
      </c>
      <c r="N64" s="908">
        <f>'METAS 2021'!AD63</f>
        <v>90</v>
      </c>
      <c r="O64" s="908">
        <v>0.91080000000000005</v>
      </c>
      <c r="P64" s="908">
        <f>'SUGESTÃO DA ÁREA TÉCNICA 2021'!AZ63</f>
        <v>0</v>
      </c>
      <c r="Q64" s="908">
        <f>'METAS 2021'!AZ63</f>
        <v>0</v>
      </c>
      <c r="R64" s="908">
        <f>'RESULTADO 2021'!BA63</f>
        <v>0</v>
      </c>
      <c r="S64" s="60" t="s">
        <v>72</v>
      </c>
      <c r="U64" s="411">
        <f t="shared" si="0"/>
        <v>55.199999999999996</v>
      </c>
      <c r="V64" s="271">
        <f t="shared" si="1"/>
        <v>91.08</v>
      </c>
      <c r="W64" s="412">
        <f t="shared" si="2"/>
        <v>92</v>
      </c>
    </row>
    <row r="65" spans="1:23" ht="15.75">
      <c r="A65" s="47" t="s">
        <v>56</v>
      </c>
      <c r="B65" s="101">
        <v>91.61</v>
      </c>
      <c r="C65" s="125">
        <v>100</v>
      </c>
      <c r="D65" s="343">
        <v>90</v>
      </c>
      <c r="E65" s="1496"/>
      <c r="F65" s="267">
        <v>79.83</v>
      </c>
      <c r="G65" s="101">
        <v>90</v>
      </c>
      <c r="H65" s="343">
        <v>90</v>
      </c>
      <c r="I65" s="495">
        <v>0.94989999999999997</v>
      </c>
      <c r="J65" s="101">
        <v>90</v>
      </c>
      <c r="K65" s="343">
        <v>85</v>
      </c>
      <c r="L65" s="790">
        <v>80.16</v>
      </c>
      <c r="M65" s="871">
        <v>0.95</v>
      </c>
      <c r="N65" s="908">
        <f>'METAS 2021'!AD64</f>
        <v>95</v>
      </c>
      <c r="O65" s="908">
        <v>0.61839999999999995</v>
      </c>
      <c r="P65" s="908">
        <f>'SUGESTÃO DA ÁREA TÉCNICA 2021'!AZ64</f>
        <v>0</v>
      </c>
      <c r="Q65" s="908">
        <f>'METAS 2021'!AZ64</f>
        <v>0</v>
      </c>
      <c r="R65" s="908">
        <f>'RESULTADO 2021'!BA64</f>
        <v>0</v>
      </c>
      <c r="S65" s="60" t="s">
        <v>72</v>
      </c>
      <c r="U65" s="411">
        <f t="shared" si="0"/>
        <v>51</v>
      </c>
      <c r="V65" s="271">
        <f t="shared" si="1"/>
        <v>84.15</v>
      </c>
      <c r="W65" s="412">
        <f t="shared" si="2"/>
        <v>85</v>
      </c>
    </row>
    <row r="66" spans="1:23" ht="15.75">
      <c r="A66" s="47" t="s">
        <v>57</v>
      </c>
      <c r="B66" s="101">
        <v>85</v>
      </c>
      <c r="C66" s="125">
        <v>96.869176295191949</v>
      </c>
      <c r="D66" s="343">
        <v>95</v>
      </c>
      <c r="E66" s="1496"/>
      <c r="F66" s="267">
        <v>58.9</v>
      </c>
      <c r="G66" s="19" t="s">
        <v>412</v>
      </c>
      <c r="H66" s="345">
        <v>90</v>
      </c>
      <c r="I66" s="496">
        <v>0.8175</v>
      </c>
      <c r="J66" s="101">
        <v>90</v>
      </c>
      <c r="K66" s="343">
        <v>90</v>
      </c>
      <c r="L66" s="790">
        <v>77.78</v>
      </c>
      <c r="M66" s="871">
        <v>0.9</v>
      </c>
      <c r="N66" s="908">
        <f>'METAS 2021'!AD65</f>
        <v>90</v>
      </c>
      <c r="O66" s="908">
        <v>0.52959999999999996</v>
      </c>
      <c r="P66" s="908">
        <f>'SUGESTÃO DA ÁREA TÉCNICA 2021'!AZ65</f>
        <v>0</v>
      </c>
      <c r="Q66" s="908">
        <f>'METAS 2021'!AZ65</f>
        <v>0</v>
      </c>
      <c r="R66" s="908">
        <f>'RESULTADO 2021'!BA65</f>
        <v>0</v>
      </c>
      <c r="S66" s="60" t="s">
        <v>72</v>
      </c>
      <c r="U66" s="411">
        <f t="shared" si="0"/>
        <v>54</v>
      </c>
      <c r="V66" s="271">
        <f t="shared" si="1"/>
        <v>89.1</v>
      </c>
      <c r="W66" s="412">
        <f t="shared" si="2"/>
        <v>90</v>
      </c>
    </row>
    <row r="67" spans="1:23" ht="15.75">
      <c r="A67" s="47" t="s">
        <v>55</v>
      </c>
      <c r="B67" s="101">
        <v>90</v>
      </c>
      <c r="C67" s="125">
        <v>89.477124183006538</v>
      </c>
      <c r="D67" s="343">
        <v>100</v>
      </c>
      <c r="E67" s="1497"/>
      <c r="F67" s="328">
        <v>100</v>
      </c>
      <c r="G67" s="101">
        <v>100</v>
      </c>
      <c r="H67" s="343">
        <v>100</v>
      </c>
      <c r="I67" s="496">
        <v>0.87470000000000003</v>
      </c>
      <c r="J67" s="101">
        <v>90</v>
      </c>
      <c r="K67" s="343">
        <v>90</v>
      </c>
      <c r="L67" s="792">
        <v>91.89</v>
      </c>
      <c r="M67" s="870">
        <v>1</v>
      </c>
      <c r="N67" s="908">
        <f>'METAS 2021'!AD66</f>
        <v>0</v>
      </c>
      <c r="O67" s="908">
        <v>0.74919999999999998</v>
      </c>
      <c r="P67" s="908">
        <f>'SUGESTÃO DA ÁREA TÉCNICA 2021'!AZ66</f>
        <v>0</v>
      </c>
      <c r="Q67" s="908">
        <f>'METAS 2021'!AZ66</f>
        <v>0</v>
      </c>
      <c r="R67" s="908">
        <f>'RESULTADO 2021'!BA66</f>
        <v>0</v>
      </c>
      <c r="S67" s="60" t="s">
        <v>72</v>
      </c>
      <c r="U67" s="411">
        <f t="shared" si="0"/>
        <v>54</v>
      </c>
      <c r="V67" s="271">
        <f t="shared" si="1"/>
        <v>89.1</v>
      </c>
      <c r="W67" s="412">
        <f t="shared" si="2"/>
        <v>90</v>
      </c>
    </row>
    <row r="68" spans="1:23" ht="15.75">
      <c r="A68" s="13" t="s">
        <v>77</v>
      </c>
      <c r="B68" s="100"/>
      <c r="C68" s="159"/>
      <c r="D68" s="100"/>
      <c r="E68" s="1495" t="s">
        <v>203</v>
      </c>
      <c r="F68" s="100"/>
      <c r="G68" s="100"/>
      <c r="H68" s="100"/>
      <c r="I68" s="100"/>
      <c r="J68" s="100"/>
      <c r="K68" s="100"/>
      <c r="L68" s="100"/>
      <c r="M68" s="867"/>
      <c r="N68" s="928"/>
      <c r="O68" s="928"/>
      <c r="P68" s="1157"/>
      <c r="Q68" s="1157"/>
      <c r="R68" s="1157"/>
      <c r="S68" s="158" t="s">
        <v>72</v>
      </c>
      <c r="U68" s="411">
        <f t="shared" ref="U68:U79" si="3">K68*60%</f>
        <v>0</v>
      </c>
      <c r="V68" s="271">
        <f t="shared" ref="V68:V79" si="4">K68*99%</f>
        <v>0</v>
      </c>
      <c r="W68" s="412">
        <f t="shared" ref="W68:W79" si="5">K68*100%</f>
        <v>0</v>
      </c>
    </row>
    <row r="69" spans="1:23" ht="15.75">
      <c r="A69" s="47" t="s">
        <v>58</v>
      </c>
      <c r="B69" s="101">
        <v>80</v>
      </c>
      <c r="C69" s="125">
        <v>83.764474008376439</v>
      </c>
      <c r="D69" s="343">
        <v>85</v>
      </c>
      <c r="E69" s="1496"/>
      <c r="F69" s="267">
        <v>67.5</v>
      </c>
      <c r="G69" s="19" t="s">
        <v>412</v>
      </c>
      <c r="H69" s="343">
        <v>80</v>
      </c>
      <c r="I69" s="496">
        <v>0.76739999999999997</v>
      </c>
      <c r="J69" s="101">
        <v>80</v>
      </c>
      <c r="K69" s="343">
        <v>75</v>
      </c>
      <c r="L69" s="790">
        <v>63.53</v>
      </c>
      <c r="M69" s="872">
        <v>0.8</v>
      </c>
      <c r="N69" s="908">
        <f>'METAS 2021'!AD68</f>
        <v>70</v>
      </c>
      <c r="O69" s="908">
        <v>0.66049999999999998</v>
      </c>
      <c r="P69" s="908">
        <f>'SUGESTÃO DA ÁREA TÉCNICA 2021'!AZ68</f>
        <v>0</v>
      </c>
      <c r="Q69" s="908">
        <f>'METAS 2021'!AZ68</f>
        <v>0</v>
      </c>
      <c r="R69" s="908">
        <f>'RESULTADO 2021'!BA68</f>
        <v>0</v>
      </c>
      <c r="S69" s="60" t="s">
        <v>72</v>
      </c>
      <c r="U69" s="411">
        <f t="shared" si="3"/>
        <v>45</v>
      </c>
      <c r="V69" s="271">
        <f t="shared" si="4"/>
        <v>74.25</v>
      </c>
      <c r="W69" s="412">
        <f t="shared" si="5"/>
        <v>75</v>
      </c>
    </row>
    <row r="70" spans="1:23" ht="15.75">
      <c r="A70" s="47" t="s">
        <v>59</v>
      </c>
      <c r="B70" s="101">
        <v>86</v>
      </c>
      <c r="C70" s="125">
        <v>89.121114683815648</v>
      </c>
      <c r="D70" s="343">
        <v>86</v>
      </c>
      <c r="E70" s="1496"/>
      <c r="F70" s="328">
        <v>90.74</v>
      </c>
      <c r="G70" s="101">
        <v>90</v>
      </c>
      <c r="H70" s="343">
        <v>90</v>
      </c>
      <c r="I70" s="495">
        <v>0.92889999999999995</v>
      </c>
      <c r="J70" s="101">
        <v>90</v>
      </c>
      <c r="K70" s="343">
        <v>90</v>
      </c>
      <c r="L70" s="791">
        <v>49.36</v>
      </c>
      <c r="M70" s="869">
        <v>0.8</v>
      </c>
      <c r="N70" s="908">
        <f>'METAS 2021'!AD69</f>
        <v>80</v>
      </c>
      <c r="O70" s="908">
        <v>0.87339999999999995</v>
      </c>
      <c r="P70" s="908">
        <f>'SUGESTÃO DA ÁREA TÉCNICA 2021'!AZ69</f>
        <v>0</v>
      </c>
      <c r="Q70" s="908">
        <f>'METAS 2021'!AZ69</f>
        <v>0</v>
      </c>
      <c r="R70" s="908">
        <f>'RESULTADO 2021'!BA69</f>
        <v>0</v>
      </c>
      <c r="S70" s="60" t="s">
        <v>72</v>
      </c>
      <c r="U70" s="411">
        <f t="shared" si="3"/>
        <v>54</v>
      </c>
      <c r="V70" s="271">
        <f t="shared" si="4"/>
        <v>89.1</v>
      </c>
      <c r="W70" s="412">
        <f t="shared" si="5"/>
        <v>90</v>
      </c>
    </row>
    <row r="71" spans="1:23" ht="15.75">
      <c r="A71" s="47" t="s">
        <v>60</v>
      </c>
      <c r="B71" s="101">
        <v>80</v>
      </c>
      <c r="C71" s="125">
        <v>88.537743572949083</v>
      </c>
      <c r="D71" s="343">
        <v>89</v>
      </c>
      <c r="E71" s="1496"/>
      <c r="F71" s="267">
        <v>65.81</v>
      </c>
      <c r="G71" s="19" t="s">
        <v>412</v>
      </c>
      <c r="H71" s="343">
        <v>85</v>
      </c>
      <c r="I71" s="495">
        <v>0.94079999999999997</v>
      </c>
      <c r="J71" s="101">
        <v>90</v>
      </c>
      <c r="K71" s="343">
        <v>86</v>
      </c>
      <c r="L71" s="791">
        <v>29.03</v>
      </c>
      <c r="M71" s="869">
        <v>0.8</v>
      </c>
      <c r="N71" s="908">
        <f>'METAS 2021'!AD70</f>
        <v>0</v>
      </c>
      <c r="O71" s="908">
        <v>0.28370000000000001</v>
      </c>
      <c r="P71" s="908">
        <f>'SUGESTÃO DA ÁREA TÉCNICA 2021'!AZ70</f>
        <v>0</v>
      </c>
      <c r="Q71" s="908">
        <f>'METAS 2021'!AZ70</f>
        <v>0</v>
      </c>
      <c r="R71" s="908">
        <f>'RESULTADO 2021'!BA70</f>
        <v>0</v>
      </c>
      <c r="S71" s="60" t="s">
        <v>72</v>
      </c>
      <c r="U71" s="411">
        <f t="shared" si="3"/>
        <v>51.6</v>
      </c>
      <c r="V71" s="271">
        <f t="shared" si="4"/>
        <v>85.14</v>
      </c>
      <c r="W71" s="412">
        <f t="shared" si="5"/>
        <v>86</v>
      </c>
    </row>
    <row r="72" spans="1:23" ht="15.75">
      <c r="A72" s="47" t="s">
        <v>61</v>
      </c>
      <c r="B72" s="101">
        <v>85</v>
      </c>
      <c r="C72" s="125">
        <v>84.156798693344228</v>
      </c>
      <c r="D72" s="343">
        <v>83</v>
      </c>
      <c r="E72" s="1496"/>
      <c r="F72" s="328">
        <v>88</v>
      </c>
      <c r="G72" s="101">
        <v>85</v>
      </c>
      <c r="H72" s="343">
        <v>85</v>
      </c>
      <c r="I72" s="495">
        <v>0.91220000000000001</v>
      </c>
      <c r="J72" s="101">
        <v>85</v>
      </c>
      <c r="K72" s="343">
        <v>85</v>
      </c>
      <c r="L72" s="792">
        <v>88.01</v>
      </c>
      <c r="M72" s="870">
        <v>0.95</v>
      </c>
      <c r="N72" s="908">
        <f>'METAS 2021'!AD71</f>
        <v>90</v>
      </c>
      <c r="O72" s="908">
        <v>0.65700000000000003</v>
      </c>
      <c r="P72" s="908">
        <f>'SUGESTÃO DA ÁREA TÉCNICA 2021'!AZ71</f>
        <v>0</v>
      </c>
      <c r="Q72" s="908">
        <f>'METAS 2021'!AZ71</f>
        <v>0</v>
      </c>
      <c r="R72" s="908">
        <f>'RESULTADO 2021'!BA71</f>
        <v>0</v>
      </c>
      <c r="S72" s="60" t="s">
        <v>72</v>
      </c>
      <c r="U72" s="411">
        <f t="shared" si="3"/>
        <v>51</v>
      </c>
      <c r="V72" s="271">
        <f t="shared" si="4"/>
        <v>84.15</v>
      </c>
      <c r="W72" s="412">
        <f t="shared" si="5"/>
        <v>85</v>
      </c>
    </row>
    <row r="73" spans="1:23" ht="15.75">
      <c r="A73" s="47" t="s">
        <v>62</v>
      </c>
      <c r="B73" s="101">
        <v>88.21</v>
      </c>
      <c r="C73" s="125">
        <v>90.664492458214426</v>
      </c>
      <c r="D73" s="357">
        <v>88.21</v>
      </c>
      <c r="E73" s="1497"/>
      <c r="F73" s="494">
        <v>87.04</v>
      </c>
      <c r="G73" s="19" t="s">
        <v>412</v>
      </c>
      <c r="H73" s="343">
        <v>85</v>
      </c>
      <c r="I73" s="495">
        <v>0.91139999999999999</v>
      </c>
      <c r="J73" s="101">
        <v>85</v>
      </c>
      <c r="K73" s="343">
        <v>85</v>
      </c>
      <c r="L73" s="791">
        <v>42.24</v>
      </c>
      <c r="M73" s="869">
        <v>0.8</v>
      </c>
      <c r="N73" s="908">
        <f>'METAS 2021'!AD72</f>
        <v>0</v>
      </c>
      <c r="O73" s="908">
        <v>0.43519999999999998</v>
      </c>
      <c r="P73" s="908">
        <f>'SUGESTÃO DA ÁREA TÉCNICA 2021'!AZ72</f>
        <v>0</v>
      </c>
      <c r="Q73" s="908">
        <f>'METAS 2021'!AZ72</f>
        <v>0</v>
      </c>
      <c r="R73" s="908">
        <f>'RESULTADO 2021'!BA72</f>
        <v>0</v>
      </c>
      <c r="S73" s="60" t="s">
        <v>72</v>
      </c>
      <c r="U73" s="411">
        <f t="shared" si="3"/>
        <v>51</v>
      </c>
      <c r="V73" s="271">
        <f t="shared" si="4"/>
        <v>84.15</v>
      </c>
      <c r="W73" s="412">
        <f t="shared" si="5"/>
        <v>85</v>
      </c>
    </row>
    <row r="74" spans="1:23" ht="15.75">
      <c r="A74" s="13" t="s">
        <v>63</v>
      </c>
      <c r="B74" s="100"/>
      <c r="C74" s="159"/>
      <c r="D74" s="100"/>
      <c r="E74" s="1495" t="s">
        <v>203</v>
      </c>
      <c r="F74" s="100"/>
      <c r="G74" s="100"/>
      <c r="H74" s="100"/>
      <c r="I74" s="100"/>
      <c r="J74" s="100"/>
      <c r="K74" s="100"/>
      <c r="L74" s="100"/>
      <c r="M74" s="867"/>
      <c r="N74" s="928"/>
      <c r="O74" s="928"/>
      <c r="P74" s="1157"/>
      <c r="Q74" s="1157"/>
      <c r="R74" s="1157"/>
      <c r="S74" s="158" t="s">
        <v>72</v>
      </c>
      <c r="U74" s="411">
        <f t="shared" si="3"/>
        <v>0</v>
      </c>
      <c r="V74" s="271">
        <f t="shared" si="4"/>
        <v>0</v>
      </c>
      <c r="W74" s="412">
        <f t="shared" si="5"/>
        <v>0</v>
      </c>
    </row>
    <row r="75" spans="1:23" ht="15.75">
      <c r="A75" s="47" t="s">
        <v>64</v>
      </c>
      <c r="B75" s="101">
        <v>85</v>
      </c>
      <c r="C75" s="125">
        <v>95.526315789473685</v>
      </c>
      <c r="D75" s="343">
        <v>90</v>
      </c>
      <c r="E75" s="1496"/>
      <c r="F75" s="267">
        <v>86.02</v>
      </c>
      <c r="G75" s="19" t="s">
        <v>412</v>
      </c>
      <c r="H75" s="343">
        <v>85</v>
      </c>
      <c r="I75" s="495">
        <v>0.88049999999999995</v>
      </c>
      <c r="J75" s="101">
        <v>85</v>
      </c>
      <c r="K75" s="343">
        <v>85</v>
      </c>
      <c r="L75" s="790">
        <v>57.53</v>
      </c>
      <c r="M75" s="872">
        <v>0.8</v>
      </c>
      <c r="N75" s="908">
        <f>'METAS 2021'!AD74</f>
        <v>80</v>
      </c>
      <c r="O75" s="908">
        <v>0.52529999999999999</v>
      </c>
      <c r="P75" s="908">
        <f>'SUGESTÃO DA ÁREA TÉCNICA 2021'!AZ74</f>
        <v>0</v>
      </c>
      <c r="Q75" s="908">
        <f>'METAS 2021'!AZ74</f>
        <v>0</v>
      </c>
      <c r="R75" s="908">
        <f>'RESULTADO 2021'!BA74</f>
        <v>0</v>
      </c>
      <c r="S75" s="60" t="s">
        <v>72</v>
      </c>
      <c r="U75" s="411">
        <f t="shared" si="3"/>
        <v>51</v>
      </c>
      <c r="V75" s="271">
        <f t="shared" si="4"/>
        <v>84.15</v>
      </c>
      <c r="W75" s="412">
        <f t="shared" si="5"/>
        <v>85</v>
      </c>
    </row>
    <row r="76" spans="1:23" ht="15.75">
      <c r="A76" s="47" t="s">
        <v>65</v>
      </c>
      <c r="B76" s="101">
        <v>80</v>
      </c>
      <c r="C76" s="125">
        <v>87.556561085972845</v>
      </c>
      <c r="D76" s="343">
        <v>81</v>
      </c>
      <c r="E76" s="1496"/>
      <c r="F76" s="328">
        <v>91.01</v>
      </c>
      <c r="G76" s="101">
        <v>82</v>
      </c>
      <c r="H76" s="343">
        <v>82</v>
      </c>
      <c r="I76" s="495">
        <v>0.88749999999999996</v>
      </c>
      <c r="J76" s="101">
        <v>85</v>
      </c>
      <c r="K76" s="343">
        <v>82</v>
      </c>
      <c r="L76" s="792">
        <v>89.34</v>
      </c>
      <c r="M76" s="870">
        <v>0.95</v>
      </c>
      <c r="N76" s="908">
        <f>'METAS 2021'!AD75</f>
        <v>82</v>
      </c>
      <c r="O76" s="908">
        <v>0.68989999999999996</v>
      </c>
      <c r="P76" s="908">
        <f>'SUGESTÃO DA ÁREA TÉCNICA 2021'!AZ75</f>
        <v>0</v>
      </c>
      <c r="Q76" s="908">
        <f>'METAS 2021'!AZ75</f>
        <v>0</v>
      </c>
      <c r="R76" s="908">
        <f>'RESULTADO 2021'!BA75</f>
        <v>0</v>
      </c>
      <c r="S76" s="60" t="s">
        <v>72</v>
      </c>
      <c r="U76" s="411">
        <f t="shared" si="3"/>
        <v>49.199999999999996</v>
      </c>
      <c r="V76" s="271">
        <f t="shared" si="4"/>
        <v>81.179999999999993</v>
      </c>
      <c r="W76" s="412">
        <f t="shared" si="5"/>
        <v>82</v>
      </c>
    </row>
    <row r="77" spans="1:23" ht="15.75">
      <c r="A77" s="47" t="s">
        <v>66</v>
      </c>
      <c r="B77" s="101">
        <v>75</v>
      </c>
      <c r="C77" s="125">
        <v>88.890779176590669</v>
      </c>
      <c r="D77" s="343">
        <v>80</v>
      </c>
      <c r="E77" s="1496"/>
      <c r="F77" s="267">
        <v>78.3</v>
      </c>
      <c r="G77" s="101">
        <v>80</v>
      </c>
      <c r="H77" s="343">
        <v>80</v>
      </c>
      <c r="I77" s="495">
        <v>0.84970000000000001</v>
      </c>
      <c r="J77" s="101">
        <v>80</v>
      </c>
      <c r="K77" s="343">
        <v>80</v>
      </c>
      <c r="L77" s="790">
        <v>79.95</v>
      </c>
      <c r="M77" s="871">
        <v>0.9</v>
      </c>
      <c r="N77" s="908">
        <f>'METAS 2021'!AD76</f>
        <v>85</v>
      </c>
      <c r="O77" s="908">
        <v>0.71950000000000003</v>
      </c>
      <c r="P77" s="908">
        <f>'SUGESTÃO DA ÁREA TÉCNICA 2021'!AZ76</f>
        <v>0</v>
      </c>
      <c r="Q77" s="908">
        <f>'METAS 2021'!AZ76</f>
        <v>0</v>
      </c>
      <c r="R77" s="908">
        <f>'RESULTADO 2021'!BA76</f>
        <v>0</v>
      </c>
      <c r="S77" s="60" t="s">
        <v>72</v>
      </c>
      <c r="U77" s="411">
        <f t="shared" si="3"/>
        <v>48</v>
      </c>
      <c r="V77" s="271">
        <f t="shared" si="4"/>
        <v>79.2</v>
      </c>
      <c r="W77" s="412">
        <f t="shared" si="5"/>
        <v>80</v>
      </c>
    </row>
    <row r="78" spans="1:23" ht="15.75">
      <c r="A78" s="47" t="s">
        <v>67</v>
      </c>
      <c r="B78" s="101">
        <v>87</v>
      </c>
      <c r="C78" s="125">
        <v>89.907332796132152</v>
      </c>
      <c r="D78" s="343">
        <v>100</v>
      </c>
      <c r="E78" s="1496"/>
      <c r="F78" s="267">
        <v>72.349999999999994</v>
      </c>
      <c r="G78" s="101">
        <v>100</v>
      </c>
      <c r="H78" s="343">
        <v>85.98</v>
      </c>
      <c r="I78" s="495">
        <v>0.85980000000000001</v>
      </c>
      <c r="J78" s="101">
        <v>85</v>
      </c>
      <c r="K78" s="343" t="s">
        <v>600</v>
      </c>
      <c r="L78" s="794">
        <v>53.71</v>
      </c>
      <c r="M78" s="873">
        <v>0.8</v>
      </c>
      <c r="N78" s="908">
        <f>'METAS 2021'!AD77</f>
        <v>80</v>
      </c>
      <c r="O78" s="908">
        <v>0.68810000000000004</v>
      </c>
      <c r="P78" s="908">
        <f>'SUGESTÃO DA ÁREA TÉCNICA 2021'!AZ77</f>
        <v>0</v>
      </c>
      <c r="Q78" s="908">
        <f>'METAS 2021'!AZ77</f>
        <v>0</v>
      </c>
      <c r="R78" s="908">
        <f>'RESULTADO 2021'!BA77</f>
        <v>0</v>
      </c>
      <c r="S78" s="60" t="s">
        <v>72</v>
      </c>
      <c r="U78" s="411" t="e">
        <f t="shared" si="3"/>
        <v>#VALUE!</v>
      </c>
      <c r="V78" s="271" t="e">
        <f t="shared" si="4"/>
        <v>#VALUE!</v>
      </c>
      <c r="W78" s="412" t="e">
        <f t="shared" si="5"/>
        <v>#VALUE!</v>
      </c>
    </row>
    <row r="79" spans="1:23" ht="15.75">
      <c r="A79" s="47" t="s">
        <v>68</v>
      </c>
      <c r="B79" s="101">
        <v>80</v>
      </c>
      <c r="C79" s="125">
        <v>88.574618533680678</v>
      </c>
      <c r="D79" s="343">
        <v>85</v>
      </c>
      <c r="E79" s="1497"/>
      <c r="F79" s="328">
        <v>88.74</v>
      </c>
      <c r="G79" s="101">
        <v>85</v>
      </c>
      <c r="H79" s="343">
        <v>85</v>
      </c>
      <c r="I79" s="495">
        <v>0.93210000000000004</v>
      </c>
      <c r="J79" s="101">
        <v>85</v>
      </c>
      <c r="K79" s="343">
        <v>85</v>
      </c>
      <c r="L79" s="792">
        <v>89.23</v>
      </c>
      <c r="M79" s="870">
        <v>0.95</v>
      </c>
      <c r="N79" s="908">
        <f>'METAS 2021'!AD78</f>
        <v>95</v>
      </c>
      <c r="O79" s="908">
        <v>0.87250000000000005</v>
      </c>
      <c r="P79" s="908">
        <f>'SUGESTÃO DA ÁREA TÉCNICA 2021'!AZ78</f>
        <v>0</v>
      </c>
      <c r="Q79" s="908">
        <f>'METAS 2021'!AZ78</f>
        <v>0</v>
      </c>
      <c r="R79" s="908">
        <f>'RESULTADO 2021'!BA78</f>
        <v>0</v>
      </c>
      <c r="S79" s="60" t="s">
        <v>72</v>
      </c>
      <c r="U79" s="411">
        <f t="shared" si="3"/>
        <v>51</v>
      </c>
      <c r="V79" s="271">
        <f t="shared" si="4"/>
        <v>84.15</v>
      </c>
      <c r="W79" s="412">
        <f t="shared" si="5"/>
        <v>85</v>
      </c>
    </row>
    <row r="80" spans="1:23" ht="9" customHeight="1">
      <c r="A80" s="47"/>
      <c r="B80" s="58"/>
      <c r="C80" s="58"/>
      <c r="D80" s="58"/>
      <c r="E80" s="58"/>
      <c r="F80" s="58"/>
      <c r="G80" s="58"/>
      <c r="H80" s="58"/>
      <c r="I80" s="58"/>
      <c r="J80" s="58"/>
      <c r="K80" s="59"/>
      <c r="L80" s="59"/>
      <c r="M80" s="500"/>
      <c r="N80" s="500"/>
      <c r="O80" s="500"/>
      <c r="P80" s="500"/>
      <c r="Q80" s="500"/>
      <c r="R80" s="500"/>
      <c r="S80" s="48"/>
      <c r="U80" s="285"/>
      <c r="V80" s="285"/>
      <c r="W80" s="285"/>
    </row>
    <row r="81" spans="1:19" ht="12.75" customHeight="1">
      <c r="A81" s="3"/>
      <c r="B81" s="3"/>
      <c r="K81" s="285"/>
      <c r="L81" s="285"/>
      <c r="M81" s="285"/>
      <c r="N81" s="285"/>
      <c r="O81" s="285"/>
      <c r="P81" s="285"/>
      <c r="Q81" s="285"/>
      <c r="R81" s="285"/>
    </row>
    <row r="82" spans="1:19" ht="12.75" customHeight="1">
      <c r="A82" s="1292" t="s">
        <v>632</v>
      </c>
      <c r="B82" s="1293"/>
      <c r="C82" s="1293"/>
      <c r="D82" s="1293"/>
      <c r="E82" s="1293"/>
      <c r="F82" s="1293"/>
      <c r="G82" s="1293"/>
      <c r="H82" s="1293"/>
      <c r="I82" s="1293"/>
      <c r="J82" s="1293"/>
      <c r="K82" s="1293"/>
      <c r="L82" s="1293"/>
      <c r="M82" s="1293"/>
      <c r="N82" s="1293"/>
      <c r="O82" s="1293"/>
      <c r="P82" s="1293"/>
      <c r="Q82" s="1293"/>
      <c r="R82" s="1293"/>
      <c r="S82" s="1382"/>
    </row>
    <row r="83" spans="1:19" ht="15" customHeight="1">
      <c r="A83" s="1286" t="s">
        <v>692</v>
      </c>
      <c r="B83" s="1287"/>
      <c r="C83" s="1287"/>
      <c r="D83" s="1287"/>
      <c r="E83" s="1287"/>
      <c r="F83" s="1287"/>
      <c r="G83" s="1287"/>
      <c r="H83" s="1287"/>
      <c r="I83" s="1287"/>
      <c r="J83" s="1287"/>
      <c r="K83" s="1287"/>
      <c r="L83" s="1287"/>
      <c r="M83" s="1287"/>
      <c r="N83" s="1287"/>
      <c r="O83" s="1287"/>
      <c r="P83" s="1287"/>
      <c r="Q83" s="1287"/>
      <c r="R83" s="1287"/>
      <c r="S83" s="1379"/>
    </row>
    <row r="84" spans="1:19" ht="15" customHeight="1">
      <c r="A84" s="1288" t="s">
        <v>693</v>
      </c>
      <c r="B84" s="1289"/>
      <c r="C84" s="1289"/>
      <c r="D84" s="1289"/>
      <c r="E84" s="1289"/>
      <c r="F84" s="1289"/>
      <c r="G84" s="1289"/>
      <c r="H84" s="1289"/>
      <c r="I84" s="1289"/>
      <c r="J84" s="1289"/>
      <c r="K84" s="1289"/>
      <c r="L84" s="1289"/>
      <c r="M84" s="1289"/>
      <c r="N84" s="1289"/>
      <c r="O84" s="1289"/>
      <c r="P84" s="1289"/>
      <c r="Q84" s="1289"/>
      <c r="R84" s="1289"/>
      <c r="S84" s="1380"/>
    </row>
    <row r="85" spans="1:19">
      <c r="A85" s="1290"/>
      <c r="B85" s="1291"/>
      <c r="C85" s="1291"/>
      <c r="D85" s="1291"/>
      <c r="E85" s="1291"/>
      <c r="F85" s="1291"/>
      <c r="G85" s="1291"/>
      <c r="H85" s="1291"/>
      <c r="I85" s="1291"/>
      <c r="J85" s="1291"/>
      <c r="K85" s="1291"/>
      <c r="L85" s="1291"/>
      <c r="M85" s="1291"/>
      <c r="N85" s="1291"/>
      <c r="O85" s="1291"/>
      <c r="P85" s="1291"/>
      <c r="Q85" s="1291"/>
      <c r="R85" s="1291"/>
      <c r="S85" s="1381"/>
    </row>
    <row r="86" spans="1:19">
      <c r="A86" s="35"/>
      <c r="B86" s="35"/>
      <c r="C86" s="35"/>
      <c r="D86" s="35"/>
      <c r="E86" s="35"/>
      <c r="F86" s="35"/>
      <c r="G86" s="35"/>
      <c r="H86" s="35"/>
      <c r="I86" s="35"/>
      <c r="J86" s="35"/>
      <c r="K86" s="668"/>
      <c r="L86" s="668"/>
      <c r="M86" s="668"/>
      <c r="N86" s="668"/>
      <c r="O86" s="668"/>
      <c r="P86" s="668"/>
      <c r="Q86" s="668"/>
      <c r="R86" s="668"/>
      <c r="S86" s="35"/>
    </row>
    <row r="87" spans="1:19">
      <c r="A87" s="558"/>
      <c r="B87" s="558"/>
      <c r="C87" s="558"/>
      <c r="D87" s="558"/>
      <c r="E87" s="558"/>
      <c r="F87" s="558"/>
      <c r="G87" s="558"/>
      <c r="H87" s="558"/>
      <c r="I87" s="558"/>
      <c r="J87" s="558"/>
      <c r="K87" s="558"/>
      <c r="L87" s="558"/>
      <c r="M87" s="558"/>
      <c r="N87" s="558"/>
      <c r="O87" s="558"/>
      <c r="P87" s="558"/>
      <c r="Q87" s="558"/>
      <c r="R87" s="558"/>
      <c r="S87" s="558"/>
    </row>
    <row r="88" spans="1:19">
      <c r="A88" s="1399" t="s">
        <v>677</v>
      </c>
      <c r="B88" s="1400"/>
      <c r="C88" s="1400"/>
      <c r="D88" s="1401"/>
      <c r="F88" s="35"/>
      <c r="K88" s="285"/>
      <c r="L88" s="408"/>
      <c r="M88" s="15"/>
      <c r="N88" s="285"/>
      <c r="O88" s="285"/>
      <c r="P88" s="285"/>
      <c r="Q88" s="285"/>
      <c r="R88" s="285"/>
      <c r="S88" s="21"/>
    </row>
    <row r="89" spans="1:19" ht="15.75">
      <c r="A89" s="546" t="s">
        <v>629</v>
      </c>
      <c r="B89" s="547"/>
      <c r="C89" s="548"/>
      <c r="D89" s="341">
        <v>1</v>
      </c>
      <c r="F89" s="35"/>
      <c r="K89" s="285"/>
      <c r="L89" s="408"/>
      <c r="M89" s="15"/>
      <c r="N89" s="285"/>
      <c r="O89" s="285"/>
      <c r="P89" s="285"/>
      <c r="Q89" s="285"/>
      <c r="R89" s="285"/>
      <c r="S89" s="21"/>
    </row>
    <row r="90" spans="1:19" ht="15.75">
      <c r="A90" s="549" t="s">
        <v>630</v>
      </c>
      <c r="B90" s="550"/>
      <c r="C90" s="551"/>
      <c r="D90" s="266" t="s">
        <v>635</v>
      </c>
      <c r="F90" s="35"/>
      <c r="K90" s="285"/>
      <c r="L90" s="408"/>
      <c r="M90" s="15"/>
      <c r="N90" s="285"/>
      <c r="O90" s="285"/>
      <c r="P90" s="285"/>
      <c r="Q90" s="285"/>
      <c r="R90" s="285"/>
      <c r="S90" s="21"/>
    </row>
    <row r="91" spans="1:19" ht="15.75">
      <c r="A91" s="546" t="s">
        <v>631</v>
      </c>
      <c r="B91" s="547"/>
      <c r="C91" s="548"/>
      <c r="D91" s="329" t="s">
        <v>634</v>
      </c>
      <c r="F91" s="35"/>
      <c r="K91" s="285"/>
      <c r="L91" s="408"/>
      <c r="M91" s="15"/>
      <c r="N91" s="285"/>
      <c r="O91" s="285"/>
      <c r="P91" s="285"/>
      <c r="Q91" s="285"/>
      <c r="R91" s="285"/>
      <c r="S91" s="21"/>
    </row>
    <row r="92" spans="1:19">
      <c r="A92" s="1396" t="s">
        <v>649</v>
      </c>
      <c r="B92" s="1396"/>
      <c r="C92" s="1396"/>
      <c r="D92" s="1396"/>
      <c r="F92" s="35"/>
      <c r="K92" s="285"/>
      <c r="L92" s="408"/>
      <c r="M92" s="15"/>
      <c r="N92" s="285"/>
      <c r="O92" s="285"/>
      <c r="P92" s="285"/>
      <c r="Q92" s="285"/>
      <c r="R92" s="285"/>
      <c r="S92" s="21"/>
    </row>
  </sheetData>
  <mergeCells count="28">
    <mergeCell ref="A88:D88"/>
    <mergeCell ref="A92:D92"/>
    <mergeCell ref="A82:S82"/>
    <mergeCell ref="A83:S83"/>
    <mergeCell ref="A84:S85"/>
    <mergeCell ref="A1:S1"/>
    <mergeCell ref="A7:A8"/>
    <mergeCell ref="S7:S8"/>
    <mergeCell ref="B7:C7"/>
    <mergeCell ref="D7:F7"/>
    <mergeCell ref="G7:I7"/>
    <mergeCell ref="A2:T2"/>
    <mergeCell ref="J7:L7"/>
    <mergeCell ref="A6:S6"/>
    <mergeCell ref="A4:S4"/>
    <mergeCell ref="A3:S3"/>
    <mergeCell ref="A5:S5"/>
    <mergeCell ref="M7:O7"/>
    <mergeCell ref="P7:R7"/>
    <mergeCell ref="E55:E60"/>
    <mergeCell ref="E61:E67"/>
    <mergeCell ref="E68:E73"/>
    <mergeCell ref="E74:E79"/>
    <mergeCell ref="E9:E18"/>
    <mergeCell ref="E19:E25"/>
    <mergeCell ref="E26:E34"/>
    <mergeCell ref="E35:E47"/>
    <mergeCell ref="E48:E54"/>
  </mergeCells>
  <printOptions horizontalCentered="1"/>
  <pageMargins left="0.39370078740157483" right="0.39370078740157483" top="0.19685039370078741" bottom="0.19685039370078741" header="0.27559055118110237" footer="0.27559055118110237"/>
  <pageSetup paperSize="9" scale="57" orientation="landscape" r:id="rId1"/>
  <colBreaks count="1" manualBreakCount="1">
    <brk id="19" max="99"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91"/>
  <sheetViews>
    <sheetView view="pageBreakPreview" topLeftCell="D1" zoomScale="77" zoomScaleNormal="160" zoomScaleSheetLayoutView="77" workbookViewId="0">
      <selection activeCell="O8" sqref="O8"/>
    </sheetView>
  </sheetViews>
  <sheetFormatPr defaultColWidth="30.85546875" defaultRowHeight="15"/>
  <cols>
    <col min="1" max="1" width="38.5703125" customWidth="1"/>
    <col min="2" max="3" width="11.85546875" hidden="1" customWidth="1"/>
    <col min="4" max="4" width="12.5703125" style="17" customWidth="1"/>
    <col min="5" max="5" width="22.5703125" style="21" customWidth="1"/>
    <col min="6" max="6" width="12.42578125" style="21" customWidth="1"/>
    <col min="7" max="7" width="21.140625" style="21" customWidth="1"/>
    <col min="8" max="8" width="13.140625" style="21" customWidth="1"/>
    <col min="9" max="9" width="14.140625" style="21" customWidth="1"/>
    <col min="10" max="10" width="20.85546875" style="21" customWidth="1"/>
    <col min="11" max="11" width="14.42578125" style="271" customWidth="1"/>
    <col min="12" max="12" width="13.85546875" style="271" customWidth="1"/>
    <col min="13" max="13" width="22" style="271" customWidth="1"/>
    <col min="14" max="14" width="13.85546875" style="271" customWidth="1"/>
    <col min="15" max="15" width="17" style="271" customWidth="1"/>
    <col min="16" max="16" width="21.28515625" style="271" customWidth="1"/>
    <col min="17" max="18" width="13.85546875" style="271" customWidth="1"/>
    <col min="19" max="19" width="12.28515625" customWidth="1"/>
    <col min="20" max="20" width="10.28515625" customWidth="1"/>
    <col min="21" max="21" width="11.28515625" customWidth="1"/>
    <col min="22" max="22" width="13.85546875" customWidth="1"/>
    <col min="23" max="23" width="15.7109375" customWidth="1"/>
  </cols>
  <sheetData>
    <row r="1" spans="1:23" s="21" customFormat="1" ht="95.25" customHeight="1">
      <c r="A1" s="1294"/>
      <c r="B1" s="1294"/>
      <c r="C1" s="1294"/>
      <c r="D1" s="1294"/>
      <c r="E1" s="1294"/>
      <c r="F1" s="1294"/>
      <c r="G1" s="1294"/>
      <c r="H1" s="1294"/>
      <c r="I1" s="1294"/>
      <c r="J1" s="1294"/>
      <c r="K1" s="1294"/>
      <c r="L1" s="1294"/>
      <c r="M1" s="1294"/>
      <c r="N1" s="1294"/>
      <c r="O1" s="1294"/>
      <c r="P1" s="1294"/>
      <c r="Q1" s="1294"/>
      <c r="R1" s="1294"/>
      <c r="S1" s="1294"/>
    </row>
    <row r="2" spans="1:23" ht="21">
      <c r="A2" s="1389" t="s">
        <v>636</v>
      </c>
      <c r="B2" s="1389"/>
      <c r="C2" s="1389"/>
      <c r="D2" s="1389"/>
      <c r="E2" s="1389"/>
      <c r="F2" s="1389"/>
      <c r="G2" s="1389"/>
      <c r="H2" s="1389"/>
      <c r="I2" s="1389"/>
      <c r="J2" s="1389"/>
      <c r="K2" s="1389"/>
      <c r="L2" s="1389"/>
      <c r="M2" s="1389"/>
      <c r="N2" s="1389"/>
      <c r="O2" s="1389"/>
      <c r="P2" s="1389"/>
      <c r="Q2" s="1389"/>
      <c r="R2" s="1389"/>
      <c r="S2" s="1389"/>
      <c r="T2" s="1389"/>
      <c r="U2" s="6"/>
    </row>
    <row r="3" spans="1:23" ht="9.75" customHeight="1">
      <c r="A3" s="1437"/>
      <c r="B3" s="1437"/>
      <c r="C3" s="1437"/>
      <c r="D3" s="1437"/>
      <c r="E3" s="1437"/>
      <c r="F3" s="1437"/>
      <c r="G3" s="1437"/>
      <c r="H3" s="1437"/>
      <c r="I3" s="1437"/>
      <c r="J3" s="1437"/>
      <c r="K3" s="1437"/>
      <c r="L3" s="1437"/>
      <c r="M3" s="1437"/>
      <c r="N3" s="1437"/>
      <c r="O3" s="1437"/>
      <c r="P3" s="1437"/>
      <c r="Q3" s="1437"/>
      <c r="R3" s="1437"/>
      <c r="S3" s="1437"/>
      <c r="T3" s="4"/>
      <c r="U3" s="4"/>
      <c r="V3" s="4"/>
      <c r="W3" s="4"/>
    </row>
    <row r="4" spans="1:23" ht="18.75" customHeight="1">
      <c r="A4" s="1394" t="s">
        <v>93</v>
      </c>
      <c r="B4" s="1394"/>
      <c r="C4" s="1394"/>
      <c r="D4" s="1394"/>
      <c r="E4" s="1394"/>
      <c r="F4" s="1394"/>
      <c r="G4" s="1394"/>
      <c r="H4" s="1394"/>
      <c r="I4" s="1394"/>
      <c r="J4" s="1394"/>
      <c r="K4" s="1394"/>
      <c r="L4" s="1394"/>
      <c r="M4" s="1394"/>
      <c r="N4" s="1394"/>
      <c r="O4" s="1394"/>
      <c r="P4" s="1394"/>
      <c r="Q4" s="1394"/>
      <c r="R4" s="1394"/>
      <c r="S4" s="1394"/>
      <c r="T4" s="4"/>
      <c r="U4" s="4"/>
      <c r="V4" s="4"/>
      <c r="W4" s="4"/>
    </row>
    <row r="5" spans="1:23" ht="18.75">
      <c r="A5" s="1394" t="s">
        <v>92</v>
      </c>
      <c r="B5" s="1394"/>
      <c r="C5" s="1394"/>
      <c r="D5" s="1394"/>
      <c r="E5" s="1394"/>
      <c r="F5" s="1394"/>
      <c r="G5" s="1394"/>
      <c r="H5" s="1394"/>
      <c r="I5" s="1394"/>
      <c r="J5" s="1394"/>
      <c r="K5" s="1394"/>
      <c r="L5" s="1394"/>
      <c r="M5" s="1394"/>
      <c r="N5" s="1394"/>
      <c r="O5" s="1394"/>
      <c r="P5" s="1394"/>
      <c r="Q5" s="1394"/>
      <c r="R5" s="1394"/>
      <c r="S5" s="1394"/>
      <c r="T5" s="4"/>
      <c r="U5" s="4"/>
      <c r="V5" s="4"/>
      <c r="W5" s="4"/>
    </row>
    <row r="6" spans="1:23" ht="18.75">
      <c r="A6" s="1471" t="s">
        <v>730</v>
      </c>
      <c r="B6" s="1471"/>
      <c r="C6" s="1471"/>
      <c r="D6" s="1471"/>
      <c r="E6" s="1471"/>
      <c r="F6" s="1471"/>
      <c r="G6" s="1471"/>
      <c r="H6" s="1471"/>
      <c r="I6" s="1471"/>
      <c r="J6" s="1471"/>
      <c r="K6" s="1471"/>
      <c r="L6" s="1471"/>
      <c r="M6" s="1471"/>
      <c r="N6" s="1471"/>
      <c r="O6" s="1471"/>
      <c r="P6" s="1471"/>
      <c r="Q6" s="1471"/>
      <c r="R6" s="1471"/>
      <c r="S6" s="1471"/>
      <c r="T6" s="4"/>
      <c r="U6" s="4"/>
      <c r="V6" s="4"/>
      <c r="W6" s="4"/>
    </row>
    <row r="7" spans="1:23" s="21" customFormat="1" ht="18.75">
      <c r="A7" s="1391" t="s">
        <v>70</v>
      </c>
      <c r="B7" s="1402">
        <v>2017</v>
      </c>
      <c r="C7" s="1404"/>
      <c r="D7" s="1402">
        <v>2018</v>
      </c>
      <c r="E7" s="1403"/>
      <c r="F7" s="1404"/>
      <c r="G7" s="1402">
        <v>2019</v>
      </c>
      <c r="H7" s="1403"/>
      <c r="I7" s="1404"/>
      <c r="J7" s="1473">
        <v>2020</v>
      </c>
      <c r="K7" s="1473"/>
      <c r="L7" s="1473"/>
      <c r="M7" s="1473">
        <v>2021</v>
      </c>
      <c r="N7" s="1473"/>
      <c r="O7" s="1473"/>
      <c r="P7" s="1473">
        <v>2022</v>
      </c>
      <c r="Q7" s="1473"/>
      <c r="R7" s="1473"/>
      <c r="S7" s="1393" t="s">
        <v>71</v>
      </c>
      <c r="T7" s="4"/>
      <c r="U7" s="4"/>
      <c r="V7" s="4"/>
      <c r="W7" s="4"/>
    </row>
    <row r="8" spans="1:23" ht="76.5" customHeight="1">
      <c r="A8" s="1392"/>
      <c r="B8" s="290" t="s">
        <v>491</v>
      </c>
      <c r="C8" s="290" t="s">
        <v>97</v>
      </c>
      <c r="D8" s="331" t="s">
        <v>481</v>
      </c>
      <c r="E8" s="290" t="s">
        <v>448</v>
      </c>
      <c r="F8" s="290" t="s">
        <v>222</v>
      </c>
      <c r="G8" s="290" t="s">
        <v>447</v>
      </c>
      <c r="H8" s="1148" t="s">
        <v>493</v>
      </c>
      <c r="I8" s="290" t="s">
        <v>484</v>
      </c>
      <c r="J8" s="290" t="s">
        <v>500</v>
      </c>
      <c r="K8" s="1148" t="s">
        <v>486</v>
      </c>
      <c r="L8" s="303" t="s">
        <v>599</v>
      </c>
      <c r="M8" s="402" t="s">
        <v>645</v>
      </c>
      <c r="N8" s="1148" t="s">
        <v>640</v>
      </c>
      <c r="O8" s="1270" t="s">
        <v>774</v>
      </c>
      <c r="P8" s="1148" t="s">
        <v>767</v>
      </c>
      <c r="Q8" s="1148" t="s">
        <v>754</v>
      </c>
      <c r="R8" s="1148" t="s">
        <v>760</v>
      </c>
      <c r="S8" s="1393"/>
    </row>
    <row r="9" spans="1:23" s="165" customFormat="1" ht="15.75" customHeight="1">
      <c r="A9" s="296" t="s">
        <v>0</v>
      </c>
      <c r="B9" s="670"/>
      <c r="C9" s="670"/>
      <c r="D9" s="670"/>
      <c r="E9" s="1505" t="s">
        <v>282</v>
      </c>
      <c r="F9" s="670"/>
      <c r="G9" s="562"/>
      <c r="H9" s="670"/>
      <c r="I9" s="562"/>
      <c r="J9" s="562"/>
      <c r="K9" s="670"/>
      <c r="L9" s="670"/>
      <c r="M9" s="670"/>
      <c r="N9" s="670"/>
      <c r="O9" s="670"/>
      <c r="P9" s="670"/>
      <c r="Q9" s="670"/>
      <c r="R9" s="670"/>
      <c r="S9" s="671" t="s">
        <v>72</v>
      </c>
    </row>
    <row r="10" spans="1:23" ht="24.75" customHeight="1">
      <c r="A10" s="37" t="s">
        <v>1</v>
      </c>
      <c r="B10" s="672">
        <v>65</v>
      </c>
      <c r="C10" s="673">
        <v>62.46</v>
      </c>
      <c r="D10" s="349">
        <v>70</v>
      </c>
      <c r="E10" s="1506"/>
      <c r="F10" s="674">
        <v>0.92069999999999996</v>
      </c>
      <c r="G10" s="675" t="s">
        <v>698</v>
      </c>
      <c r="H10" s="676">
        <v>0.9</v>
      </c>
      <c r="I10" s="497" t="s">
        <v>437</v>
      </c>
      <c r="J10" s="677" t="s">
        <v>565</v>
      </c>
      <c r="K10" s="349" t="s">
        <v>600</v>
      </c>
      <c r="L10" s="1250">
        <f>'[1]CONSOLIDAÇÃO DOS MUNICIPIOS'!GE5</f>
        <v>1</v>
      </c>
      <c r="M10" s="876">
        <v>1</v>
      </c>
      <c r="N10" s="918">
        <f>'METAS 2021'!AE9</f>
        <v>0.2</v>
      </c>
      <c r="O10" s="955">
        <v>1</v>
      </c>
      <c r="P10" s="955">
        <f>'SUGESTÃO DA ÁREA TÉCNICA 2021'!BA9</f>
        <v>0</v>
      </c>
      <c r="Q10" s="955">
        <f>'METAS 2021'!BA9</f>
        <v>0</v>
      </c>
      <c r="R10" s="955">
        <f>'RESULTADO 2021'!BB9</f>
        <v>0</v>
      </c>
      <c r="S10" s="678" t="s">
        <v>72</v>
      </c>
      <c r="U10" s="472" t="e">
        <f>K10*60%</f>
        <v>#VALUE!</v>
      </c>
      <c r="V10" s="473" t="e">
        <f>K10*99%</f>
        <v>#VALUE!</v>
      </c>
      <c r="W10" s="474" t="e">
        <f>K10*100%</f>
        <v>#VALUE!</v>
      </c>
    </row>
    <row r="11" spans="1:23" ht="24" customHeight="1">
      <c r="A11" s="37" t="s">
        <v>2</v>
      </c>
      <c r="B11" s="599">
        <v>75</v>
      </c>
      <c r="C11" s="673">
        <v>71.78</v>
      </c>
      <c r="D11" s="349">
        <v>75</v>
      </c>
      <c r="E11" s="1506"/>
      <c r="F11" s="679">
        <v>0.7006</v>
      </c>
      <c r="G11" s="680">
        <v>0.75</v>
      </c>
      <c r="H11" s="681">
        <v>0.75</v>
      </c>
      <c r="I11" s="498" t="s">
        <v>530</v>
      </c>
      <c r="J11" s="683" t="s">
        <v>566</v>
      </c>
      <c r="K11" s="373">
        <v>0.8</v>
      </c>
      <c r="L11" s="1251">
        <f>'[1]CONSOLIDAÇÃO DOS MUNICIPIOS'!GE6</f>
        <v>0.51949999999999996</v>
      </c>
      <c r="M11" s="877">
        <v>0.72499999999999998</v>
      </c>
      <c r="N11" s="918">
        <f>'METAS 2021'!AE10</f>
        <v>72.5</v>
      </c>
      <c r="O11" s="955">
        <v>0.50739999999999996</v>
      </c>
      <c r="P11" s="955">
        <f>'SUGESTÃO DA ÁREA TÉCNICA 2021'!BA10</f>
        <v>0</v>
      </c>
      <c r="Q11" s="955">
        <f>'METAS 2021'!BA10</f>
        <v>0</v>
      </c>
      <c r="R11" s="955">
        <f>'RESULTADO 2021'!BB10</f>
        <v>0</v>
      </c>
      <c r="S11" s="678" t="s">
        <v>72</v>
      </c>
      <c r="U11" s="472">
        <f t="shared" ref="U11:U67" si="0">K11*60%</f>
        <v>0.48</v>
      </c>
      <c r="V11" s="473">
        <f t="shared" ref="V11:V67" si="1">K11*99%</f>
        <v>0.79200000000000004</v>
      </c>
      <c r="W11" s="474">
        <f t="shared" ref="W11:W67" si="2">K11*100%</f>
        <v>0.8</v>
      </c>
    </row>
    <row r="12" spans="1:23" ht="21.75" customHeight="1">
      <c r="A12" s="37" t="s">
        <v>3</v>
      </c>
      <c r="B12" s="599">
        <v>30</v>
      </c>
      <c r="C12" s="673">
        <v>24.49</v>
      </c>
      <c r="D12" s="349">
        <v>30</v>
      </c>
      <c r="E12" s="1506"/>
      <c r="F12" s="674">
        <v>0.31209999999999999</v>
      </c>
      <c r="G12" s="684">
        <v>0.4</v>
      </c>
      <c r="H12" s="676">
        <v>0.4</v>
      </c>
      <c r="I12" s="685" t="s">
        <v>531</v>
      </c>
      <c r="J12" s="683" t="s">
        <v>567</v>
      </c>
      <c r="K12" s="373">
        <v>0.7</v>
      </c>
      <c r="L12" s="1251">
        <f>'[1]CONSOLIDAÇÃO DOS MUNICIPIOS'!GE7</f>
        <v>0.61060000000000003</v>
      </c>
      <c r="M12" s="877">
        <v>0.72499999999999998</v>
      </c>
      <c r="N12" s="918">
        <f>'METAS 2021'!AE11</f>
        <v>72.5</v>
      </c>
      <c r="O12" s="955">
        <v>0.59740000000000004</v>
      </c>
      <c r="P12" s="955">
        <f>'SUGESTÃO DA ÁREA TÉCNICA 2021'!BA11</f>
        <v>0</v>
      </c>
      <c r="Q12" s="955">
        <f>'METAS 2021'!BA11</f>
        <v>0</v>
      </c>
      <c r="R12" s="955">
        <f>'RESULTADO 2021'!BB11</f>
        <v>0</v>
      </c>
      <c r="S12" s="678" t="s">
        <v>72</v>
      </c>
      <c r="U12" s="472">
        <f t="shared" si="0"/>
        <v>0.42</v>
      </c>
      <c r="V12" s="473">
        <f t="shared" si="1"/>
        <v>0.69299999999999995</v>
      </c>
      <c r="W12" s="474">
        <f t="shared" si="2"/>
        <v>0.7</v>
      </c>
    </row>
    <row r="13" spans="1:23" ht="22.5" customHeight="1">
      <c r="A13" s="37" t="s">
        <v>4</v>
      </c>
      <c r="B13" s="599">
        <v>50</v>
      </c>
      <c r="C13" s="673">
        <v>100</v>
      </c>
      <c r="D13" s="349">
        <v>94</v>
      </c>
      <c r="E13" s="1506"/>
      <c r="F13" s="686">
        <v>1</v>
      </c>
      <c r="G13" s="687" t="s">
        <v>699</v>
      </c>
      <c r="H13" s="676">
        <v>1</v>
      </c>
      <c r="I13" s="497" t="s">
        <v>437</v>
      </c>
      <c r="J13" s="677" t="s">
        <v>565</v>
      </c>
      <c r="K13" s="373">
        <v>1</v>
      </c>
      <c r="L13" s="1252">
        <f>'[1]CONSOLIDAÇÃO DOS MUNICIPIOS'!GE8</f>
        <v>1</v>
      </c>
      <c r="M13" s="877">
        <v>1</v>
      </c>
      <c r="N13" s="918">
        <f>'METAS 2021'!AE12</f>
        <v>0</v>
      </c>
      <c r="O13" s="955">
        <v>1</v>
      </c>
      <c r="P13" s="955">
        <f>'SUGESTÃO DA ÁREA TÉCNICA 2021'!BA12</f>
        <v>0</v>
      </c>
      <c r="Q13" s="955">
        <f>'METAS 2021'!BA12</f>
        <v>0</v>
      </c>
      <c r="R13" s="955">
        <f>'RESULTADO 2021'!BB12</f>
        <v>0</v>
      </c>
      <c r="S13" s="678" t="s">
        <v>72</v>
      </c>
      <c r="U13" s="472">
        <f t="shared" si="0"/>
        <v>0.6</v>
      </c>
      <c r="V13" s="473">
        <f t="shared" si="1"/>
        <v>0.99</v>
      </c>
      <c r="W13" s="474">
        <f t="shared" si="2"/>
        <v>1</v>
      </c>
    </row>
    <row r="14" spans="1:23" ht="17.25" customHeight="1">
      <c r="A14" s="37" t="s">
        <v>5</v>
      </c>
      <c r="B14" s="599">
        <v>45</v>
      </c>
      <c r="C14" s="673">
        <v>42.59</v>
      </c>
      <c r="D14" s="268">
        <v>70</v>
      </c>
      <c r="E14" s="1506"/>
      <c r="F14" s="679">
        <v>0.436</v>
      </c>
      <c r="G14" s="688">
        <v>0.7</v>
      </c>
      <c r="H14" s="679">
        <v>0.7</v>
      </c>
      <c r="I14" s="498" t="s">
        <v>532</v>
      </c>
      <c r="J14" s="683" t="s">
        <v>568</v>
      </c>
      <c r="K14" s="689">
        <v>0.7</v>
      </c>
      <c r="L14" s="1252">
        <f>'[1]CONSOLIDAÇÃO DOS MUNICIPIOS'!GE9</f>
        <v>1</v>
      </c>
      <c r="M14" s="877">
        <v>1</v>
      </c>
      <c r="N14" s="918">
        <f>'METAS 2021'!AE13</f>
        <v>100</v>
      </c>
      <c r="O14" s="955">
        <v>1</v>
      </c>
      <c r="P14" s="955">
        <f>'SUGESTÃO DA ÁREA TÉCNICA 2021'!BA13</f>
        <v>0</v>
      </c>
      <c r="Q14" s="955">
        <f>'METAS 2021'!BA13</f>
        <v>0</v>
      </c>
      <c r="R14" s="955">
        <f>'RESULTADO 2021'!BB13</f>
        <v>0</v>
      </c>
      <c r="S14" s="678" t="s">
        <v>72</v>
      </c>
      <c r="U14" s="472">
        <f t="shared" si="0"/>
        <v>0.42</v>
      </c>
      <c r="V14" s="473">
        <f t="shared" si="1"/>
        <v>0.69299999999999995</v>
      </c>
      <c r="W14" s="474">
        <f t="shared" si="2"/>
        <v>0.7</v>
      </c>
    </row>
    <row r="15" spans="1:23" ht="25.5" customHeight="1">
      <c r="A15" s="37" t="s">
        <v>6</v>
      </c>
      <c r="B15" s="599">
        <v>72.819999999999993</v>
      </c>
      <c r="C15" s="673">
        <v>100</v>
      </c>
      <c r="D15" s="349">
        <v>100</v>
      </c>
      <c r="E15" s="1506"/>
      <c r="F15" s="686">
        <v>1</v>
      </c>
      <c r="G15" s="687" t="s">
        <v>700</v>
      </c>
      <c r="H15" s="676">
        <v>0.8</v>
      </c>
      <c r="I15" s="497" t="s">
        <v>437</v>
      </c>
      <c r="J15" s="677" t="s">
        <v>565</v>
      </c>
      <c r="K15" s="373">
        <v>1</v>
      </c>
      <c r="L15" s="1252">
        <f>'[1]CONSOLIDAÇÃO DOS MUNICIPIOS'!GE10</f>
        <v>1</v>
      </c>
      <c r="M15" s="877">
        <v>1</v>
      </c>
      <c r="N15" s="918">
        <f>'METAS 2021'!AE14</f>
        <v>100</v>
      </c>
      <c r="O15" s="955">
        <v>1</v>
      </c>
      <c r="P15" s="955">
        <f>'SUGESTÃO DA ÁREA TÉCNICA 2021'!BA14</f>
        <v>0</v>
      </c>
      <c r="Q15" s="955">
        <f>'METAS 2021'!BA14</f>
        <v>0</v>
      </c>
      <c r="R15" s="955">
        <f>'RESULTADO 2021'!BB14</f>
        <v>0</v>
      </c>
      <c r="S15" s="678" t="s">
        <v>72</v>
      </c>
      <c r="U15" s="472">
        <f t="shared" si="0"/>
        <v>0.6</v>
      </c>
      <c r="V15" s="473">
        <f t="shared" si="1"/>
        <v>0.99</v>
      </c>
      <c r="W15" s="474">
        <f t="shared" si="2"/>
        <v>1</v>
      </c>
    </row>
    <row r="16" spans="1:23" ht="26.25" customHeight="1">
      <c r="A16" s="37" t="s">
        <v>7</v>
      </c>
      <c r="B16" s="599">
        <v>28.33</v>
      </c>
      <c r="C16" s="673">
        <v>37</v>
      </c>
      <c r="D16" s="349">
        <v>35</v>
      </c>
      <c r="E16" s="1506"/>
      <c r="F16" s="690">
        <v>0.44159999999999999</v>
      </c>
      <c r="G16" s="680">
        <v>0.5</v>
      </c>
      <c r="H16" s="691">
        <v>0.5</v>
      </c>
      <c r="I16" s="674" t="s">
        <v>533</v>
      </c>
      <c r="J16" s="683" t="s">
        <v>568</v>
      </c>
      <c r="K16" s="373">
        <v>0.7</v>
      </c>
      <c r="L16" s="1251">
        <f>'[1]CONSOLIDAÇÃO DOS MUNICIPIOS'!GE11</f>
        <v>0.61450000000000005</v>
      </c>
      <c r="M16" s="877">
        <v>0.8</v>
      </c>
      <c r="N16" s="918">
        <f>'METAS 2021'!AE15</f>
        <v>80</v>
      </c>
      <c r="O16" s="955">
        <v>0.60260000000000002</v>
      </c>
      <c r="P16" s="955">
        <f>'SUGESTÃO DA ÁREA TÉCNICA 2021'!BA15</f>
        <v>0</v>
      </c>
      <c r="Q16" s="955">
        <f>'METAS 2021'!BA15</f>
        <v>0</v>
      </c>
      <c r="R16" s="955">
        <f>'RESULTADO 2021'!BB15</f>
        <v>0</v>
      </c>
      <c r="S16" s="678" t="s">
        <v>72</v>
      </c>
      <c r="U16" s="472">
        <f t="shared" si="0"/>
        <v>0.42</v>
      </c>
      <c r="V16" s="473">
        <f t="shared" si="1"/>
        <v>0.69299999999999995</v>
      </c>
      <c r="W16" s="474">
        <f t="shared" si="2"/>
        <v>0.7</v>
      </c>
    </row>
    <row r="17" spans="1:23" ht="22.5" customHeight="1">
      <c r="A17" s="37" t="s">
        <v>8</v>
      </c>
      <c r="B17" s="672">
        <v>46.84</v>
      </c>
      <c r="C17" s="673">
        <v>54.61</v>
      </c>
      <c r="D17" s="349">
        <v>50</v>
      </c>
      <c r="E17" s="1506"/>
      <c r="F17" s="690">
        <v>0.54220000000000002</v>
      </c>
      <c r="G17" s="680">
        <v>0.56000000000000005</v>
      </c>
      <c r="H17" s="681">
        <v>0.56000000000000005</v>
      </c>
      <c r="I17" s="498" t="s">
        <v>534</v>
      </c>
      <c r="J17" s="543" t="s">
        <v>569</v>
      </c>
      <c r="K17" s="681">
        <v>0.7</v>
      </c>
      <c r="L17" s="1251">
        <f>'[1]CONSOLIDAÇÃO DOS MUNICIPIOS'!GE12</f>
        <v>0.68110000000000004</v>
      </c>
      <c r="M17" s="877">
        <v>0.75</v>
      </c>
      <c r="N17" s="918">
        <f>'METAS 2021'!AE16</f>
        <v>70</v>
      </c>
      <c r="O17" s="955">
        <v>0.66749999999999998</v>
      </c>
      <c r="P17" s="955">
        <f>'SUGESTÃO DA ÁREA TÉCNICA 2021'!BA16</f>
        <v>0</v>
      </c>
      <c r="Q17" s="955">
        <f>'METAS 2021'!BA16</f>
        <v>0</v>
      </c>
      <c r="R17" s="955">
        <f>'RESULTADO 2021'!BB16</f>
        <v>0</v>
      </c>
      <c r="S17" s="678" t="s">
        <v>72</v>
      </c>
      <c r="U17" s="472">
        <f t="shared" si="0"/>
        <v>0.42</v>
      </c>
      <c r="V17" s="473">
        <f t="shared" si="1"/>
        <v>0.69299999999999995</v>
      </c>
      <c r="W17" s="474">
        <f t="shared" si="2"/>
        <v>0.7</v>
      </c>
    </row>
    <row r="18" spans="1:23" ht="30.75" thickBot="1">
      <c r="A18" s="37" t="s">
        <v>9</v>
      </c>
      <c r="B18" s="692" t="s">
        <v>449</v>
      </c>
      <c r="C18" s="673">
        <v>37.03</v>
      </c>
      <c r="D18" s="582" t="s">
        <v>614</v>
      </c>
      <c r="E18" s="1506"/>
      <c r="F18" s="680">
        <v>0.71079999999999999</v>
      </c>
      <c r="G18" s="680">
        <v>0.75</v>
      </c>
      <c r="H18" s="691">
        <v>0.75</v>
      </c>
      <c r="I18" s="686" t="s">
        <v>437</v>
      </c>
      <c r="J18" s="677" t="s">
        <v>565</v>
      </c>
      <c r="K18" s="349" t="s">
        <v>600</v>
      </c>
      <c r="L18" s="1250">
        <f>'[1]CONSOLIDAÇÃO DOS MUNICIPIOS'!GE13</f>
        <v>1</v>
      </c>
      <c r="M18" s="877">
        <v>1</v>
      </c>
      <c r="N18" s="918">
        <f>'METAS 2021'!AE17</f>
        <v>100</v>
      </c>
      <c r="O18" s="955">
        <v>1</v>
      </c>
      <c r="P18" s="955">
        <f>'SUGESTÃO DA ÁREA TÉCNICA 2021'!BA17</f>
        <v>0</v>
      </c>
      <c r="Q18" s="955">
        <f>'METAS 2021'!BA17</f>
        <v>0</v>
      </c>
      <c r="R18" s="955">
        <f>'RESULTADO 2021'!BB17</f>
        <v>0</v>
      </c>
      <c r="S18" s="678" t="s">
        <v>72</v>
      </c>
      <c r="U18" s="472" t="e">
        <f t="shared" si="0"/>
        <v>#VALUE!</v>
      </c>
      <c r="V18" s="473" t="e">
        <f t="shared" si="1"/>
        <v>#VALUE!</v>
      </c>
      <c r="W18" s="474" t="e">
        <f t="shared" si="2"/>
        <v>#VALUE!</v>
      </c>
    </row>
    <row r="19" spans="1:23" s="165" customFormat="1" ht="15.75" thickBot="1">
      <c r="A19" s="296" t="s">
        <v>10</v>
      </c>
      <c r="B19" s="670"/>
      <c r="C19" s="670"/>
      <c r="D19" s="670"/>
      <c r="E19" s="670"/>
      <c r="F19" s="670"/>
      <c r="G19" s="670"/>
      <c r="H19" s="670"/>
      <c r="I19" s="670"/>
      <c r="J19" s="670"/>
      <c r="K19" s="670"/>
      <c r="L19" s="1253">
        <f>'[1]CONSOLIDAÇÃO DOS MUNICIPIOS'!GE14</f>
        <v>0</v>
      </c>
      <c r="M19" s="878"/>
      <c r="N19" s="929"/>
      <c r="O19" s="956"/>
      <c r="P19" s="1198"/>
      <c r="Q19" s="1198"/>
      <c r="R19" s="1198"/>
      <c r="S19" s="693" t="s">
        <v>72</v>
      </c>
      <c r="U19" s="472">
        <f t="shared" si="0"/>
        <v>0</v>
      </c>
      <c r="V19" s="473">
        <f t="shared" si="1"/>
        <v>0</v>
      </c>
      <c r="W19" s="474">
        <f t="shared" si="2"/>
        <v>0</v>
      </c>
    </row>
    <row r="20" spans="1:23">
      <c r="A20" s="37" t="s">
        <v>11</v>
      </c>
      <c r="B20" s="694" t="s">
        <v>450</v>
      </c>
      <c r="C20" s="673">
        <v>87.74</v>
      </c>
      <c r="D20" s="349">
        <v>90</v>
      </c>
      <c r="E20" s="1505" t="s">
        <v>282</v>
      </c>
      <c r="F20" s="690">
        <v>0.99009999999999998</v>
      </c>
      <c r="G20" s="680">
        <v>0.95</v>
      </c>
      <c r="H20" s="691">
        <v>0.95</v>
      </c>
      <c r="I20" s="679" t="s">
        <v>507</v>
      </c>
      <c r="J20" s="695" t="s">
        <v>570</v>
      </c>
      <c r="K20" s="696">
        <v>0.9</v>
      </c>
      <c r="L20" s="1252">
        <f>'[1]CONSOLIDAÇÃO DOS MUNICIPIOS'!GE15</f>
        <v>1</v>
      </c>
      <c r="M20" s="877">
        <v>1</v>
      </c>
      <c r="N20" s="918">
        <f>'METAS 2021'!AE19</f>
        <v>100</v>
      </c>
      <c r="O20" s="955">
        <v>1</v>
      </c>
      <c r="P20" s="955">
        <f>'SUGESTÃO DA ÁREA TÉCNICA 2021'!BA19</f>
        <v>0</v>
      </c>
      <c r="Q20" s="955">
        <f>'METAS 2021'!BA19</f>
        <v>0</v>
      </c>
      <c r="R20" s="955">
        <f>'RESULTADO 2021'!BB19</f>
        <v>0</v>
      </c>
      <c r="S20" s="678" t="s">
        <v>72</v>
      </c>
      <c r="U20" s="472">
        <f t="shared" si="0"/>
        <v>0.54</v>
      </c>
      <c r="V20" s="473">
        <f t="shared" si="1"/>
        <v>0.89100000000000001</v>
      </c>
      <c r="W20" s="474">
        <f t="shared" si="2"/>
        <v>0.9</v>
      </c>
    </row>
    <row r="21" spans="1:23">
      <c r="A21" s="37" t="s">
        <v>12</v>
      </c>
      <c r="B21" s="599" t="s">
        <v>437</v>
      </c>
      <c r="C21" s="673">
        <v>100</v>
      </c>
      <c r="D21" s="349">
        <v>100</v>
      </c>
      <c r="E21" s="1506"/>
      <c r="F21" s="697">
        <v>1</v>
      </c>
      <c r="G21" s="680">
        <v>1</v>
      </c>
      <c r="H21" s="691">
        <v>1</v>
      </c>
      <c r="I21" s="697" t="s">
        <v>437</v>
      </c>
      <c r="J21" s="677" t="s">
        <v>565</v>
      </c>
      <c r="K21" s="696">
        <v>1</v>
      </c>
      <c r="L21" s="1252">
        <f>'[1]CONSOLIDAÇÃO DOS MUNICIPIOS'!GE16</f>
        <v>1</v>
      </c>
      <c r="M21" s="877">
        <v>1</v>
      </c>
      <c r="N21" s="918">
        <f>'METAS 2021'!AE20</f>
        <v>100</v>
      </c>
      <c r="O21" s="955">
        <v>1</v>
      </c>
      <c r="P21" s="955">
        <f>'SUGESTÃO DA ÁREA TÉCNICA 2021'!BA20</f>
        <v>0</v>
      </c>
      <c r="Q21" s="955">
        <f>'METAS 2021'!BA20</f>
        <v>0</v>
      </c>
      <c r="R21" s="955">
        <f>'RESULTADO 2021'!BB20</f>
        <v>0</v>
      </c>
      <c r="S21" s="678" t="s">
        <v>72</v>
      </c>
      <c r="U21" s="472">
        <f t="shared" si="0"/>
        <v>0.6</v>
      </c>
      <c r="V21" s="473">
        <f t="shared" si="1"/>
        <v>0.99</v>
      </c>
      <c r="W21" s="474">
        <f t="shared" si="2"/>
        <v>1</v>
      </c>
    </row>
    <row r="22" spans="1:23" ht="19.5" customHeight="1">
      <c r="A22" s="37" t="s">
        <v>13</v>
      </c>
      <c r="B22" s="599" t="s">
        <v>451</v>
      </c>
      <c r="C22" s="673">
        <v>72.900000000000006</v>
      </c>
      <c r="D22" s="349">
        <v>75</v>
      </c>
      <c r="E22" s="1506"/>
      <c r="F22" s="679">
        <v>0.70940000000000003</v>
      </c>
      <c r="G22" s="680">
        <v>0.75</v>
      </c>
      <c r="H22" s="691">
        <v>0.75</v>
      </c>
      <c r="I22" s="679" t="s">
        <v>535</v>
      </c>
      <c r="J22" s="683" t="s">
        <v>566</v>
      </c>
      <c r="K22" s="698">
        <v>1</v>
      </c>
      <c r="L22" s="1251">
        <f>'[1]CONSOLIDAÇÃO DOS MUNICIPIOS'!GE17</f>
        <v>0.64480000000000004</v>
      </c>
      <c r="M22" s="877">
        <v>0.8</v>
      </c>
      <c r="N22" s="918">
        <f>'METAS 2021'!AE21</f>
        <v>80</v>
      </c>
      <c r="O22" s="955">
        <v>0.68510000000000004</v>
      </c>
      <c r="P22" s="955">
        <f>'SUGESTÃO DA ÁREA TÉCNICA 2021'!BA21</f>
        <v>0</v>
      </c>
      <c r="Q22" s="955">
        <f>'METAS 2021'!BA21</f>
        <v>0</v>
      </c>
      <c r="R22" s="955">
        <f>'RESULTADO 2021'!BB21</f>
        <v>0</v>
      </c>
      <c r="S22" s="678" t="s">
        <v>72</v>
      </c>
      <c r="U22" s="472">
        <f t="shared" si="0"/>
        <v>0.6</v>
      </c>
      <c r="V22" s="473">
        <f t="shared" si="1"/>
        <v>0.99</v>
      </c>
      <c r="W22" s="474">
        <f t="shared" si="2"/>
        <v>1</v>
      </c>
    </row>
    <row r="23" spans="1:23" ht="19.5" customHeight="1">
      <c r="A23" s="37" t="s">
        <v>14</v>
      </c>
      <c r="B23" s="599" t="s">
        <v>452</v>
      </c>
      <c r="C23" s="673">
        <v>37.340000000000003</v>
      </c>
      <c r="D23" s="349">
        <v>69.61</v>
      </c>
      <c r="E23" s="1506"/>
      <c r="F23" s="699">
        <v>0.37230000000000002</v>
      </c>
      <c r="G23" s="700">
        <v>0.85</v>
      </c>
      <c r="H23" s="676">
        <v>0.76600000000000001</v>
      </c>
      <c r="I23" s="679" t="s">
        <v>536</v>
      </c>
      <c r="J23" s="683" t="s">
        <v>571</v>
      </c>
      <c r="K23" s="373">
        <v>0.75880000000000003</v>
      </c>
      <c r="L23" s="1252">
        <f>'[1]CONSOLIDAÇÃO DOS MUNICIPIOS'!GE18</f>
        <v>0.94650000000000001</v>
      </c>
      <c r="M23" s="877">
        <v>1</v>
      </c>
      <c r="N23" s="918">
        <f>'METAS 2021'!AE22</f>
        <v>100</v>
      </c>
      <c r="O23" s="955">
        <v>1</v>
      </c>
      <c r="P23" s="955">
        <f>'SUGESTÃO DA ÁREA TÉCNICA 2021'!BA22</f>
        <v>0</v>
      </c>
      <c r="Q23" s="955">
        <f>'METAS 2021'!BA22</f>
        <v>0</v>
      </c>
      <c r="R23" s="955">
        <f>'RESULTADO 2021'!BB22</f>
        <v>0</v>
      </c>
      <c r="S23" s="678" t="s">
        <v>72</v>
      </c>
      <c r="U23" s="472">
        <f t="shared" si="0"/>
        <v>0.45528000000000002</v>
      </c>
      <c r="V23" s="473">
        <f t="shared" si="1"/>
        <v>0.75121199999999999</v>
      </c>
      <c r="W23" s="474">
        <f t="shared" si="2"/>
        <v>0.75880000000000003</v>
      </c>
    </row>
    <row r="24" spans="1:23">
      <c r="A24" s="37" t="s">
        <v>15</v>
      </c>
      <c r="B24" s="599">
        <v>43</v>
      </c>
      <c r="C24" s="673">
        <v>49.17</v>
      </c>
      <c r="D24" s="349">
        <v>50</v>
      </c>
      <c r="E24" s="1506"/>
      <c r="F24" s="690">
        <v>0.77880000000000005</v>
      </c>
      <c r="G24" s="680">
        <v>0.8</v>
      </c>
      <c r="H24" s="691">
        <v>0.8</v>
      </c>
      <c r="I24" s="697" t="s">
        <v>437</v>
      </c>
      <c r="J24" s="695" t="s">
        <v>565</v>
      </c>
      <c r="K24" s="696">
        <v>1</v>
      </c>
      <c r="L24" s="1252">
        <f>'[1]CONSOLIDAÇÃO DOS MUNICIPIOS'!GE19</f>
        <v>1</v>
      </c>
      <c r="M24" s="877">
        <v>1</v>
      </c>
      <c r="N24" s="918">
        <f>'METAS 2021'!AE23</f>
        <v>100</v>
      </c>
      <c r="O24" s="955">
        <v>1</v>
      </c>
      <c r="P24" s="955">
        <f>'SUGESTÃO DA ÁREA TÉCNICA 2021'!BA23</f>
        <v>0</v>
      </c>
      <c r="Q24" s="955">
        <f>'METAS 2021'!BA23</f>
        <v>0</v>
      </c>
      <c r="R24" s="955">
        <f>'RESULTADO 2021'!BB23</f>
        <v>0</v>
      </c>
      <c r="S24" s="678" t="s">
        <v>72</v>
      </c>
      <c r="U24" s="472">
        <f t="shared" si="0"/>
        <v>0.6</v>
      </c>
      <c r="V24" s="473">
        <f t="shared" si="1"/>
        <v>0.99</v>
      </c>
      <c r="W24" s="474">
        <f t="shared" si="2"/>
        <v>1</v>
      </c>
    </row>
    <row r="25" spans="1:23" ht="17.25" customHeight="1">
      <c r="A25" s="37" t="s">
        <v>16</v>
      </c>
      <c r="B25" s="701" t="s">
        <v>453</v>
      </c>
      <c r="C25" s="673">
        <v>51.97</v>
      </c>
      <c r="D25" s="349">
        <v>60</v>
      </c>
      <c r="E25" s="1506"/>
      <c r="F25" s="679">
        <v>0.51390000000000002</v>
      </c>
      <c r="G25" s="680">
        <v>0.6</v>
      </c>
      <c r="H25" s="681">
        <v>0.6</v>
      </c>
      <c r="I25" s="690" t="s">
        <v>537</v>
      </c>
      <c r="J25" s="683" t="s">
        <v>572</v>
      </c>
      <c r="K25" s="681">
        <v>0.9</v>
      </c>
      <c r="L25" s="1252">
        <f>'[1]CONSOLIDAÇÃO DOS MUNICIPIOS'!GE20</f>
        <v>0.9859</v>
      </c>
      <c r="M25" s="877">
        <v>1</v>
      </c>
      <c r="N25" s="918">
        <f>'METAS 2021'!AE24</f>
        <v>100</v>
      </c>
      <c r="O25" s="955">
        <v>0.97509999999999997</v>
      </c>
      <c r="P25" s="955">
        <f>'SUGESTÃO DA ÁREA TÉCNICA 2021'!BA24</f>
        <v>0</v>
      </c>
      <c r="Q25" s="955">
        <f>'METAS 2021'!BA24</f>
        <v>0</v>
      </c>
      <c r="R25" s="955">
        <f>'RESULTADO 2021'!BB24</f>
        <v>0</v>
      </c>
      <c r="S25" s="678" t="s">
        <v>72</v>
      </c>
      <c r="U25" s="472">
        <f t="shared" si="0"/>
        <v>0.54</v>
      </c>
      <c r="V25" s="473">
        <f t="shared" si="1"/>
        <v>0.89100000000000001</v>
      </c>
      <c r="W25" s="474">
        <f t="shared" si="2"/>
        <v>0.9</v>
      </c>
    </row>
    <row r="26" spans="1:23" s="165" customFormat="1">
      <c r="A26" s="296" t="s">
        <v>17</v>
      </c>
      <c r="B26" s="670"/>
      <c r="C26" s="670"/>
      <c r="D26" s="670"/>
      <c r="E26" s="1506"/>
      <c r="F26" s="670"/>
      <c r="G26" s="670"/>
      <c r="H26" s="670"/>
      <c r="I26" s="670"/>
      <c r="J26" s="670"/>
      <c r="K26" s="670"/>
      <c r="L26" s="1253">
        <f>'[1]CONSOLIDAÇÃO DOS MUNICIPIOS'!GE21</f>
        <v>0</v>
      </c>
      <c r="M26" s="878"/>
      <c r="N26" s="929"/>
      <c r="O26" s="956"/>
      <c r="P26" s="1198"/>
      <c r="Q26" s="1198"/>
      <c r="R26" s="1198"/>
      <c r="S26" s="670"/>
      <c r="U26" s="472">
        <f t="shared" si="0"/>
        <v>0</v>
      </c>
      <c r="V26" s="473">
        <f t="shared" si="1"/>
        <v>0</v>
      </c>
      <c r="W26" s="474">
        <f t="shared" si="2"/>
        <v>0</v>
      </c>
    </row>
    <row r="27" spans="1:23" ht="22.5" customHeight="1">
      <c r="A27" s="37" t="s">
        <v>18</v>
      </c>
      <c r="B27" s="672">
        <v>70</v>
      </c>
      <c r="C27" s="702">
        <v>78.239999999999995</v>
      </c>
      <c r="D27" s="703">
        <v>75</v>
      </c>
      <c r="E27" s="1506"/>
      <c r="F27" s="690">
        <v>0.76280000000000003</v>
      </c>
      <c r="G27" s="680">
        <v>0.9</v>
      </c>
      <c r="H27" s="691">
        <v>0.9</v>
      </c>
      <c r="I27" s="704" t="s">
        <v>538</v>
      </c>
      <c r="J27" s="683" t="s">
        <v>572</v>
      </c>
      <c r="K27" s="373">
        <v>0.7</v>
      </c>
      <c r="L27" s="1252">
        <f>'[1]CONSOLIDAÇÃO DOS MUNICIPIOS'!GE22</f>
        <v>1</v>
      </c>
      <c r="M27" s="877">
        <v>1</v>
      </c>
      <c r="N27" s="918">
        <f>'METAS 2021'!AE26</f>
        <v>70</v>
      </c>
      <c r="O27" s="955">
        <v>0.98880000000000001</v>
      </c>
      <c r="P27" s="955">
        <f>'SUGESTÃO DA ÁREA TÉCNICA 2021'!BA26</f>
        <v>0</v>
      </c>
      <c r="Q27" s="955">
        <f>'METAS 2021'!BA26</f>
        <v>0</v>
      </c>
      <c r="R27" s="955">
        <f>'RESULTADO 2021'!BB26</f>
        <v>0</v>
      </c>
      <c r="S27" s="678" t="s">
        <v>72</v>
      </c>
      <c r="U27" s="472">
        <f t="shared" si="0"/>
        <v>0.42</v>
      </c>
      <c r="V27" s="473">
        <f t="shared" si="1"/>
        <v>0.69299999999999995</v>
      </c>
      <c r="W27" s="474">
        <f t="shared" si="2"/>
        <v>0.7</v>
      </c>
    </row>
    <row r="28" spans="1:23">
      <c r="A28" s="37" t="s">
        <v>19</v>
      </c>
      <c r="B28" s="599">
        <v>100</v>
      </c>
      <c r="C28" s="702">
        <v>100</v>
      </c>
      <c r="D28" s="703">
        <v>100</v>
      </c>
      <c r="E28" s="1506"/>
      <c r="F28" s="697">
        <v>1</v>
      </c>
      <c r="G28" s="680">
        <v>1</v>
      </c>
      <c r="H28" s="691">
        <v>1</v>
      </c>
      <c r="I28" s="697" t="s">
        <v>437</v>
      </c>
      <c r="J28" s="695">
        <v>1</v>
      </c>
      <c r="K28" s="696">
        <v>1</v>
      </c>
      <c r="L28" s="1252">
        <f>'[1]CONSOLIDAÇÃO DOS MUNICIPIOS'!GE23</f>
        <v>1</v>
      </c>
      <c r="M28" s="879">
        <v>1</v>
      </c>
      <c r="N28" s="918">
        <f>'METAS 2021'!AE27</f>
        <v>0</v>
      </c>
      <c r="O28" s="955">
        <v>1</v>
      </c>
      <c r="P28" s="955">
        <f>'SUGESTÃO DA ÁREA TÉCNICA 2021'!BA27</f>
        <v>0</v>
      </c>
      <c r="Q28" s="955">
        <f>'METAS 2021'!BA27</f>
        <v>0</v>
      </c>
      <c r="R28" s="955">
        <f>'RESULTADO 2021'!BB27</f>
        <v>0</v>
      </c>
      <c r="S28" s="678" t="s">
        <v>72</v>
      </c>
      <c r="U28" s="472">
        <f t="shared" si="0"/>
        <v>0.6</v>
      </c>
      <c r="V28" s="473">
        <f t="shared" si="1"/>
        <v>0.99</v>
      </c>
      <c r="W28" s="474">
        <f t="shared" si="2"/>
        <v>1</v>
      </c>
    </row>
    <row r="29" spans="1:23" ht="22.5" customHeight="1">
      <c r="A29" s="37" t="s">
        <v>20</v>
      </c>
      <c r="B29" s="599">
        <v>100</v>
      </c>
      <c r="C29" s="702">
        <v>55.71</v>
      </c>
      <c r="D29" s="705">
        <v>55.71</v>
      </c>
      <c r="E29" s="1506"/>
      <c r="F29" s="498">
        <v>0.5454</v>
      </c>
      <c r="G29" s="675" t="s">
        <v>701</v>
      </c>
      <c r="H29" s="349">
        <v>54.54</v>
      </c>
      <c r="I29" s="706" t="s">
        <v>539</v>
      </c>
      <c r="J29" s="683" t="s">
        <v>568</v>
      </c>
      <c r="K29" s="349">
        <v>70</v>
      </c>
      <c r="L29" s="1251">
        <f>'[1]CONSOLIDAÇÃO DOS MUNICIPIOS'!GE24</f>
        <v>0.52590000000000003</v>
      </c>
      <c r="M29" s="877">
        <v>0.72499999999999998</v>
      </c>
      <c r="N29" s="918">
        <f>'METAS 2021'!AE28</f>
        <v>0</v>
      </c>
      <c r="O29" s="955">
        <v>0.5151</v>
      </c>
      <c r="P29" s="955">
        <f>'SUGESTÃO DA ÁREA TÉCNICA 2021'!BA28</f>
        <v>0</v>
      </c>
      <c r="Q29" s="955">
        <f>'METAS 2021'!BA28</f>
        <v>0</v>
      </c>
      <c r="R29" s="955">
        <f>'RESULTADO 2021'!BB28</f>
        <v>0</v>
      </c>
      <c r="S29" s="678" t="s">
        <v>72</v>
      </c>
      <c r="U29" s="472">
        <f t="shared" si="0"/>
        <v>42</v>
      </c>
      <c r="V29" s="473">
        <f t="shared" si="1"/>
        <v>69.3</v>
      </c>
      <c r="W29" s="474">
        <f t="shared" si="2"/>
        <v>70</v>
      </c>
    </row>
    <row r="30" spans="1:23">
      <c r="A30" s="37" t="s">
        <v>21</v>
      </c>
      <c r="B30" s="599">
        <v>100</v>
      </c>
      <c r="C30" s="702">
        <v>100</v>
      </c>
      <c r="D30" s="703">
        <v>100</v>
      </c>
      <c r="E30" s="1506"/>
      <c r="F30" s="697">
        <v>1</v>
      </c>
      <c r="G30" s="688">
        <v>1</v>
      </c>
      <c r="H30" s="691">
        <v>1</v>
      </c>
      <c r="I30" s="697" t="s">
        <v>437</v>
      </c>
      <c r="J30" s="695" t="s">
        <v>565</v>
      </c>
      <c r="K30" s="696">
        <v>1</v>
      </c>
      <c r="L30" s="1252">
        <f>'[1]CONSOLIDAÇÃO DOS MUNICIPIOS'!GE25</f>
        <v>1</v>
      </c>
      <c r="M30" s="879">
        <v>1</v>
      </c>
      <c r="N30" s="918">
        <f>'METAS 2021'!AE29</f>
        <v>0</v>
      </c>
      <c r="O30" s="955">
        <v>1</v>
      </c>
      <c r="P30" s="955">
        <f>'SUGESTÃO DA ÁREA TÉCNICA 2021'!BA29</f>
        <v>0</v>
      </c>
      <c r="Q30" s="955">
        <f>'METAS 2021'!BA29</f>
        <v>0</v>
      </c>
      <c r="R30" s="955">
        <f>'RESULTADO 2021'!BB29</f>
        <v>0</v>
      </c>
      <c r="S30" s="678" t="s">
        <v>72</v>
      </c>
      <c r="U30" s="472">
        <f t="shared" si="0"/>
        <v>0.6</v>
      </c>
      <c r="V30" s="473">
        <f t="shared" si="1"/>
        <v>0.99</v>
      </c>
      <c r="W30" s="474">
        <f t="shared" si="2"/>
        <v>1</v>
      </c>
    </row>
    <row r="31" spans="1:23" ht="21.75" customHeight="1">
      <c r="A31" s="37" t="s">
        <v>22</v>
      </c>
      <c r="B31" s="599">
        <v>64.28</v>
      </c>
      <c r="C31" s="673">
        <v>52.9</v>
      </c>
      <c r="D31" s="349">
        <v>60</v>
      </c>
      <c r="E31" s="1506"/>
      <c r="F31" s="679">
        <v>0.52380000000000004</v>
      </c>
      <c r="G31" s="688">
        <v>0.6</v>
      </c>
      <c r="H31" s="691">
        <v>0.6</v>
      </c>
      <c r="I31" s="679" t="s">
        <v>540</v>
      </c>
      <c r="J31" s="683" t="s">
        <v>573</v>
      </c>
      <c r="K31" s="698">
        <v>0.6</v>
      </c>
      <c r="L31" s="1251">
        <f>'[1]CONSOLIDAÇÃO DOS MUNICIPIOS'!GE26</f>
        <v>0.55700000000000005</v>
      </c>
      <c r="M31" s="877">
        <v>0.72499999999999998</v>
      </c>
      <c r="N31" s="918">
        <f>'METAS 2021'!AE30</f>
        <v>55</v>
      </c>
      <c r="O31" s="955">
        <v>0.59709999999999996</v>
      </c>
      <c r="P31" s="955">
        <f>'SUGESTÃO DA ÁREA TÉCNICA 2021'!BA30</f>
        <v>0</v>
      </c>
      <c r="Q31" s="955">
        <f>'METAS 2021'!BA30</f>
        <v>0</v>
      </c>
      <c r="R31" s="955">
        <f>'RESULTADO 2021'!BB30</f>
        <v>0</v>
      </c>
      <c r="S31" s="678" t="s">
        <v>72</v>
      </c>
      <c r="U31" s="472">
        <f t="shared" si="0"/>
        <v>0.36</v>
      </c>
      <c r="V31" s="473">
        <f t="shared" si="1"/>
        <v>0.59399999999999997</v>
      </c>
      <c r="W31" s="474">
        <f t="shared" si="2"/>
        <v>0.6</v>
      </c>
    </row>
    <row r="32" spans="1:23" ht="19.5" customHeight="1">
      <c r="A32" s="37" t="s">
        <v>23</v>
      </c>
      <c r="B32" s="599">
        <v>64.42</v>
      </c>
      <c r="C32" s="673">
        <v>74.17</v>
      </c>
      <c r="D32" s="349">
        <v>80</v>
      </c>
      <c r="E32" s="1506"/>
      <c r="F32" s="674">
        <v>0.86819999999999997</v>
      </c>
      <c r="G32" s="675" t="s">
        <v>702</v>
      </c>
      <c r="H32" s="676">
        <v>0.87</v>
      </c>
      <c r="I32" s="685" t="s">
        <v>541</v>
      </c>
      <c r="J32" s="707" t="s">
        <v>565</v>
      </c>
      <c r="K32" s="708">
        <v>0.95</v>
      </c>
      <c r="L32" s="1252">
        <f>'[1]CONSOLIDAÇÃO DOS MUNICIPIOS'!GE27</f>
        <v>0.9637</v>
      </c>
      <c r="M32" s="879">
        <v>1</v>
      </c>
      <c r="N32" s="918">
        <f>'METAS 2021'!AE31</f>
        <v>90</v>
      </c>
      <c r="O32" s="955">
        <v>0.8871</v>
      </c>
      <c r="P32" s="955">
        <f>'SUGESTÃO DA ÁREA TÉCNICA 2021'!BA31</f>
        <v>0</v>
      </c>
      <c r="Q32" s="955">
        <f>'METAS 2021'!BA31</f>
        <v>0</v>
      </c>
      <c r="R32" s="955">
        <f>'RESULTADO 2021'!BB31</f>
        <v>0</v>
      </c>
      <c r="S32" s="678" t="s">
        <v>72</v>
      </c>
      <c r="U32" s="472">
        <f t="shared" si="0"/>
        <v>0.56999999999999995</v>
      </c>
      <c r="V32" s="473">
        <f t="shared" si="1"/>
        <v>0.9405</v>
      </c>
      <c r="W32" s="474">
        <f t="shared" si="2"/>
        <v>0.95</v>
      </c>
    </row>
    <row r="33" spans="1:23" ht="22.5" customHeight="1">
      <c r="A33" s="37" t="s">
        <v>24</v>
      </c>
      <c r="B33" s="599">
        <v>48.26</v>
      </c>
      <c r="C33" s="673">
        <v>46.58</v>
      </c>
      <c r="D33" s="349">
        <v>48.26</v>
      </c>
      <c r="E33" s="1506"/>
      <c r="F33" s="674">
        <v>0.4914</v>
      </c>
      <c r="G33" s="675" t="s">
        <v>703</v>
      </c>
      <c r="H33" s="676">
        <v>0.4914</v>
      </c>
      <c r="I33" s="685" t="s">
        <v>542</v>
      </c>
      <c r="J33" s="683" t="s">
        <v>573</v>
      </c>
      <c r="K33" s="373">
        <v>0.5</v>
      </c>
      <c r="L33" s="1252">
        <f>'[1]CONSOLIDAÇÃO DOS MUNICIPIOS'!GE28</f>
        <v>0.62839999999999996</v>
      </c>
      <c r="M33" s="877">
        <v>0.72499999999999998</v>
      </c>
      <c r="N33" s="918">
        <f>'METAS 2021'!AE32</f>
        <v>59</v>
      </c>
      <c r="O33" s="955">
        <v>0.59499999999999997</v>
      </c>
      <c r="P33" s="955">
        <f>'SUGESTÃO DA ÁREA TÉCNICA 2021'!BA32</f>
        <v>0</v>
      </c>
      <c r="Q33" s="955">
        <f>'METAS 2021'!BA32</f>
        <v>0</v>
      </c>
      <c r="R33" s="955">
        <f>'RESULTADO 2021'!BB32</f>
        <v>0</v>
      </c>
      <c r="S33" s="678" t="s">
        <v>72</v>
      </c>
      <c r="U33" s="472">
        <f t="shared" si="0"/>
        <v>0.3</v>
      </c>
      <c r="V33" s="473">
        <f t="shared" si="1"/>
        <v>0.495</v>
      </c>
      <c r="W33" s="474">
        <f t="shared" si="2"/>
        <v>0.5</v>
      </c>
    </row>
    <row r="34" spans="1:23">
      <c r="A34" s="37" t="s">
        <v>25</v>
      </c>
      <c r="B34" s="701">
        <v>78.09</v>
      </c>
      <c r="C34" s="673">
        <v>76.099999999999994</v>
      </c>
      <c r="D34" s="349">
        <v>74.25</v>
      </c>
      <c r="E34" s="1506"/>
      <c r="F34" s="690">
        <v>0.74250000000000005</v>
      </c>
      <c r="G34" s="680">
        <v>0.74250000000000005</v>
      </c>
      <c r="H34" s="691">
        <v>0.74250000000000005</v>
      </c>
      <c r="I34" s="690" t="s">
        <v>437</v>
      </c>
      <c r="J34" s="707" t="s">
        <v>565</v>
      </c>
      <c r="K34" s="349">
        <v>100</v>
      </c>
      <c r="L34" s="1250">
        <f>'[1]CONSOLIDAÇÃO DOS MUNICIPIOS'!GE29</f>
        <v>1</v>
      </c>
      <c r="M34" s="879">
        <v>1</v>
      </c>
      <c r="N34" s="918">
        <f>'METAS 2021'!AE33</f>
        <v>50</v>
      </c>
      <c r="O34" s="955">
        <v>1</v>
      </c>
      <c r="P34" s="955">
        <f>'SUGESTÃO DA ÁREA TÉCNICA 2021'!BA33</f>
        <v>0</v>
      </c>
      <c r="Q34" s="955">
        <f>'METAS 2021'!BA33</f>
        <v>0</v>
      </c>
      <c r="R34" s="955">
        <f>'RESULTADO 2021'!BB33</f>
        <v>0</v>
      </c>
      <c r="S34" s="678" t="s">
        <v>72</v>
      </c>
      <c r="U34" s="472">
        <f t="shared" si="0"/>
        <v>60</v>
      </c>
      <c r="V34" s="473">
        <f t="shared" si="1"/>
        <v>99</v>
      </c>
      <c r="W34" s="474">
        <f t="shared" si="2"/>
        <v>100</v>
      </c>
    </row>
    <row r="35" spans="1:23" s="165" customFormat="1" ht="30">
      <c r="A35" s="295" t="s">
        <v>78</v>
      </c>
      <c r="B35" s="709"/>
      <c r="C35" s="709"/>
      <c r="D35" s="709"/>
      <c r="E35" s="562"/>
      <c r="F35" s="709"/>
      <c r="G35" s="709"/>
      <c r="H35" s="709"/>
      <c r="I35" s="709"/>
      <c r="J35" s="709"/>
      <c r="K35" s="709"/>
      <c r="L35" s="1254">
        <f>'[1]CONSOLIDAÇÃO DOS MUNICIPIOS'!GE30</f>
        <v>0</v>
      </c>
      <c r="M35" s="878"/>
      <c r="N35" s="929"/>
      <c r="O35" s="956"/>
      <c r="P35" s="1198"/>
      <c r="Q35" s="1198"/>
      <c r="R35" s="1198"/>
      <c r="S35" s="709" t="s">
        <v>72</v>
      </c>
      <c r="U35" s="472">
        <f t="shared" si="0"/>
        <v>0</v>
      </c>
      <c r="V35" s="473">
        <f t="shared" si="1"/>
        <v>0</v>
      </c>
      <c r="W35" s="474">
        <f t="shared" si="2"/>
        <v>0</v>
      </c>
    </row>
    <row r="36" spans="1:23">
      <c r="A36" s="37" t="s">
        <v>26</v>
      </c>
      <c r="B36" s="599">
        <v>93</v>
      </c>
      <c r="C36" s="673">
        <v>100</v>
      </c>
      <c r="D36" s="349">
        <v>100</v>
      </c>
      <c r="E36" s="1505" t="s">
        <v>282</v>
      </c>
      <c r="F36" s="697">
        <v>1</v>
      </c>
      <c r="G36" s="680">
        <v>1</v>
      </c>
      <c r="H36" s="691">
        <v>1</v>
      </c>
      <c r="I36" s="697" t="s">
        <v>437</v>
      </c>
      <c r="J36" s="707" t="s">
        <v>565</v>
      </c>
      <c r="K36" s="373">
        <v>1</v>
      </c>
      <c r="L36" s="1251">
        <f>'[1]CONSOLIDAÇÃO DOS MUNICIPIOS'!GE31</f>
        <v>1</v>
      </c>
      <c r="M36" s="879">
        <v>1</v>
      </c>
      <c r="N36" s="918">
        <f>'METAS 2021'!AE35</f>
        <v>80</v>
      </c>
      <c r="O36" s="955">
        <v>1</v>
      </c>
      <c r="P36" s="955">
        <f>'SUGESTÃO DA ÁREA TÉCNICA 2021'!BA35</f>
        <v>0</v>
      </c>
      <c r="Q36" s="955">
        <f>'METAS 2021'!BA35</f>
        <v>0</v>
      </c>
      <c r="R36" s="955">
        <f>'RESULTADO 2021'!BB35</f>
        <v>0</v>
      </c>
      <c r="S36" s="678" t="s">
        <v>72</v>
      </c>
      <c r="U36" s="472">
        <f t="shared" si="0"/>
        <v>0.6</v>
      </c>
      <c r="V36" s="473">
        <f t="shared" si="1"/>
        <v>0.99</v>
      </c>
      <c r="W36" s="474">
        <f t="shared" si="2"/>
        <v>1</v>
      </c>
    </row>
    <row r="37" spans="1:23" ht="24" customHeight="1">
      <c r="A37" s="37" t="s">
        <v>27</v>
      </c>
      <c r="B37" s="599">
        <v>49</v>
      </c>
      <c r="C37" s="673">
        <v>37.51</v>
      </c>
      <c r="D37" s="349">
        <v>50</v>
      </c>
      <c r="E37" s="1506"/>
      <c r="F37" s="679">
        <v>0.49740000000000001</v>
      </c>
      <c r="G37" s="680">
        <v>0.6</v>
      </c>
      <c r="H37" s="681">
        <v>0.6</v>
      </c>
      <c r="I37" s="679" t="s">
        <v>543</v>
      </c>
      <c r="J37" s="683" t="s">
        <v>573</v>
      </c>
      <c r="K37" s="681">
        <v>0.6</v>
      </c>
      <c r="L37" s="1251">
        <f>'[1]CONSOLIDAÇÃO DOS MUNICIPIOS'!GE32</f>
        <v>0.50170000000000003</v>
      </c>
      <c r="M37" s="877">
        <v>0.72499999999999998</v>
      </c>
      <c r="N37" s="918">
        <f>'METAS 2021'!AE36</f>
        <v>60</v>
      </c>
      <c r="O37" s="955">
        <v>0.60780000000000001</v>
      </c>
      <c r="P37" s="955">
        <f>'SUGESTÃO DA ÁREA TÉCNICA 2021'!BA36</f>
        <v>0</v>
      </c>
      <c r="Q37" s="955">
        <f>'METAS 2021'!BA36</f>
        <v>0</v>
      </c>
      <c r="R37" s="955">
        <f>'RESULTADO 2021'!BB36</f>
        <v>0</v>
      </c>
      <c r="S37" s="678" t="s">
        <v>72</v>
      </c>
      <c r="U37" s="472">
        <f t="shared" si="0"/>
        <v>0.36</v>
      </c>
      <c r="V37" s="473">
        <f t="shared" si="1"/>
        <v>0.59399999999999997</v>
      </c>
      <c r="W37" s="474">
        <f t="shared" si="2"/>
        <v>0.6</v>
      </c>
    </row>
    <row r="38" spans="1:23">
      <c r="A38" s="37" t="s">
        <v>28</v>
      </c>
      <c r="B38" s="599" t="s">
        <v>454</v>
      </c>
      <c r="C38" s="673">
        <v>54.85</v>
      </c>
      <c r="D38" s="349">
        <v>60</v>
      </c>
      <c r="E38" s="1506"/>
      <c r="F38" s="690">
        <v>0.92249999999999999</v>
      </c>
      <c r="G38" s="680">
        <v>0.92249999999999999</v>
      </c>
      <c r="H38" s="691">
        <v>0.92249999999999999</v>
      </c>
      <c r="I38" s="690" t="s">
        <v>544</v>
      </c>
      <c r="J38" s="707" t="s">
        <v>565</v>
      </c>
      <c r="K38" s="691">
        <v>0.92249999999999999</v>
      </c>
      <c r="L38" s="1251">
        <f>'[1]CONSOLIDAÇÃO DOS MUNICIPIOS'!GE33</f>
        <v>0.91100000000000003</v>
      </c>
      <c r="M38" s="879">
        <v>0.95</v>
      </c>
      <c r="N38" s="918">
        <f>'METAS 2021'!AE37</f>
        <v>80</v>
      </c>
      <c r="O38" s="955">
        <v>0.89959999999999996</v>
      </c>
      <c r="P38" s="955">
        <f>'SUGESTÃO DA ÁREA TÉCNICA 2021'!BA37</f>
        <v>0</v>
      </c>
      <c r="Q38" s="955">
        <f>'METAS 2021'!BA37</f>
        <v>0</v>
      </c>
      <c r="R38" s="955">
        <f>'RESULTADO 2021'!BB37</f>
        <v>0</v>
      </c>
      <c r="S38" s="678" t="s">
        <v>72</v>
      </c>
      <c r="U38" s="472">
        <f t="shared" si="0"/>
        <v>0.55349999999999999</v>
      </c>
      <c r="V38" s="473">
        <f t="shared" si="1"/>
        <v>0.91327499999999995</v>
      </c>
      <c r="W38" s="474">
        <f t="shared" si="2"/>
        <v>0.92249999999999999</v>
      </c>
    </row>
    <row r="39" spans="1:23">
      <c r="A39" s="37" t="s">
        <v>29</v>
      </c>
      <c r="B39" s="599">
        <v>80</v>
      </c>
      <c r="C39" s="673">
        <v>76.069999999999993</v>
      </c>
      <c r="D39" s="349">
        <v>76</v>
      </c>
      <c r="E39" s="1506"/>
      <c r="F39" s="697">
        <v>1</v>
      </c>
      <c r="G39" s="680">
        <v>1</v>
      </c>
      <c r="H39" s="691">
        <v>1</v>
      </c>
      <c r="I39" s="697" t="s">
        <v>437</v>
      </c>
      <c r="J39" s="707" t="s">
        <v>565</v>
      </c>
      <c r="K39" s="691">
        <v>1</v>
      </c>
      <c r="L39" s="1252">
        <f>'[1]CONSOLIDAÇÃO DOS MUNICIPIOS'!GE34</f>
        <v>1</v>
      </c>
      <c r="M39" s="879">
        <v>1</v>
      </c>
      <c r="N39" s="918">
        <f>'METAS 2021'!AE38</f>
        <v>100</v>
      </c>
      <c r="O39" s="955">
        <v>1</v>
      </c>
      <c r="P39" s="955">
        <f>'SUGESTÃO DA ÁREA TÉCNICA 2021'!BA38</f>
        <v>0</v>
      </c>
      <c r="Q39" s="955">
        <f>'METAS 2021'!BA38</f>
        <v>0</v>
      </c>
      <c r="R39" s="955">
        <f>'RESULTADO 2021'!BB38</f>
        <v>0</v>
      </c>
      <c r="S39" s="678" t="s">
        <v>72</v>
      </c>
      <c r="U39" s="472">
        <f t="shared" si="0"/>
        <v>0.6</v>
      </c>
      <c r="V39" s="473">
        <f t="shared" si="1"/>
        <v>0.99</v>
      </c>
      <c r="W39" s="474">
        <f t="shared" si="2"/>
        <v>1</v>
      </c>
    </row>
    <row r="40" spans="1:23">
      <c r="A40" s="37" t="s">
        <v>30</v>
      </c>
      <c r="B40" s="599" t="s">
        <v>437</v>
      </c>
      <c r="C40" s="673">
        <v>100</v>
      </c>
      <c r="D40" s="349">
        <v>100</v>
      </c>
      <c r="E40" s="1506"/>
      <c r="F40" s="697">
        <v>1</v>
      </c>
      <c r="G40" s="680">
        <v>1</v>
      </c>
      <c r="H40" s="691">
        <v>1</v>
      </c>
      <c r="I40" s="697" t="s">
        <v>437</v>
      </c>
      <c r="J40" s="707" t="s">
        <v>565</v>
      </c>
      <c r="K40" s="349">
        <v>100</v>
      </c>
      <c r="L40" s="1250">
        <f>'[1]CONSOLIDAÇÃO DOS MUNICIPIOS'!GE35</f>
        <v>1</v>
      </c>
      <c r="M40" s="879">
        <v>1</v>
      </c>
      <c r="N40" s="918">
        <f>'METAS 2021'!AE39</f>
        <v>100</v>
      </c>
      <c r="O40" s="955">
        <v>1</v>
      </c>
      <c r="P40" s="955">
        <f>'SUGESTÃO DA ÁREA TÉCNICA 2021'!BA39</f>
        <v>0</v>
      </c>
      <c r="Q40" s="955">
        <f>'METAS 2021'!BA39</f>
        <v>0</v>
      </c>
      <c r="R40" s="955">
        <f>'RESULTADO 2021'!BB39</f>
        <v>0</v>
      </c>
      <c r="S40" s="678" t="s">
        <v>72</v>
      </c>
      <c r="U40" s="472">
        <f t="shared" si="0"/>
        <v>60</v>
      </c>
      <c r="V40" s="473">
        <f t="shared" si="1"/>
        <v>99</v>
      </c>
      <c r="W40" s="474">
        <f t="shared" si="2"/>
        <v>100</v>
      </c>
    </row>
    <row r="41" spans="1:23" ht="18" customHeight="1">
      <c r="A41" s="37" t="s">
        <v>31</v>
      </c>
      <c r="B41" s="599">
        <v>35</v>
      </c>
      <c r="C41" s="673">
        <v>23.53</v>
      </c>
      <c r="D41" s="703">
        <v>33</v>
      </c>
      <c r="E41" s="1506"/>
      <c r="F41" s="679">
        <v>0.2283</v>
      </c>
      <c r="G41" s="680">
        <v>0.5</v>
      </c>
      <c r="H41" s="691">
        <v>0.5</v>
      </c>
      <c r="I41" s="679" t="s">
        <v>545</v>
      </c>
      <c r="J41" s="683" t="s">
        <v>574</v>
      </c>
      <c r="K41" s="698">
        <v>0.5</v>
      </c>
      <c r="L41" s="1252">
        <f>'[1]CONSOLIDAÇÃO DOS MUNICIPIOS'!GE36</f>
        <v>0.50919999999999999</v>
      </c>
      <c r="M41" s="877">
        <v>0.72499999999999998</v>
      </c>
      <c r="N41" s="918">
        <f>'METAS 2021'!AE40</f>
        <v>60</v>
      </c>
      <c r="O41" s="955">
        <v>0.49469999999999997</v>
      </c>
      <c r="P41" s="955">
        <f>'SUGESTÃO DA ÁREA TÉCNICA 2021'!BA40</f>
        <v>0</v>
      </c>
      <c r="Q41" s="955">
        <f>'METAS 2021'!BA40</f>
        <v>0</v>
      </c>
      <c r="R41" s="955">
        <f>'RESULTADO 2021'!BB40</f>
        <v>0</v>
      </c>
      <c r="S41" s="678" t="s">
        <v>72</v>
      </c>
      <c r="U41" s="472">
        <f t="shared" si="0"/>
        <v>0.3</v>
      </c>
      <c r="V41" s="473">
        <f t="shared" si="1"/>
        <v>0.495</v>
      </c>
      <c r="W41" s="474">
        <f t="shared" si="2"/>
        <v>0.5</v>
      </c>
    </row>
    <row r="42" spans="1:23" ht="18.75" customHeight="1">
      <c r="A42" s="37" t="s">
        <v>32</v>
      </c>
      <c r="B42" s="599" t="s">
        <v>455</v>
      </c>
      <c r="C42" s="673">
        <v>28.64</v>
      </c>
      <c r="D42" s="349">
        <v>34.49</v>
      </c>
      <c r="E42" s="1506"/>
      <c r="F42" s="498">
        <v>0.27310000000000001</v>
      </c>
      <c r="G42" s="687" t="s">
        <v>410</v>
      </c>
      <c r="H42" s="676">
        <v>0.28000000000000003</v>
      </c>
      <c r="I42" s="706" t="s">
        <v>546</v>
      </c>
      <c r="J42" s="687" t="s">
        <v>575</v>
      </c>
      <c r="K42" s="349">
        <v>30</v>
      </c>
      <c r="L42" s="1251">
        <f>'[1]CONSOLIDAÇÃO DOS MUNICIPIOS'!GE37</f>
        <v>0.27060000000000001</v>
      </c>
      <c r="M42" s="877">
        <v>0.72499999999999998</v>
      </c>
      <c r="N42" s="918">
        <f>'METAS 2021'!AE41</f>
        <v>35</v>
      </c>
      <c r="O42" s="955">
        <v>0.2681</v>
      </c>
      <c r="P42" s="955">
        <f>'SUGESTÃO DA ÁREA TÉCNICA 2021'!BA41</f>
        <v>0</v>
      </c>
      <c r="Q42" s="955">
        <f>'METAS 2021'!BA41</f>
        <v>0</v>
      </c>
      <c r="R42" s="955">
        <f>'RESULTADO 2021'!BB41</f>
        <v>0</v>
      </c>
      <c r="S42" s="678" t="s">
        <v>72</v>
      </c>
      <c r="U42" s="472">
        <f t="shared" si="0"/>
        <v>18</v>
      </c>
      <c r="V42" s="473">
        <f t="shared" si="1"/>
        <v>29.7</v>
      </c>
      <c r="W42" s="474">
        <f t="shared" si="2"/>
        <v>30</v>
      </c>
    </row>
    <row r="43" spans="1:23">
      <c r="A43" s="37" t="s">
        <v>33</v>
      </c>
      <c r="B43" s="599">
        <v>70</v>
      </c>
      <c r="C43" s="673">
        <v>100</v>
      </c>
      <c r="D43" s="349">
        <v>100</v>
      </c>
      <c r="E43" s="1506"/>
      <c r="F43" s="679">
        <v>0.94699999999999995</v>
      </c>
      <c r="G43" s="680">
        <v>1</v>
      </c>
      <c r="H43" s="691">
        <v>1</v>
      </c>
      <c r="I43" s="679" t="s">
        <v>547</v>
      </c>
      <c r="J43" s="707" t="s">
        <v>565</v>
      </c>
      <c r="K43" s="696">
        <v>0.9395</v>
      </c>
      <c r="L43" s="1251">
        <f>'[1]CONSOLIDAÇÃO DOS MUNICIPIOS'!GE38</f>
        <v>0.87680000000000002</v>
      </c>
      <c r="M43" s="879">
        <v>1</v>
      </c>
      <c r="N43" s="918">
        <f>'METAS 2021'!AE42</f>
        <v>100</v>
      </c>
      <c r="O43" s="955">
        <v>1</v>
      </c>
      <c r="P43" s="955">
        <f>'SUGESTÃO DA ÁREA TÉCNICA 2021'!BA42</f>
        <v>0</v>
      </c>
      <c r="Q43" s="955">
        <f>'METAS 2021'!BA42</f>
        <v>0</v>
      </c>
      <c r="R43" s="955">
        <f>'RESULTADO 2021'!BB42</f>
        <v>0</v>
      </c>
      <c r="S43" s="678" t="s">
        <v>72</v>
      </c>
      <c r="U43" s="472">
        <f t="shared" si="0"/>
        <v>0.56369999999999998</v>
      </c>
      <c r="V43" s="473">
        <f t="shared" si="1"/>
        <v>0.93010499999999996</v>
      </c>
      <c r="W43" s="474">
        <f t="shared" si="2"/>
        <v>0.9395</v>
      </c>
    </row>
    <row r="44" spans="1:23">
      <c r="A44" s="37" t="s">
        <v>34</v>
      </c>
      <c r="B44" s="701" t="s">
        <v>437</v>
      </c>
      <c r="C44" s="673">
        <v>100</v>
      </c>
      <c r="D44" s="349">
        <v>100</v>
      </c>
      <c r="E44" s="1506"/>
      <c r="F44" s="697">
        <v>1</v>
      </c>
      <c r="G44" s="680">
        <v>1</v>
      </c>
      <c r="H44" s="691">
        <v>1</v>
      </c>
      <c r="I44" s="697" t="s">
        <v>437</v>
      </c>
      <c r="J44" s="707" t="s">
        <v>565</v>
      </c>
      <c r="K44" s="373"/>
      <c r="L44" s="1250">
        <f>'[1]CONSOLIDAÇÃO DOS MUNICIPIOS'!GE39</f>
        <v>1</v>
      </c>
      <c r="M44" s="879">
        <v>1</v>
      </c>
      <c r="N44" s="918">
        <f>'METAS 2021'!AE43</f>
        <v>100</v>
      </c>
      <c r="O44" s="955">
        <v>1</v>
      </c>
      <c r="P44" s="955">
        <f>'SUGESTÃO DA ÁREA TÉCNICA 2021'!BA43</f>
        <v>0</v>
      </c>
      <c r="Q44" s="955">
        <f>'METAS 2021'!BA43</f>
        <v>0</v>
      </c>
      <c r="R44" s="955">
        <f>'RESULTADO 2021'!BB43</f>
        <v>0</v>
      </c>
      <c r="S44" s="678" t="s">
        <v>72</v>
      </c>
      <c r="U44" s="472">
        <f t="shared" si="0"/>
        <v>0</v>
      </c>
      <c r="V44" s="473">
        <f t="shared" si="1"/>
        <v>0</v>
      </c>
      <c r="W44" s="474">
        <f t="shared" si="2"/>
        <v>0</v>
      </c>
    </row>
    <row r="45" spans="1:23" ht="27.75" customHeight="1">
      <c r="A45" s="37" t="s">
        <v>35</v>
      </c>
      <c r="B45" s="599" t="s">
        <v>437</v>
      </c>
      <c r="C45" s="673">
        <v>100</v>
      </c>
      <c r="D45" s="703">
        <v>100</v>
      </c>
      <c r="E45" s="1506"/>
      <c r="F45" s="686">
        <v>1</v>
      </c>
      <c r="G45" s="687" t="s">
        <v>704</v>
      </c>
      <c r="H45" s="676">
        <v>1</v>
      </c>
      <c r="I45" s="497" t="s">
        <v>437</v>
      </c>
      <c r="J45" s="707" t="s">
        <v>565</v>
      </c>
      <c r="K45" s="710">
        <v>1</v>
      </c>
      <c r="L45" s="1252">
        <f>'[1]CONSOLIDAÇÃO DOS MUNICIPIOS'!GE40</f>
        <v>1</v>
      </c>
      <c r="M45" s="879">
        <v>1</v>
      </c>
      <c r="N45" s="918">
        <f>'METAS 2021'!AE44</f>
        <v>100</v>
      </c>
      <c r="O45" s="955">
        <v>1</v>
      </c>
      <c r="P45" s="955">
        <f>'SUGESTÃO DA ÁREA TÉCNICA 2021'!BA44</f>
        <v>0</v>
      </c>
      <c r="Q45" s="955">
        <f>'METAS 2021'!BA44</f>
        <v>0</v>
      </c>
      <c r="R45" s="955">
        <f>'RESULTADO 2021'!BB44</f>
        <v>0</v>
      </c>
      <c r="S45" s="678" t="s">
        <v>72</v>
      </c>
      <c r="U45" s="472">
        <f t="shared" si="0"/>
        <v>0.6</v>
      </c>
      <c r="V45" s="473">
        <f t="shared" si="1"/>
        <v>0.99</v>
      </c>
      <c r="W45" s="474">
        <f t="shared" si="2"/>
        <v>1</v>
      </c>
    </row>
    <row r="46" spans="1:23" ht="19.5" customHeight="1">
      <c r="A46" s="37" t="s">
        <v>36</v>
      </c>
      <c r="B46" s="599">
        <v>35</v>
      </c>
      <c r="C46" s="673">
        <v>55.86</v>
      </c>
      <c r="D46" s="703">
        <v>60</v>
      </c>
      <c r="E46" s="1506"/>
      <c r="F46" s="711">
        <v>0.2903</v>
      </c>
      <c r="G46" s="712">
        <v>0.5</v>
      </c>
      <c r="H46" s="681">
        <v>0.72499999999999998</v>
      </c>
      <c r="I46" s="498" t="s">
        <v>548</v>
      </c>
      <c r="J46" s="683" t="s">
        <v>576</v>
      </c>
      <c r="K46" s="698">
        <v>0.75</v>
      </c>
      <c r="L46" s="1255">
        <f>'[1]CONSOLIDAÇÃO DOS MUNICIPIOS'!GE41</f>
        <v>0.75419999999999998</v>
      </c>
      <c r="M46" s="877">
        <v>0.75</v>
      </c>
      <c r="N46" s="918">
        <f>'METAS 2021'!AE45</f>
        <v>75</v>
      </c>
      <c r="O46" s="955">
        <v>1</v>
      </c>
      <c r="P46" s="955">
        <f>'SUGESTÃO DA ÁREA TÉCNICA 2021'!BA45</f>
        <v>0</v>
      </c>
      <c r="Q46" s="955">
        <f>'METAS 2021'!BA45</f>
        <v>0</v>
      </c>
      <c r="R46" s="955">
        <f>'RESULTADO 2021'!BB45</f>
        <v>0</v>
      </c>
      <c r="S46" s="678" t="s">
        <v>72</v>
      </c>
      <c r="U46" s="472">
        <f t="shared" si="0"/>
        <v>0.44999999999999996</v>
      </c>
      <c r="V46" s="473">
        <f t="shared" si="1"/>
        <v>0.74249999999999994</v>
      </c>
      <c r="W46" s="474">
        <f t="shared" si="2"/>
        <v>0.75</v>
      </c>
    </row>
    <row r="47" spans="1:23" ht="29.25" customHeight="1">
      <c r="A47" s="37" t="s">
        <v>37</v>
      </c>
      <c r="B47" s="701" t="s">
        <v>456</v>
      </c>
      <c r="C47" s="713">
        <v>61.94</v>
      </c>
      <c r="D47" s="714">
        <v>67.67</v>
      </c>
      <c r="E47" s="1506"/>
      <c r="F47" s="715">
        <v>0.67669999999999997</v>
      </c>
      <c r="G47" s="716">
        <v>0.73</v>
      </c>
      <c r="H47" s="717">
        <v>0.73</v>
      </c>
      <c r="I47" s="715" t="s">
        <v>549</v>
      </c>
      <c r="J47" s="718" t="s">
        <v>577</v>
      </c>
      <c r="K47" s="349" t="s">
        <v>600</v>
      </c>
      <c r="L47" s="1250">
        <f>'[1]CONSOLIDAÇÃO DOS MUNICIPIOS'!GE42</f>
        <v>0.79330000000000001</v>
      </c>
      <c r="M47" s="877">
        <v>0.85</v>
      </c>
      <c r="N47" s="918">
        <f>'METAS 2021'!AE46</f>
        <v>0</v>
      </c>
      <c r="O47" s="955">
        <v>0.9103</v>
      </c>
      <c r="P47" s="955">
        <f>'SUGESTÃO DA ÁREA TÉCNICA 2021'!BA46</f>
        <v>0</v>
      </c>
      <c r="Q47" s="955">
        <f>'METAS 2021'!BA46</f>
        <v>0</v>
      </c>
      <c r="R47" s="955">
        <f>'RESULTADO 2021'!BB46</f>
        <v>0</v>
      </c>
      <c r="S47" s="678" t="s">
        <v>72</v>
      </c>
      <c r="U47" s="472" t="e">
        <f t="shared" si="0"/>
        <v>#VALUE!</v>
      </c>
      <c r="V47" s="473" t="e">
        <f t="shared" si="1"/>
        <v>#VALUE!</v>
      </c>
      <c r="W47" s="474" t="e">
        <f t="shared" si="2"/>
        <v>#VALUE!</v>
      </c>
    </row>
    <row r="48" spans="1:23" s="165" customFormat="1">
      <c r="A48" s="296" t="s">
        <v>38</v>
      </c>
      <c r="B48" s="670"/>
      <c r="C48" s="670"/>
      <c r="D48" s="670"/>
      <c r="E48" s="1506"/>
      <c r="F48" s="670"/>
      <c r="G48" s="670"/>
      <c r="H48" s="670"/>
      <c r="I48" s="670"/>
      <c r="J48" s="670"/>
      <c r="K48" s="670"/>
      <c r="L48" s="1253">
        <f>'[1]CONSOLIDAÇÃO DOS MUNICIPIOS'!GE43</f>
        <v>0</v>
      </c>
      <c r="M48" s="878"/>
      <c r="N48" s="929"/>
      <c r="O48" s="956"/>
      <c r="P48" s="1198"/>
      <c r="Q48" s="1198"/>
      <c r="R48" s="1198"/>
      <c r="S48" s="693" t="s">
        <v>72</v>
      </c>
      <c r="U48" s="472">
        <f t="shared" si="0"/>
        <v>0</v>
      </c>
      <c r="V48" s="473">
        <f t="shared" si="1"/>
        <v>0</v>
      </c>
      <c r="W48" s="474">
        <f t="shared" si="2"/>
        <v>0</v>
      </c>
    </row>
    <row r="49" spans="1:23">
      <c r="A49" s="37" t="s">
        <v>39</v>
      </c>
      <c r="B49" s="599" t="s">
        <v>457</v>
      </c>
      <c r="C49" s="673">
        <v>70.05</v>
      </c>
      <c r="D49" s="349">
        <v>70</v>
      </c>
      <c r="E49" s="1506"/>
      <c r="F49" s="690">
        <v>0.88480000000000003</v>
      </c>
      <c r="G49" s="680">
        <v>0.9</v>
      </c>
      <c r="H49" s="691">
        <v>0.9</v>
      </c>
      <c r="I49" s="498" t="s">
        <v>550</v>
      </c>
      <c r="J49" s="695" t="s">
        <v>578</v>
      </c>
      <c r="K49" s="691">
        <v>0.9</v>
      </c>
      <c r="L49" s="1251">
        <f>'[1]CONSOLIDAÇÃO DOS MUNICIPIOS'!GE44</f>
        <v>0.86509999999999998</v>
      </c>
      <c r="M49" s="877">
        <v>0.9</v>
      </c>
      <c r="N49" s="918">
        <f>'METAS 2021'!AE48</f>
        <v>90</v>
      </c>
      <c r="O49" s="955">
        <v>0.88500000000000001</v>
      </c>
      <c r="P49" s="955">
        <f>'SUGESTÃO DA ÁREA TÉCNICA 2021'!BA48</f>
        <v>0</v>
      </c>
      <c r="Q49" s="955">
        <f>'METAS 2021'!BA48</f>
        <v>0</v>
      </c>
      <c r="R49" s="955">
        <f>'RESULTADO 2021'!BB48</f>
        <v>0</v>
      </c>
      <c r="S49" s="678" t="s">
        <v>72</v>
      </c>
      <c r="U49" s="472">
        <f t="shared" si="0"/>
        <v>0.54</v>
      </c>
      <c r="V49" s="473">
        <f t="shared" si="1"/>
        <v>0.89100000000000001</v>
      </c>
      <c r="W49" s="474">
        <f t="shared" si="2"/>
        <v>0.9</v>
      </c>
    </row>
    <row r="50" spans="1:23">
      <c r="A50" s="37" t="s">
        <v>40</v>
      </c>
      <c r="B50" s="599" t="s">
        <v>437</v>
      </c>
      <c r="C50" s="673">
        <v>100</v>
      </c>
      <c r="D50" s="349">
        <v>100</v>
      </c>
      <c r="E50" s="1506"/>
      <c r="F50" s="697">
        <v>1</v>
      </c>
      <c r="G50" s="680">
        <v>1</v>
      </c>
      <c r="H50" s="691">
        <v>1</v>
      </c>
      <c r="I50" s="686" t="s">
        <v>437</v>
      </c>
      <c r="J50" s="707" t="s">
        <v>565</v>
      </c>
      <c r="K50" s="691">
        <v>1</v>
      </c>
      <c r="L50" s="1252">
        <f>'[1]CONSOLIDAÇÃO DOS MUNICIPIOS'!GE45</f>
        <v>1</v>
      </c>
      <c r="M50" s="877">
        <v>1</v>
      </c>
      <c r="N50" s="918">
        <f>'METAS 2021'!AE49</f>
        <v>100</v>
      </c>
      <c r="O50" s="955">
        <v>1</v>
      </c>
      <c r="P50" s="955">
        <f>'SUGESTÃO DA ÁREA TÉCNICA 2021'!BA49</f>
        <v>0</v>
      </c>
      <c r="Q50" s="955">
        <f>'METAS 2021'!BA49</f>
        <v>0</v>
      </c>
      <c r="R50" s="955">
        <f>'RESULTADO 2021'!BB49</f>
        <v>0</v>
      </c>
      <c r="S50" s="678" t="s">
        <v>72</v>
      </c>
      <c r="U50" s="472">
        <f t="shared" si="0"/>
        <v>0.6</v>
      </c>
      <c r="V50" s="473">
        <f t="shared" si="1"/>
        <v>0.99</v>
      </c>
      <c r="W50" s="474">
        <f t="shared" si="2"/>
        <v>1</v>
      </c>
    </row>
    <row r="51" spans="1:23">
      <c r="A51" s="37" t="s">
        <v>41</v>
      </c>
      <c r="B51" s="599" t="s">
        <v>437</v>
      </c>
      <c r="C51" s="673">
        <v>100</v>
      </c>
      <c r="D51" s="349">
        <v>100</v>
      </c>
      <c r="E51" s="1506"/>
      <c r="F51" s="697">
        <v>1</v>
      </c>
      <c r="G51" s="680">
        <v>1</v>
      </c>
      <c r="H51" s="691">
        <v>1</v>
      </c>
      <c r="I51" s="686" t="s">
        <v>437</v>
      </c>
      <c r="J51" s="707" t="s">
        <v>565</v>
      </c>
      <c r="K51" s="691">
        <v>1</v>
      </c>
      <c r="L51" s="1252">
        <f>'[1]CONSOLIDAÇÃO DOS MUNICIPIOS'!GE46</f>
        <v>1</v>
      </c>
      <c r="M51" s="877">
        <v>1</v>
      </c>
      <c r="N51" s="918">
        <f>'METAS 2021'!AE50</f>
        <v>100</v>
      </c>
      <c r="O51" s="955">
        <v>1</v>
      </c>
      <c r="P51" s="955">
        <f>'SUGESTÃO DA ÁREA TÉCNICA 2021'!BA50</f>
        <v>0</v>
      </c>
      <c r="Q51" s="955">
        <f>'METAS 2021'!BA50</f>
        <v>0</v>
      </c>
      <c r="R51" s="955">
        <f>'RESULTADO 2021'!BB50</f>
        <v>0</v>
      </c>
      <c r="S51" s="678" t="s">
        <v>72</v>
      </c>
      <c r="U51" s="472">
        <f t="shared" si="0"/>
        <v>0.6</v>
      </c>
      <c r="V51" s="473">
        <f t="shared" si="1"/>
        <v>0.99</v>
      </c>
      <c r="W51" s="474">
        <f t="shared" si="2"/>
        <v>1</v>
      </c>
    </row>
    <row r="52" spans="1:23">
      <c r="A52" s="37" t="s">
        <v>42</v>
      </c>
      <c r="B52" s="599" t="s">
        <v>437</v>
      </c>
      <c r="C52" s="673">
        <v>100</v>
      </c>
      <c r="D52" s="349">
        <v>100</v>
      </c>
      <c r="E52" s="1506"/>
      <c r="F52" s="697">
        <v>1</v>
      </c>
      <c r="G52" s="680">
        <v>1</v>
      </c>
      <c r="H52" s="691">
        <v>1</v>
      </c>
      <c r="I52" s="686" t="s">
        <v>437</v>
      </c>
      <c r="J52" s="707" t="s">
        <v>565</v>
      </c>
      <c r="K52" s="691">
        <v>1</v>
      </c>
      <c r="L52" s="1252">
        <f>'[1]CONSOLIDAÇÃO DOS MUNICIPIOS'!GE47</f>
        <v>1</v>
      </c>
      <c r="M52" s="877">
        <v>1</v>
      </c>
      <c r="N52" s="918">
        <f>'METAS 2021'!AE51</f>
        <v>100</v>
      </c>
      <c r="O52" s="955">
        <v>1</v>
      </c>
      <c r="P52" s="955">
        <f>'SUGESTÃO DA ÁREA TÉCNICA 2021'!BA51</f>
        <v>0</v>
      </c>
      <c r="Q52" s="955">
        <f>'METAS 2021'!BA51</f>
        <v>0</v>
      </c>
      <c r="R52" s="955">
        <f>'RESULTADO 2021'!BB51</f>
        <v>0</v>
      </c>
      <c r="S52" s="678" t="s">
        <v>72</v>
      </c>
      <c r="U52" s="472">
        <f t="shared" si="0"/>
        <v>0.6</v>
      </c>
      <c r="V52" s="473">
        <f t="shared" si="1"/>
        <v>0.99</v>
      </c>
      <c r="W52" s="474">
        <f t="shared" si="2"/>
        <v>1</v>
      </c>
    </row>
    <row r="53" spans="1:23">
      <c r="A53" s="37" t="s">
        <v>43</v>
      </c>
      <c r="B53" s="599" t="s">
        <v>437</v>
      </c>
      <c r="C53" s="673">
        <v>100</v>
      </c>
      <c r="D53" s="349">
        <v>100</v>
      </c>
      <c r="E53" s="1506"/>
      <c r="F53" s="697">
        <v>1</v>
      </c>
      <c r="G53" s="680">
        <v>1</v>
      </c>
      <c r="H53" s="691">
        <v>1</v>
      </c>
      <c r="I53" s="686" t="s">
        <v>437</v>
      </c>
      <c r="J53" s="707" t="s">
        <v>565</v>
      </c>
      <c r="K53" s="691">
        <v>1</v>
      </c>
      <c r="L53" s="1252">
        <f>'[1]CONSOLIDAÇÃO DOS MUNICIPIOS'!GE48</f>
        <v>1</v>
      </c>
      <c r="M53" s="877">
        <v>1</v>
      </c>
      <c r="N53" s="918">
        <f>'METAS 2021'!AE52</f>
        <v>100</v>
      </c>
      <c r="O53" s="955">
        <v>1</v>
      </c>
      <c r="P53" s="955">
        <f>'SUGESTÃO DA ÁREA TÉCNICA 2021'!BA52</f>
        <v>0</v>
      </c>
      <c r="Q53" s="955">
        <f>'METAS 2021'!BA52</f>
        <v>0</v>
      </c>
      <c r="R53" s="955">
        <f>'RESULTADO 2021'!BB52</f>
        <v>0</v>
      </c>
      <c r="S53" s="678" t="s">
        <v>72</v>
      </c>
      <c r="U53" s="472">
        <f t="shared" si="0"/>
        <v>0.6</v>
      </c>
      <c r="V53" s="473">
        <f t="shared" si="1"/>
        <v>0.99</v>
      </c>
      <c r="W53" s="474">
        <f t="shared" si="2"/>
        <v>1</v>
      </c>
    </row>
    <row r="54" spans="1:23" ht="24" customHeight="1">
      <c r="A54" s="37" t="s">
        <v>44</v>
      </c>
      <c r="B54" s="701" t="s">
        <v>458</v>
      </c>
      <c r="C54" s="673">
        <v>63.74</v>
      </c>
      <c r="D54" s="349">
        <v>65.28</v>
      </c>
      <c r="E54" s="1506"/>
      <c r="F54" s="674">
        <v>0.9143</v>
      </c>
      <c r="G54" s="675" t="s">
        <v>705</v>
      </c>
      <c r="H54" s="719">
        <v>0.9</v>
      </c>
      <c r="I54" s="497" t="s">
        <v>437</v>
      </c>
      <c r="J54" s="707" t="s">
        <v>565</v>
      </c>
      <c r="K54" s="681">
        <v>1</v>
      </c>
      <c r="L54" s="1252">
        <f>'[1]CONSOLIDAÇÃO DOS MUNICIPIOS'!GE49</f>
        <v>1</v>
      </c>
      <c r="M54" s="877">
        <v>1</v>
      </c>
      <c r="N54" s="918">
        <f>'METAS 2021'!AE53</f>
        <v>100</v>
      </c>
      <c r="O54" s="955">
        <v>1</v>
      </c>
      <c r="P54" s="955">
        <f>'SUGESTÃO DA ÁREA TÉCNICA 2021'!BA53</f>
        <v>0</v>
      </c>
      <c r="Q54" s="955">
        <f>'METAS 2021'!BA53</f>
        <v>0</v>
      </c>
      <c r="R54" s="955">
        <f>'RESULTADO 2021'!BB53</f>
        <v>0</v>
      </c>
      <c r="S54" s="678" t="s">
        <v>72</v>
      </c>
      <c r="U54" s="472">
        <f t="shared" si="0"/>
        <v>0.6</v>
      </c>
      <c r="V54" s="473">
        <f t="shared" si="1"/>
        <v>0.99</v>
      </c>
      <c r="W54" s="474">
        <f t="shared" si="2"/>
        <v>1</v>
      </c>
    </row>
    <row r="55" spans="1:23" s="165" customFormat="1">
      <c r="A55" s="296" t="s">
        <v>45</v>
      </c>
      <c r="B55" s="709"/>
      <c r="C55" s="709"/>
      <c r="D55" s="709"/>
      <c r="E55" s="562"/>
      <c r="F55" s="709"/>
      <c r="G55" s="709"/>
      <c r="H55" s="709"/>
      <c r="I55" s="709"/>
      <c r="J55" s="709"/>
      <c r="K55" s="709"/>
      <c r="L55" s="1254">
        <f>'[1]CONSOLIDAÇÃO DOS MUNICIPIOS'!GE50</f>
        <v>0</v>
      </c>
      <c r="M55" s="878"/>
      <c r="N55" s="929"/>
      <c r="O55" s="956"/>
      <c r="P55" s="1198"/>
      <c r="Q55" s="1198"/>
      <c r="R55" s="1198"/>
      <c r="S55" s="671"/>
      <c r="U55" s="472">
        <f t="shared" si="0"/>
        <v>0</v>
      </c>
      <c r="V55" s="473">
        <f t="shared" si="1"/>
        <v>0</v>
      </c>
      <c r="W55" s="474">
        <f t="shared" si="2"/>
        <v>0</v>
      </c>
    </row>
    <row r="56" spans="1:23" ht="28.5" customHeight="1">
      <c r="A56" s="37" t="s">
        <v>47</v>
      </c>
      <c r="B56" s="672">
        <v>35</v>
      </c>
      <c r="C56" s="673">
        <v>77.64</v>
      </c>
      <c r="D56" s="349">
        <v>35</v>
      </c>
      <c r="E56" s="1505" t="s">
        <v>282</v>
      </c>
      <c r="F56" s="674">
        <v>0.875</v>
      </c>
      <c r="G56" s="675" t="s">
        <v>706</v>
      </c>
      <c r="H56" s="676">
        <v>0.876</v>
      </c>
      <c r="I56" s="685" t="s">
        <v>517</v>
      </c>
      <c r="J56" s="707" t="s">
        <v>565</v>
      </c>
      <c r="K56" s="676">
        <v>0.85</v>
      </c>
      <c r="L56" s="1252">
        <f>'[1]CONSOLIDAÇÃO DOS MUNICIPIOS'!GE51</f>
        <v>1</v>
      </c>
      <c r="M56" s="877">
        <v>1</v>
      </c>
      <c r="N56" s="918">
        <f>'METAS 2021'!AE55</f>
        <v>80</v>
      </c>
      <c r="O56" s="955">
        <v>0.95579999999999998</v>
      </c>
      <c r="P56" s="955">
        <f>'SUGESTÃO DA ÁREA TÉCNICA 2021'!BA55</f>
        <v>0</v>
      </c>
      <c r="Q56" s="955">
        <f>'METAS 2021'!BA55</f>
        <v>0</v>
      </c>
      <c r="R56" s="955">
        <f>'RESULTADO 2021'!BB55</f>
        <v>0</v>
      </c>
      <c r="S56" s="678" t="s">
        <v>72</v>
      </c>
      <c r="U56" s="472">
        <f t="shared" si="0"/>
        <v>0.51</v>
      </c>
      <c r="V56" s="473">
        <f t="shared" si="1"/>
        <v>0.84150000000000003</v>
      </c>
      <c r="W56" s="474">
        <f t="shared" si="2"/>
        <v>0.85</v>
      </c>
    </row>
    <row r="57" spans="1:23" ht="30" customHeight="1">
      <c r="A57" s="37" t="s">
        <v>50</v>
      </c>
      <c r="B57" s="599" t="s">
        <v>459</v>
      </c>
      <c r="C57" s="673">
        <v>19.079999999999998</v>
      </c>
      <c r="D57" s="349">
        <v>74.66</v>
      </c>
      <c r="E57" s="1506"/>
      <c r="F57" s="674">
        <v>0.74660000000000004</v>
      </c>
      <c r="G57" s="687" t="s">
        <v>707</v>
      </c>
      <c r="H57" s="676">
        <v>0.5</v>
      </c>
      <c r="I57" s="685" t="s">
        <v>551</v>
      </c>
      <c r="J57" s="683" t="s">
        <v>572</v>
      </c>
      <c r="K57" s="676">
        <v>0.6</v>
      </c>
      <c r="L57" s="1252">
        <f>'[1]CONSOLIDAÇÃO DOS MUNICIPIOS'!GE52</f>
        <v>0.71840000000000004</v>
      </c>
      <c r="M57" s="877">
        <v>0.8</v>
      </c>
      <c r="N57" s="918">
        <f>'METAS 2021'!AE56</f>
        <v>73</v>
      </c>
      <c r="O57" s="955">
        <v>0.85599999999999998</v>
      </c>
      <c r="P57" s="955">
        <f>'SUGESTÃO DA ÁREA TÉCNICA 2021'!BA56</f>
        <v>0</v>
      </c>
      <c r="Q57" s="955">
        <f>'METAS 2021'!BA56</f>
        <v>0</v>
      </c>
      <c r="R57" s="955">
        <f>'RESULTADO 2021'!BB56</f>
        <v>0</v>
      </c>
      <c r="S57" s="678" t="s">
        <v>72</v>
      </c>
      <c r="U57" s="472">
        <f t="shared" si="0"/>
        <v>0.36</v>
      </c>
      <c r="V57" s="473">
        <f t="shared" si="1"/>
        <v>0.59399999999999997</v>
      </c>
      <c r="W57" s="474">
        <f t="shared" si="2"/>
        <v>0.6</v>
      </c>
    </row>
    <row r="58" spans="1:23" ht="25.5" customHeight="1">
      <c r="A58" s="37" t="s">
        <v>49</v>
      </c>
      <c r="B58" s="599" t="s">
        <v>460</v>
      </c>
      <c r="C58" s="673">
        <v>62.1</v>
      </c>
      <c r="D58" s="587">
        <v>70</v>
      </c>
      <c r="E58" s="1506"/>
      <c r="F58" s="704">
        <v>0.61</v>
      </c>
      <c r="G58" s="700">
        <v>0.65</v>
      </c>
      <c r="H58" s="676">
        <v>0.65</v>
      </c>
      <c r="I58" s="674" t="s">
        <v>552</v>
      </c>
      <c r="J58" s="683" t="s">
        <v>579</v>
      </c>
      <c r="K58" s="676">
        <v>0.65</v>
      </c>
      <c r="L58" s="1251">
        <f>'[1]CONSOLIDAÇÃO DOS MUNICIPIOS'!GE53</f>
        <v>0.64780000000000004</v>
      </c>
      <c r="M58" s="877">
        <v>0.8</v>
      </c>
      <c r="N58" s="918">
        <f>'METAS 2021'!AE57</f>
        <v>80</v>
      </c>
      <c r="O58" s="955">
        <v>0.63649999999999995</v>
      </c>
      <c r="P58" s="955">
        <f>'SUGESTÃO DA ÁREA TÉCNICA 2021'!BA57</f>
        <v>0</v>
      </c>
      <c r="Q58" s="955">
        <f>'METAS 2021'!BA57</f>
        <v>0</v>
      </c>
      <c r="R58" s="955">
        <f>'RESULTADO 2021'!BB57</f>
        <v>0</v>
      </c>
      <c r="S58" s="678" t="s">
        <v>72</v>
      </c>
      <c r="U58" s="472">
        <f t="shared" si="0"/>
        <v>0.39</v>
      </c>
      <c r="V58" s="473">
        <f t="shared" si="1"/>
        <v>0.64349999999999996</v>
      </c>
      <c r="W58" s="474">
        <f t="shared" si="2"/>
        <v>0.65</v>
      </c>
    </row>
    <row r="59" spans="1:23">
      <c r="A59" s="37" t="s">
        <v>48</v>
      </c>
      <c r="B59" s="599" t="s">
        <v>461</v>
      </c>
      <c r="C59" s="673">
        <v>83.69</v>
      </c>
      <c r="D59" s="349">
        <v>82.53</v>
      </c>
      <c r="E59" s="1506"/>
      <c r="F59" s="690">
        <v>0.82530000000000003</v>
      </c>
      <c r="G59" s="680">
        <v>1</v>
      </c>
      <c r="H59" s="691">
        <v>1</v>
      </c>
      <c r="I59" s="686" t="s">
        <v>437</v>
      </c>
      <c r="J59" s="707" t="s">
        <v>565</v>
      </c>
      <c r="K59" s="373">
        <v>1</v>
      </c>
      <c r="L59" s="1252">
        <f>'[1]CONSOLIDAÇÃO DOS MUNICIPIOS'!GE54</f>
        <v>1</v>
      </c>
      <c r="M59" s="877">
        <v>1</v>
      </c>
      <c r="N59" s="918">
        <f>'METAS 2021'!AE58</f>
        <v>100</v>
      </c>
      <c r="O59" s="955">
        <v>1</v>
      </c>
      <c r="P59" s="955">
        <f>'SUGESTÃO DA ÁREA TÉCNICA 2021'!BA58</f>
        <v>0</v>
      </c>
      <c r="Q59" s="955">
        <f>'METAS 2021'!BA58</f>
        <v>0</v>
      </c>
      <c r="R59" s="955">
        <f>'RESULTADO 2021'!BB58</f>
        <v>0</v>
      </c>
      <c r="S59" s="678" t="s">
        <v>72</v>
      </c>
      <c r="U59" s="472">
        <f t="shared" si="0"/>
        <v>0.6</v>
      </c>
      <c r="V59" s="473">
        <f t="shared" si="1"/>
        <v>0.99</v>
      </c>
      <c r="W59" s="474">
        <f t="shared" si="2"/>
        <v>1</v>
      </c>
    </row>
    <row r="60" spans="1:23" ht="24" customHeight="1">
      <c r="A60" s="37" t="s">
        <v>46</v>
      </c>
      <c r="B60" s="701">
        <v>44.5</v>
      </c>
      <c r="C60" s="673">
        <v>42.72</v>
      </c>
      <c r="D60" s="349">
        <v>42.72</v>
      </c>
      <c r="E60" s="1506"/>
      <c r="F60" s="679">
        <v>0.41899999999999998</v>
      </c>
      <c r="G60" s="680">
        <v>0.42</v>
      </c>
      <c r="H60" s="691">
        <v>0.42</v>
      </c>
      <c r="I60" s="674" t="s">
        <v>553</v>
      </c>
      <c r="J60" s="683" t="s">
        <v>573</v>
      </c>
      <c r="K60" s="373">
        <v>0.53810000000000002</v>
      </c>
      <c r="L60" s="1252">
        <f>'[1]CONSOLIDAÇÃO DOS MUNICIPIOS'!GE55</f>
        <v>0.63400000000000001</v>
      </c>
      <c r="M60" s="877">
        <v>0.72499999999999998</v>
      </c>
      <c r="N60" s="918">
        <f>'METAS 2021'!AE59</f>
        <v>67.5</v>
      </c>
      <c r="O60" s="955">
        <v>0.67349999999999999</v>
      </c>
      <c r="P60" s="955">
        <f>'SUGESTÃO DA ÁREA TÉCNICA 2021'!BA59</f>
        <v>0</v>
      </c>
      <c r="Q60" s="955">
        <f>'METAS 2021'!BA59</f>
        <v>0</v>
      </c>
      <c r="R60" s="955">
        <f>'RESULTADO 2021'!BB59</f>
        <v>0</v>
      </c>
      <c r="S60" s="678" t="s">
        <v>72</v>
      </c>
      <c r="U60" s="472">
        <f t="shared" si="0"/>
        <v>0.32285999999999998</v>
      </c>
      <c r="V60" s="473">
        <f t="shared" si="1"/>
        <v>0.53271900000000005</v>
      </c>
      <c r="W60" s="474">
        <f t="shared" si="2"/>
        <v>0.53810000000000002</v>
      </c>
    </row>
    <row r="61" spans="1:23" s="165" customFormat="1">
      <c r="A61" s="296" t="s">
        <v>51</v>
      </c>
      <c r="B61" s="596"/>
      <c r="C61" s="596"/>
      <c r="D61" s="596"/>
      <c r="E61" s="562"/>
      <c r="F61" s="596"/>
      <c r="G61" s="71"/>
      <c r="H61" s="71"/>
      <c r="I61" s="71"/>
      <c r="J61" s="71"/>
      <c r="K61" s="71"/>
      <c r="L61" s="71">
        <f>'[1]CONSOLIDAÇÃO DOS MUNICIPIOS'!GE56</f>
        <v>0</v>
      </c>
      <c r="M61" s="878"/>
      <c r="N61" s="929"/>
      <c r="O61" s="956"/>
      <c r="P61" s="1198"/>
      <c r="Q61" s="1198"/>
      <c r="R61" s="1198"/>
      <c r="S61" s="693" t="s">
        <v>72</v>
      </c>
      <c r="U61" s="472">
        <f t="shared" si="0"/>
        <v>0</v>
      </c>
      <c r="V61" s="473">
        <f t="shared" si="1"/>
        <v>0</v>
      </c>
      <c r="W61" s="474">
        <f t="shared" si="2"/>
        <v>0</v>
      </c>
    </row>
    <row r="62" spans="1:23" ht="24.75" customHeight="1">
      <c r="A62" s="37" t="s">
        <v>54</v>
      </c>
      <c r="B62" s="672" t="s">
        <v>462</v>
      </c>
      <c r="C62" s="673">
        <v>36.82</v>
      </c>
      <c r="D62" s="349">
        <v>38</v>
      </c>
      <c r="E62" s="1505" t="s">
        <v>282</v>
      </c>
      <c r="F62" s="498">
        <v>0.36520000000000002</v>
      </c>
      <c r="G62" s="687" t="s">
        <v>411</v>
      </c>
      <c r="H62" s="719">
        <v>0.36599999999999999</v>
      </c>
      <c r="I62" s="685" t="s">
        <v>554</v>
      </c>
      <c r="J62" s="683" t="s">
        <v>567</v>
      </c>
      <c r="K62" s="720">
        <v>0.49149999999999999</v>
      </c>
      <c r="L62" s="1251">
        <f>'[1]CONSOLIDAÇÃO DOS MUNICIPIOS'!GE57</f>
        <v>0.48770000000000002</v>
      </c>
      <c r="M62" s="877">
        <v>0.72499999999999998</v>
      </c>
      <c r="N62" s="918">
        <f>'METAS 2021'!AE61</f>
        <v>72.5</v>
      </c>
      <c r="O62" s="955">
        <v>0.58930000000000005</v>
      </c>
      <c r="P62" s="955">
        <f>'SUGESTÃO DA ÁREA TÉCNICA 2021'!BA61</f>
        <v>0</v>
      </c>
      <c r="Q62" s="955">
        <f>'METAS 2021'!BA61</f>
        <v>0</v>
      </c>
      <c r="R62" s="955">
        <f>'RESULTADO 2021'!BB61</f>
        <v>0</v>
      </c>
      <c r="S62" s="678" t="s">
        <v>72</v>
      </c>
      <c r="U62" s="472">
        <f t="shared" si="0"/>
        <v>0.2949</v>
      </c>
      <c r="V62" s="473">
        <f t="shared" si="1"/>
        <v>0.48658499999999999</v>
      </c>
      <c r="W62" s="474">
        <f t="shared" si="2"/>
        <v>0.49149999999999999</v>
      </c>
    </row>
    <row r="63" spans="1:23" ht="25.5" customHeight="1">
      <c r="A63" s="37" t="s">
        <v>52</v>
      </c>
      <c r="B63" s="599">
        <v>40</v>
      </c>
      <c r="C63" s="673">
        <v>70.08</v>
      </c>
      <c r="D63" s="349">
        <v>70.08</v>
      </c>
      <c r="E63" s="1506"/>
      <c r="F63" s="674">
        <v>0.87709999999999999</v>
      </c>
      <c r="G63" s="687" t="s">
        <v>708</v>
      </c>
      <c r="H63" s="676">
        <v>0.87719999999999998</v>
      </c>
      <c r="I63" s="706" t="s">
        <v>555</v>
      </c>
      <c r="J63" s="683" t="s">
        <v>572</v>
      </c>
      <c r="K63" s="373">
        <v>0.79220000000000002</v>
      </c>
      <c r="L63" s="1251">
        <f>'[1]CONSOLIDAÇÃO DOS MUNICIPIOS'!GE58</f>
        <v>0.78239999999999998</v>
      </c>
      <c r="M63" s="877">
        <v>0.8</v>
      </c>
      <c r="N63" s="918">
        <f>'METAS 2021'!AE62</f>
        <v>100</v>
      </c>
      <c r="O63" s="955">
        <v>0.77310000000000001</v>
      </c>
      <c r="P63" s="955">
        <f>'SUGESTÃO DA ÁREA TÉCNICA 2021'!BA62</f>
        <v>0</v>
      </c>
      <c r="Q63" s="955">
        <f>'METAS 2021'!BA62</f>
        <v>0</v>
      </c>
      <c r="R63" s="955">
        <f>'RESULTADO 2021'!BB62</f>
        <v>0</v>
      </c>
      <c r="S63" s="678" t="s">
        <v>72</v>
      </c>
      <c r="U63" s="472">
        <f t="shared" si="0"/>
        <v>0.47531999999999996</v>
      </c>
      <c r="V63" s="473">
        <f t="shared" si="1"/>
        <v>0.78427800000000003</v>
      </c>
      <c r="W63" s="474">
        <f t="shared" si="2"/>
        <v>0.79220000000000002</v>
      </c>
    </row>
    <row r="64" spans="1:23">
      <c r="A64" s="37" t="s">
        <v>53</v>
      </c>
      <c r="B64" s="599" t="s">
        <v>463</v>
      </c>
      <c r="C64" s="673">
        <v>100</v>
      </c>
      <c r="D64" s="349">
        <v>100</v>
      </c>
      <c r="E64" s="1506"/>
      <c r="F64" s="697">
        <v>1</v>
      </c>
      <c r="G64" s="682" t="s">
        <v>273</v>
      </c>
      <c r="H64" s="691">
        <v>1</v>
      </c>
      <c r="I64" s="686" t="s">
        <v>437</v>
      </c>
      <c r="J64" s="707" t="s">
        <v>565</v>
      </c>
      <c r="K64" s="373">
        <v>1</v>
      </c>
      <c r="L64" s="1252">
        <f>'[1]CONSOLIDAÇÃO DOS MUNICIPIOS'!GE59</f>
        <v>1</v>
      </c>
      <c r="M64" s="879">
        <v>1</v>
      </c>
      <c r="N64" s="918">
        <f>'METAS 2021'!AE63</f>
        <v>100</v>
      </c>
      <c r="O64" s="955">
        <v>1</v>
      </c>
      <c r="P64" s="955">
        <f>'SUGESTÃO DA ÁREA TÉCNICA 2021'!BA63</f>
        <v>0</v>
      </c>
      <c r="Q64" s="955">
        <f>'METAS 2021'!BA63</f>
        <v>0</v>
      </c>
      <c r="R64" s="955">
        <f>'RESULTADO 2021'!BB63</f>
        <v>0</v>
      </c>
      <c r="S64" s="678" t="s">
        <v>72</v>
      </c>
      <c r="U64" s="472">
        <f t="shared" si="0"/>
        <v>0.6</v>
      </c>
      <c r="V64" s="473">
        <f t="shared" si="1"/>
        <v>0.99</v>
      </c>
      <c r="W64" s="474">
        <f t="shared" si="2"/>
        <v>1</v>
      </c>
    </row>
    <row r="65" spans="1:23" ht="28.5" customHeight="1">
      <c r="A65" s="37" t="s">
        <v>56</v>
      </c>
      <c r="B65" s="599">
        <v>80</v>
      </c>
      <c r="C65" s="673">
        <v>64.349999999999994</v>
      </c>
      <c r="D65" s="349">
        <v>70</v>
      </c>
      <c r="E65" s="1506"/>
      <c r="F65" s="674">
        <v>0.84460000000000002</v>
      </c>
      <c r="G65" s="675" t="s">
        <v>709</v>
      </c>
      <c r="H65" s="676">
        <v>0.8</v>
      </c>
      <c r="I65" s="685" t="s">
        <v>556</v>
      </c>
      <c r="J65" s="683" t="s">
        <v>572</v>
      </c>
      <c r="K65" s="676">
        <v>0.9</v>
      </c>
      <c r="L65" s="1252">
        <f>'[1]CONSOLIDAÇÃO DOS MUNICIPIOS'!GE60</f>
        <v>1</v>
      </c>
      <c r="M65" s="879">
        <v>1</v>
      </c>
      <c r="N65" s="918">
        <f>'METAS 2021'!AE64</f>
        <v>100</v>
      </c>
      <c r="O65" s="955">
        <v>1</v>
      </c>
      <c r="P65" s="955">
        <f>'SUGESTÃO DA ÁREA TÉCNICA 2021'!BA64</f>
        <v>0</v>
      </c>
      <c r="Q65" s="955">
        <f>'METAS 2021'!BA64</f>
        <v>0</v>
      </c>
      <c r="R65" s="955">
        <f>'RESULTADO 2021'!BB64</f>
        <v>0</v>
      </c>
      <c r="S65" s="678" t="s">
        <v>72</v>
      </c>
      <c r="U65" s="472">
        <f t="shared" si="0"/>
        <v>0.54</v>
      </c>
      <c r="V65" s="473">
        <f t="shared" si="1"/>
        <v>0.89100000000000001</v>
      </c>
      <c r="W65" s="474">
        <f t="shared" si="2"/>
        <v>0.9</v>
      </c>
    </row>
    <row r="66" spans="1:23" ht="28.5" customHeight="1">
      <c r="A66" s="37" t="s">
        <v>57</v>
      </c>
      <c r="B66" s="599" t="s">
        <v>464</v>
      </c>
      <c r="C66" s="673">
        <v>46.76</v>
      </c>
      <c r="D66" s="349">
        <v>55</v>
      </c>
      <c r="E66" s="1506"/>
      <c r="F66" s="674">
        <v>0.84460000000000002</v>
      </c>
      <c r="G66" s="675" t="s">
        <v>709</v>
      </c>
      <c r="H66" s="719">
        <v>0.75</v>
      </c>
      <c r="I66" s="721" t="s">
        <v>557</v>
      </c>
      <c r="J66" s="683" t="s">
        <v>580</v>
      </c>
      <c r="K66" s="373">
        <v>0.6</v>
      </c>
      <c r="L66" s="1251">
        <f>'[1]CONSOLIDAÇÃO DOS MUNICIPIOS'!GE61</f>
        <v>0.58860000000000001</v>
      </c>
      <c r="M66" s="879">
        <v>0.72499999999999998</v>
      </c>
      <c r="N66" s="918">
        <f>'METAS 2021'!AE65</f>
        <v>72.5</v>
      </c>
      <c r="O66" s="955">
        <v>0.45340000000000003</v>
      </c>
      <c r="P66" s="955">
        <f>'SUGESTÃO DA ÁREA TÉCNICA 2021'!BA65</f>
        <v>0</v>
      </c>
      <c r="Q66" s="955">
        <f>'METAS 2021'!BA65</f>
        <v>0</v>
      </c>
      <c r="R66" s="955">
        <f>'RESULTADO 2021'!BB65</f>
        <v>0</v>
      </c>
      <c r="S66" s="678" t="s">
        <v>72</v>
      </c>
      <c r="U66" s="472">
        <f t="shared" si="0"/>
        <v>0.36</v>
      </c>
      <c r="V66" s="473">
        <f t="shared" si="1"/>
        <v>0.59399999999999997</v>
      </c>
      <c r="W66" s="474">
        <f t="shared" si="2"/>
        <v>0.6</v>
      </c>
    </row>
    <row r="67" spans="1:23" ht="31.5" customHeight="1">
      <c r="A67" s="37" t="s">
        <v>55</v>
      </c>
      <c r="B67" s="701">
        <v>39</v>
      </c>
      <c r="C67" s="673">
        <v>84.63</v>
      </c>
      <c r="D67" s="349">
        <v>84.89</v>
      </c>
      <c r="E67" s="1506"/>
      <c r="F67" s="674">
        <v>0.84889999999999999</v>
      </c>
      <c r="G67" s="675" t="s">
        <v>710</v>
      </c>
      <c r="H67" s="676">
        <v>0.84</v>
      </c>
      <c r="I67" s="685" t="s">
        <v>558</v>
      </c>
      <c r="J67" s="683" t="s">
        <v>572</v>
      </c>
      <c r="K67" s="373">
        <v>0.87470000000000003</v>
      </c>
      <c r="L67" s="1252">
        <f>'[1]CONSOLIDAÇÃO DOS MUNICIPIOS'!GE62</f>
        <v>1</v>
      </c>
      <c r="M67" s="879">
        <v>1</v>
      </c>
      <c r="N67" s="918">
        <f>'METAS 2021'!AE66</f>
        <v>0</v>
      </c>
      <c r="O67" s="955">
        <v>1</v>
      </c>
      <c r="P67" s="955">
        <f>'SUGESTÃO DA ÁREA TÉCNICA 2021'!BA66</f>
        <v>0</v>
      </c>
      <c r="Q67" s="955">
        <f>'METAS 2021'!BA66</f>
        <v>0</v>
      </c>
      <c r="R67" s="955">
        <f>'RESULTADO 2021'!BB66</f>
        <v>0</v>
      </c>
      <c r="S67" s="678" t="s">
        <v>72</v>
      </c>
      <c r="U67" s="472">
        <f t="shared" si="0"/>
        <v>0.52481999999999995</v>
      </c>
      <c r="V67" s="473">
        <f t="shared" si="1"/>
        <v>0.86595299999999997</v>
      </c>
      <c r="W67" s="474">
        <f t="shared" si="2"/>
        <v>0.87470000000000003</v>
      </c>
    </row>
    <row r="68" spans="1:23" s="165" customFormat="1">
      <c r="A68" s="296" t="s">
        <v>77</v>
      </c>
      <c r="B68" s="709"/>
      <c r="C68" s="709"/>
      <c r="D68" s="709"/>
      <c r="E68" s="562"/>
      <c r="F68" s="709"/>
      <c r="G68" s="709"/>
      <c r="H68" s="709"/>
      <c r="I68" s="709"/>
      <c r="J68" s="709"/>
      <c r="K68" s="709"/>
      <c r="L68" s="1254">
        <f>'[1]CONSOLIDAÇÃO DOS MUNICIPIOS'!GE63</f>
        <v>0</v>
      </c>
      <c r="M68" s="878"/>
      <c r="N68" s="929"/>
      <c r="O68" s="956"/>
      <c r="P68" s="1198"/>
      <c r="Q68" s="1198"/>
      <c r="R68" s="1198"/>
      <c r="S68" s="693" t="s">
        <v>72</v>
      </c>
      <c r="U68" s="472">
        <f t="shared" ref="U68:U79" si="3">K68*60%</f>
        <v>0</v>
      </c>
      <c r="V68" s="473">
        <f t="shared" ref="V68:V79" si="4">K68*99%</f>
        <v>0</v>
      </c>
      <c r="W68" s="474">
        <f t="shared" ref="W68:W79" si="5">K68*100%</f>
        <v>0</v>
      </c>
    </row>
    <row r="69" spans="1:23" ht="33.75" customHeight="1">
      <c r="A69" s="37" t="s">
        <v>58</v>
      </c>
      <c r="B69" s="599" t="s">
        <v>465</v>
      </c>
      <c r="C69" s="673">
        <v>61.17</v>
      </c>
      <c r="D69" s="349">
        <v>62</v>
      </c>
      <c r="E69" s="1505" t="s">
        <v>282</v>
      </c>
      <c r="F69" s="679">
        <v>0.60570000000000002</v>
      </c>
      <c r="G69" s="680">
        <v>0.62</v>
      </c>
      <c r="H69" s="691">
        <v>0.62</v>
      </c>
      <c r="I69" s="674" t="s">
        <v>559</v>
      </c>
      <c r="J69" s="683" t="s">
        <v>566</v>
      </c>
      <c r="K69" s="698">
        <v>0.71079999999999999</v>
      </c>
      <c r="L69" s="1251">
        <f>'[1]CONSOLIDAÇÃO DOS MUNICIPIOS'!GE64</f>
        <v>0.70389999999999997</v>
      </c>
      <c r="M69" s="879">
        <v>0.8</v>
      </c>
      <c r="N69" s="918">
        <f>'METAS 2021'!AE68</f>
        <v>72</v>
      </c>
      <c r="O69" s="955">
        <v>0.69720000000000004</v>
      </c>
      <c r="P69" s="955">
        <f>'SUGESTÃO DA ÁREA TÉCNICA 2021'!BA68</f>
        <v>0</v>
      </c>
      <c r="Q69" s="955">
        <f>'METAS 2021'!BA68</f>
        <v>0</v>
      </c>
      <c r="R69" s="955">
        <f>'RESULTADO 2021'!BB68</f>
        <v>0</v>
      </c>
      <c r="S69" s="678" t="s">
        <v>72</v>
      </c>
      <c r="U69" s="472">
        <f t="shared" si="3"/>
        <v>0.42647999999999997</v>
      </c>
      <c r="V69" s="473">
        <f t="shared" si="4"/>
        <v>0.70369199999999998</v>
      </c>
      <c r="W69" s="474">
        <f t="shared" si="5"/>
        <v>0.71079999999999999</v>
      </c>
    </row>
    <row r="70" spans="1:23" ht="24.75" customHeight="1">
      <c r="A70" s="37" t="s">
        <v>59</v>
      </c>
      <c r="B70" s="599" t="s">
        <v>466</v>
      </c>
      <c r="C70" s="673">
        <v>45.06</v>
      </c>
      <c r="D70" s="349">
        <v>45.6</v>
      </c>
      <c r="E70" s="1506"/>
      <c r="F70" s="679">
        <v>0.41639999999999999</v>
      </c>
      <c r="G70" s="680">
        <v>0.5</v>
      </c>
      <c r="H70" s="681">
        <v>0.5</v>
      </c>
      <c r="I70" s="498" t="s">
        <v>560</v>
      </c>
      <c r="J70" s="683" t="s">
        <v>581</v>
      </c>
      <c r="K70" s="681">
        <v>0.44</v>
      </c>
      <c r="L70" s="1252">
        <f>'[1]CONSOLIDAÇÃO DOS MUNICIPIOS'!GE65</f>
        <v>0.44140000000000001</v>
      </c>
      <c r="M70" s="879">
        <v>0.72499999999999998</v>
      </c>
      <c r="N70" s="918">
        <f>'METAS 2021'!AE69</f>
        <v>70</v>
      </c>
      <c r="O70" s="955">
        <v>0.84450000000000003</v>
      </c>
      <c r="P70" s="955">
        <f>'SUGESTÃO DA ÁREA TÉCNICA 2021'!BA69</f>
        <v>0</v>
      </c>
      <c r="Q70" s="955">
        <f>'METAS 2021'!BA69</f>
        <v>0</v>
      </c>
      <c r="R70" s="955">
        <f>'RESULTADO 2021'!BB69</f>
        <v>0</v>
      </c>
      <c r="S70" s="678" t="s">
        <v>72</v>
      </c>
      <c r="U70" s="472">
        <f t="shared" si="3"/>
        <v>0.26400000000000001</v>
      </c>
      <c r="V70" s="473">
        <f t="shared" si="4"/>
        <v>0.43559999999999999</v>
      </c>
      <c r="W70" s="474">
        <f t="shared" si="5"/>
        <v>0.44</v>
      </c>
    </row>
    <row r="71" spans="1:23" ht="33.75" customHeight="1">
      <c r="A71" s="37" t="s">
        <v>60</v>
      </c>
      <c r="B71" s="599" t="s">
        <v>467</v>
      </c>
      <c r="C71" s="673">
        <v>54.8</v>
      </c>
      <c r="D71" s="349">
        <v>55</v>
      </c>
      <c r="E71" s="1506"/>
      <c r="F71" s="674">
        <v>0.61519999999999997</v>
      </c>
      <c r="G71" s="675" t="s">
        <v>711</v>
      </c>
      <c r="H71" s="676">
        <v>0.61619999999999997</v>
      </c>
      <c r="I71" s="722" t="s">
        <v>561</v>
      </c>
      <c r="J71" s="683" t="s">
        <v>567</v>
      </c>
      <c r="K71" s="373">
        <v>0.62</v>
      </c>
      <c r="L71" s="1251">
        <f>'[1]CONSOLIDAÇÃO DOS MUNICIPIOS'!GE66</f>
        <v>0.59909999999999997</v>
      </c>
      <c r="M71" s="879">
        <v>0.72499999999999998</v>
      </c>
      <c r="N71" s="918">
        <f>'METAS 2021'!AE70</f>
        <v>0</v>
      </c>
      <c r="O71" s="955">
        <v>0.71660000000000001</v>
      </c>
      <c r="P71" s="955">
        <f>'SUGESTÃO DA ÁREA TÉCNICA 2021'!BA70</f>
        <v>0</v>
      </c>
      <c r="Q71" s="955">
        <f>'METAS 2021'!BA70</f>
        <v>0</v>
      </c>
      <c r="R71" s="955">
        <f>'RESULTADO 2021'!BB70</f>
        <v>0</v>
      </c>
      <c r="S71" s="678" t="s">
        <v>72</v>
      </c>
      <c r="U71" s="472">
        <f t="shared" si="3"/>
        <v>0.372</v>
      </c>
      <c r="V71" s="473">
        <f t="shared" si="4"/>
        <v>0.61380000000000001</v>
      </c>
      <c r="W71" s="474">
        <f t="shared" si="5"/>
        <v>0.62</v>
      </c>
    </row>
    <row r="72" spans="1:23" ht="24" customHeight="1">
      <c r="A72" s="37" t="s">
        <v>61</v>
      </c>
      <c r="B72" s="599" t="s">
        <v>468</v>
      </c>
      <c r="C72" s="673">
        <v>53.11</v>
      </c>
      <c r="D72" s="349">
        <v>54</v>
      </c>
      <c r="E72" s="1506"/>
      <c r="F72" s="679">
        <v>0.52810000000000001</v>
      </c>
      <c r="G72" s="680">
        <v>0.55000000000000004</v>
      </c>
      <c r="H72" s="691">
        <v>0.55000000000000004</v>
      </c>
      <c r="I72" s="498" t="s">
        <v>562</v>
      </c>
      <c r="J72" s="683" t="s">
        <v>582</v>
      </c>
      <c r="K72" s="681">
        <v>0.55000000000000004</v>
      </c>
      <c r="L72" s="1251">
        <f>'[1]CONSOLIDAÇÃO DOS MUNICIPIOS'!GE67</f>
        <v>0.53269999999999995</v>
      </c>
      <c r="M72" s="879">
        <v>0.72499999999999998</v>
      </c>
      <c r="N72" s="918">
        <f>'METAS 2021'!AE71</f>
        <v>55</v>
      </c>
      <c r="O72" s="955">
        <v>0.53010000000000002</v>
      </c>
      <c r="P72" s="955">
        <f>'SUGESTÃO DA ÁREA TÉCNICA 2021'!BA71</f>
        <v>0</v>
      </c>
      <c r="Q72" s="955">
        <f>'METAS 2021'!BA71</f>
        <v>0</v>
      </c>
      <c r="R72" s="955">
        <f>'RESULTADO 2021'!BB71</f>
        <v>0</v>
      </c>
      <c r="S72" s="678" t="s">
        <v>72</v>
      </c>
      <c r="U72" s="472">
        <f t="shared" si="3"/>
        <v>0.33</v>
      </c>
      <c r="V72" s="473">
        <f t="shared" si="4"/>
        <v>0.54449999999999998</v>
      </c>
      <c r="W72" s="474">
        <f t="shared" si="5"/>
        <v>0.55000000000000004</v>
      </c>
    </row>
    <row r="73" spans="1:23">
      <c r="A73" s="37" t="s">
        <v>62</v>
      </c>
      <c r="B73" s="701" t="s">
        <v>437</v>
      </c>
      <c r="C73" s="673">
        <v>100</v>
      </c>
      <c r="D73" s="225">
        <v>100</v>
      </c>
      <c r="E73" s="1506"/>
      <c r="F73" s="697">
        <v>1</v>
      </c>
      <c r="G73" s="680">
        <v>1</v>
      </c>
      <c r="H73" s="679">
        <v>1</v>
      </c>
      <c r="I73" s="686" t="s">
        <v>437</v>
      </c>
      <c r="J73" s="707" t="s">
        <v>565</v>
      </c>
      <c r="K73" s="679">
        <v>1</v>
      </c>
      <c r="L73" s="1252">
        <f>'[1]CONSOLIDAÇÃO DOS MUNICIPIOS'!GE68</f>
        <v>1</v>
      </c>
      <c r="M73" s="879">
        <v>1</v>
      </c>
      <c r="N73" s="918">
        <f>'METAS 2021'!AE72</f>
        <v>0</v>
      </c>
      <c r="O73" s="955">
        <v>1</v>
      </c>
      <c r="P73" s="955">
        <f>'SUGESTÃO DA ÁREA TÉCNICA 2021'!BA72</f>
        <v>0</v>
      </c>
      <c r="Q73" s="955">
        <f>'METAS 2021'!BA72</f>
        <v>0</v>
      </c>
      <c r="R73" s="955">
        <f>'RESULTADO 2021'!BB72</f>
        <v>0</v>
      </c>
      <c r="S73" s="678" t="s">
        <v>72</v>
      </c>
      <c r="U73" s="472">
        <f t="shared" si="3"/>
        <v>0.6</v>
      </c>
      <c r="V73" s="473">
        <f t="shared" si="4"/>
        <v>0.99</v>
      </c>
      <c r="W73" s="474">
        <f t="shared" si="5"/>
        <v>1</v>
      </c>
    </row>
    <row r="74" spans="1:23" s="165" customFormat="1">
      <c r="A74" s="296" t="s">
        <v>63</v>
      </c>
      <c r="B74" s="709"/>
      <c r="C74" s="709"/>
      <c r="D74" s="709"/>
      <c r="E74" s="1506"/>
      <c r="F74" s="709"/>
      <c r="G74" s="709"/>
      <c r="H74" s="709"/>
      <c r="I74" s="709"/>
      <c r="J74" s="709"/>
      <c r="K74" s="709"/>
      <c r="L74" s="1254">
        <f>'[1]CONSOLIDAÇÃO DOS MUNICIPIOS'!GE69</f>
        <v>0</v>
      </c>
      <c r="M74" s="878"/>
      <c r="N74" s="929"/>
      <c r="O74" s="956"/>
      <c r="P74" s="1198"/>
      <c r="Q74" s="1198"/>
      <c r="R74" s="1198"/>
      <c r="S74" s="693" t="s">
        <v>72</v>
      </c>
      <c r="U74" s="472">
        <f t="shared" si="3"/>
        <v>0</v>
      </c>
      <c r="V74" s="473">
        <f t="shared" si="4"/>
        <v>0</v>
      </c>
      <c r="W74" s="474">
        <f t="shared" si="5"/>
        <v>0</v>
      </c>
    </row>
    <row r="75" spans="1:23" ht="27.75" customHeight="1">
      <c r="A75" s="37" t="s">
        <v>64</v>
      </c>
      <c r="B75" s="672">
        <v>75</v>
      </c>
      <c r="C75" s="673">
        <v>49.21</v>
      </c>
      <c r="D75" s="349">
        <v>60</v>
      </c>
      <c r="E75" s="1506"/>
      <c r="F75" s="686">
        <v>1</v>
      </c>
      <c r="G75" s="687" t="s">
        <v>712</v>
      </c>
      <c r="H75" s="719">
        <v>0.9</v>
      </c>
      <c r="I75" s="497" t="s">
        <v>437</v>
      </c>
      <c r="J75" s="707" t="s">
        <v>565</v>
      </c>
      <c r="K75" s="373">
        <v>0.9</v>
      </c>
      <c r="L75" s="1252">
        <f>'[1]CONSOLIDAÇÃO DOS MUNICIPIOS'!GE70</f>
        <v>1</v>
      </c>
      <c r="M75" s="879">
        <v>1</v>
      </c>
      <c r="N75" s="918">
        <f>'METAS 2021'!AE74</f>
        <v>100</v>
      </c>
      <c r="O75" s="955">
        <v>1</v>
      </c>
      <c r="P75" s="955">
        <f>'SUGESTÃO DA ÁREA TÉCNICA 2021'!BA74</f>
        <v>0</v>
      </c>
      <c r="Q75" s="955">
        <f>'METAS 2021'!BA74</f>
        <v>0</v>
      </c>
      <c r="R75" s="955">
        <f>'RESULTADO 2021'!BB74</f>
        <v>0</v>
      </c>
      <c r="S75" s="678" t="s">
        <v>72</v>
      </c>
      <c r="U75" s="472">
        <f t="shared" si="3"/>
        <v>0.54</v>
      </c>
      <c r="V75" s="473">
        <f t="shared" si="4"/>
        <v>0.89100000000000001</v>
      </c>
      <c r="W75" s="474">
        <f t="shared" si="5"/>
        <v>0.9</v>
      </c>
    </row>
    <row r="76" spans="1:23" ht="24" customHeight="1">
      <c r="A76" s="37" t="s">
        <v>65</v>
      </c>
      <c r="B76" s="599">
        <v>80</v>
      </c>
      <c r="C76" s="673">
        <v>77.849999999999994</v>
      </c>
      <c r="D76" s="349">
        <v>80</v>
      </c>
      <c r="E76" s="1506"/>
      <c r="F76" s="679">
        <v>0.76729999999999998</v>
      </c>
      <c r="G76" s="691">
        <v>0.8</v>
      </c>
      <c r="H76" s="681">
        <v>0.8</v>
      </c>
      <c r="I76" s="498" t="s">
        <v>526</v>
      </c>
      <c r="J76" s="683" t="s">
        <v>566</v>
      </c>
      <c r="K76" s="349">
        <v>80</v>
      </c>
      <c r="L76" s="1252">
        <f>'[1]CONSOLIDAÇÃO DOS MUNICIPIOS'!GE71</f>
        <v>0.91100000000000003</v>
      </c>
      <c r="M76" s="879">
        <v>0.85</v>
      </c>
      <c r="N76" s="918">
        <f>'METAS 2021'!AE75</f>
        <v>80</v>
      </c>
      <c r="O76" s="955">
        <v>0.8982</v>
      </c>
      <c r="P76" s="955">
        <f>'SUGESTÃO DA ÁREA TÉCNICA 2021'!BA75</f>
        <v>0</v>
      </c>
      <c r="Q76" s="955">
        <f>'METAS 2021'!BA75</f>
        <v>0</v>
      </c>
      <c r="R76" s="955">
        <f>'RESULTADO 2021'!BB75</f>
        <v>0</v>
      </c>
      <c r="S76" s="678" t="s">
        <v>72</v>
      </c>
      <c r="U76" s="472">
        <f t="shared" si="3"/>
        <v>48</v>
      </c>
      <c r="V76" s="473">
        <f t="shared" si="4"/>
        <v>79.2</v>
      </c>
      <c r="W76" s="474">
        <f t="shared" si="5"/>
        <v>80</v>
      </c>
    </row>
    <row r="77" spans="1:23" ht="31.5" customHeight="1">
      <c r="A77" s="37" t="s">
        <v>66</v>
      </c>
      <c r="B77" s="599">
        <v>84</v>
      </c>
      <c r="C77" s="673">
        <v>79.08</v>
      </c>
      <c r="D77" s="349">
        <v>84</v>
      </c>
      <c r="E77" s="1506"/>
      <c r="F77" s="690">
        <v>0.84019999999999995</v>
      </c>
      <c r="G77" s="680">
        <v>0.85</v>
      </c>
      <c r="H77" s="691">
        <v>0.85</v>
      </c>
      <c r="I77" s="498" t="s">
        <v>527</v>
      </c>
      <c r="J77" s="683" t="s">
        <v>572</v>
      </c>
      <c r="K77" s="373">
        <v>0.87</v>
      </c>
      <c r="L77" s="1252">
        <f>'[1]CONSOLIDAÇÃO DOS MUNICIPIOS'!GE72</f>
        <v>0.87690000000000001</v>
      </c>
      <c r="M77" s="879">
        <v>0.9</v>
      </c>
      <c r="N77" s="918">
        <f>'METAS 2021'!AE76</f>
        <v>90</v>
      </c>
      <c r="O77" s="955">
        <v>0.85219999999999996</v>
      </c>
      <c r="P77" s="955">
        <f>'SUGESTÃO DA ÁREA TÉCNICA 2021'!BA76</f>
        <v>0</v>
      </c>
      <c r="Q77" s="955">
        <f>'METAS 2021'!BA76</f>
        <v>0</v>
      </c>
      <c r="R77" s="955">
        <f>'RESULTADO 2021'!BB76</f>
        <v>0</v>
      </c>
      <c r="S77" s="678" t="s">
        <v>72</v>
      </c>
      <c r="U77" s="472">
        <f t="shared" si="3"/>
        <v>0.52200000000000002</v>
      </c>
      <c r="V77" s="473">
        <f t="shared" si="4"/>
        <v>0.86129999999999995</v>
      </c>
      <c r="W77" s="474">
        <f t="shared" si="5"/>
        <v>0.87</v>
      </c>
    </row>
    <row r="78" spans="1:23" ht="26.25" customHeight="1">
      <c r="A78" s="37" t="s">
        <v>67</v>
      </c>
      <c r="B78" s="599" t="s">
        <v>469</v>
      </c>
      <c r="C78" s="673">
        <v>44.81</v>
      </c>
      <c r="D78" s="703">
        <v>61.42</v>
      </c>
      <c r="E78" s="1506"/>
      <c r="F78" s="690">
        <v>0.61419999999999997</v>
      </c>
      <c r="G78" s="680">
        <v>0.65</v>
      </c>
      <c r="H78" s="723">
        <v>0.65</v>
      </c>
      <c r="I78" s="498" t="s">
        <v>563</v>
      </c>
      <c r="J78" s="683" t="s">
        <v>579</v>
      </c>
      <c r="K78" s="349">
        <v>70</v>
      </c>
      <c r="L78" s="1250">
        <f>'[1]CONSOLIDAÇÃO DOS MUNICIPIOS'!GE73</f>
        <v>0.74250000000000005</v>
      </c>
      <c r="M78" s="879">
        <v>0.8</v>
      </c>
      <c r="N78" s="918">
        <f>'METAS 2021'!AE77</f>
        <v>80</v>
      </c>
      <c r="O78" s="955">
        <v>0.73160000000000003</v>
      </c>
      <c r="P78" s="955">
        <f>'SUGESTÃO DA ÁREA TÉCNICA 2021'!BA77</f>
        <v>0</v>
      </c>
      <c r="Q78" s="955">
        <f>'METAS 2021'!BA77</f>
        <v>0</v>
      </c>
      <c r="R78" s="955">
        <f>'RESULTADO 2021'!BB77</f>
        <v>0</v>
      </c>
      <c r="S78" s="678" t="s">
        <v>72</v>
      </c>
      <c r="U78" s="472">
        <f t="shared" si="3"/>
        <v>42</v>
      </c>
      <c r="V78" s="473">
        <f t="shared" si="4"/>
        <v>69.3</v>
      </c>
      <c r="W78" s="474">
        <f t="shared" si="5"/>
        <v>70</v>
      </c>
    </row>
    <row r="79" spans="1:23" ht="21" customHeight="1" thickBot="1">
      <c r="A79" s="37" t="s">
        <v>68</v>
      </c>
      <c r="B79" s="724" t="s">
        <v>470</v>
      </c>
      <c r="C79" s="673">
        <v>87.39</v>
      </c>
      <c r="D79" s="349">
        <v>80</v>
      </c>
      <c r="E79" s="1507"/>
      <c r="F79" s="679">
        <v>0.66900000000000004</v>
      </c>
      <c r="G79" s="680">
        <v>0.8</v>
      </c>
      <c r="H79" s="691">
        <v>0.8</v>
      </c>
      <c r="I79" s="498" t="s">
        <v>564</v>
      </c>
      <c r="J79" s="683" t="s">
        <v>583</v>
      </c>
      <c r="K79" s="708">
        <v>0.6</v>
      </c>
      <c r="L79" s="1251">
        <f>'[1]CONSOLIDAÇÃO DOS MUNICIPIOS'!GE74</f>
        <v>0.53810000000000002</v>
      </c>
      <c r="M79" s="879">
        <v>0.72499999999999998</v>
      </c>
      <c r="N79" s="918">
        <f>'METAS 2021'!AE78</f>
        <v>72.5</v>
      </c>
      <c r="O79" s="955">
        <v>0.52980000000000005</v>
      </c>
      <c r="P79" s="955">
        <f>'SUGESTÃO DA ÁREA TÉCNICA 2021'!BA78</f>
        <v>0</v>
      </c>
      <c r="Q79" s="955">
        <f>'METAS 2021'!BA78</f>
        <v>0</v>
      </c>
      <c r="R79" s="955">
        <f>'RESULTADO 2021'!BB78</f>
        <v>0</v>
      </c>
      <c r="S79" s="678" t="s">
        <v>72</v>
      </c>
      <c r="U79" s="472">
        <f t="shared" si="3"/>
        <v>0.36</v>
      </c>
      <c r="V79" s="473">
        <f t="shared" si="4"/>
        <v>0.59399999999999997</v>
      </c>
      <c r="W79" s="474">
        <f t="shared" si="5"/>
        <v>0.6</v>
      </c>
    </row>
    <row r="80" spans="1:23">
      <c r="A80" s="725"/>
      <c r="B80" s="39"/>
      <c r="C80" s="40"/>
      <c r="D80" s="54"/>
      <c r="E80" s="54"/>
      <c r="F80" s="54"/>
      <c r="G80" s="54"/>
      <c r="H80" s="54"/>
      <c r="I80" s="54"/>
      <c r="J80" s="54"/>
      <c r="K80" s="54"/>
      <c r="L80" s="54"/>
      <c r="M80" s="54"/>
      <c r="N80" s="54"/>
      <c r="O80" s="54"/>
      <c r="P80" s="54"/>
      <c r="Q80" s="54"/>
      <c r="R80" s="54"/>
      <c r="S80" s="41"/>
    </row>
    <row r="81" spans="1:19">
      <c r="A81" s="1292" t="s">
        <v>632</v>
      </c>
      <c r="B81" s="1293"/>
      <c r="C81" s="1293"/>
      <c r="D81" s="1293"/>
      <c r="E81" s="1293"/>
      <c r="F81" s="1293"/>
      <c r="G81" s="1293"/>
      <c r="H81" s="1293"/>
      <c r="I81" s="1293"/>
      <c r="J81" s="1293"/>
      <c r="K81" s="1293"/>
      <c r="L81" s="1293"/>
      <c r="M81" s="1293"/>
      <c r="N81" s="1293"/>
      <c r="O81" s="1293"/>
      <c r="P81" s="1293"/>
      <c r="Q81" s="1293"/>
      <c r="R81" s="1293"/>
      <c r="S81" s="1382"/>
    </row>
    <row r="82" spans="1:19" ht="15" customHeight="1">
      <c r="A82" s="1286" t="s">
        <v>692</v>
      </c>
      <c r="B82" s="1287"/>
      <c r="C82" s="1287"/>
      <c r="D82" s="1287"/>
      <c r="E82" s="1287"/>
      <c r="F82" s="1287"/>
      <c r="G82" s="1287"/>
      <c r="H82" s="1287"/>
      <c r="I82" s="1287"/>
      <c r="J82" s="1287"/>
      <c r="K82" s="1287"/>
      <c r="L82" s="1287"/>
      <c r="M82" s="1287"/>
      <c r="N82" s="1287"/>
      <c r="O82" s="1287"/>
      <c r="P82" s="1287"/>
      <c r="Q82" s="1287"/>
      <c r="R82" s="1287"/>
      <c r="S82" s="1379"/>
    </row>
    <row r="83" spans="1:19" ht="15" customHeight="1">
      <c r="A83" s="1288" t="s">
        <v>693</v>
      </c>
      <c r="B83" s="1289"/>
      <c r="C83" s="1289"/>
      <c r="D83" s="1289"/>
      <c r="E83" s="1289"/>
      <c r="F83" s="1289"/>
      <c r="G83" s="1289"/>
      <c r="H83" s="1289"/>
      <c r="I83" s="1289"/>
      <c r="J83" s="1289"/>
      <c r="K83" s="1289"/>
      <c r="L83" s="1289"/>
      <c r="M83" s="1289"/>
      <c r="N83" s="1289"/>
      <c r="O83" s="1289"/>
      <c r="P83" s="1289"/>
      <c r="Q83" s="1289"/>
      <c r="R83" s="1289"/>
      <c r="S83" s="1380"/>
    </row>
    <row r="84" spans="1:19">
      <c r="A84" s="1290"/>
      <c r="B84" s="1291"/>
      <c r="C84" s="1291"/>
      <c r="D84" s="1291"/>
      <c r="E84" s="1291"/>
      <c r="F84" s="1291"/>
      <c r="G84" s="1291"/>
      <c r="H84" s="1291"/>
      <c r="I84" s="1291"/>
      <c r="J84" s="1291"/>
      <c r="K84" s="1291"/>
      <c r="L84" s="1291"/>
      <c r="M84" s="1291"/>
      <c r="N84" s="1291"/>
      <c r="O84" s="1291"/>
      <c r="P84" s="1291"/>
      <c r="Q84" s="1291"/>
      <c r="R84" s="1291"/>
      <c r="S84" s="1381"/>
    </row>
    <row r="85" spans="1:19">
      <c r="A85" s="558"/>
      <c r="B85" s="558"/>
      <c r="C85" s="558"/>
      <c r="D85" s="558"/>
      <c r="E85" s="558"/>
      <c r="F85" s="558"/>
      <c r="G85" s="558"/>
      <c r="H85" s="558"/>
      <c r="I85" s="558"/>
      <c r="J85" s="558"/>
      <c r="K85" s="558"/>
      <c r="L85" s="558"/>
      <c r="M85" s="558"/>
      <c r="N85" s="558"/>
      <c r="O85" s="558"/>
      <c r="P85" s="558"/>
      <c r="Q85" s="558"/>
      <c r="R85" s="558"/>
      <c r="S85" s="558"/>
    </row>
    <row r="86" spans="1:19">
      <c r="A86" s="1399" t="s">
        <v>677</v>
      </c>
      <c r="B86" s="1400"/>
      <c r="C86" s="1400"/>
      <c r="D86" s="1401"/>
      <c r="F86" s="35"/>
      <c r="K86" s="285"/>
      <c r="L86" s="408"/>
      <c r="M86" s="15"/>
      <c r="N86" s="285"/>
      <c r="O86" s="285"/>
      <c r="P86" s="285"/>
      <c r="Q86" s="285"/>
      <c r="R86" s="285"/>
      <c r="S86" s="21"/>
    </row>
    <row r="87" spans="1:19" ht="15.75">
      <c r="A87" s="546" t="s">
        <v>629</v>
      </c>
      <c r="B87" s="547"/>
      <c r="C87" s="548"/>
      <c r="D87" s="341">
        <v>1</v>
      </c>
      <c r="F87" s="35"/>
      <c r="K87" s="285"/>
      <c r="L87" s="408"/>
      <c r="M87" s="15"/>
      <c r="N87" s="285"/>
      <c r="O87" s="285"/>
      <c r="P87" s="285"/>
      <c r="Q87" s="285"/>
      <c r="R87" s="285"/>
      <c r="S87" s="21"/>
    </row>
    <row r="88" spans="1:19" ht="15.75">
      <c r="A88" s="549" t="s">
        <v>630</v>
      </c>
      <c r="B88" s="550"/>
      <c r="C88" s="551"/>
      <c r="D88" s="266" t="s">
        <v>635</v>
      </c>
      <c r="F88" s="35"/>
      <c r="K88" s="285"/>
      <c r="L88" s="408"/>
      <c r="M88" s="15"/>
      <c r="N88" s="285"/>
      <c r="O88" s="285"/>
      <c r="P88" s="285"/>
      <c r="Q88" s="285"/>
      <c r="R88" s="285"/>
      <c r="S88" s="21"/>
    </row>
    <row r="89" spans="1:19" ht="15.75">
      <c r="A89" s="546" t="s">
        <v>631</v>
      </c>
      <c r="B89" s="547"/>
      <c r="C89" s="548"/>
      <c r="D89" s="329" t="s">
        <v>634</v>
      </c>
      <c r="F89" s="35"/>
      <c r="K89" s="285"/>
      <c r="L89" s="408"/>
      <c r="M89" s="15"/>
      <c r="N89" s="285"/>
      <c r="O89" s="285"/>
      <c r="P89" s="285"/>
      <c r="Q89" s="285"/>
      <c r="R89" s="285"/>
      <c r="S89" s="21"/>
    </row>
    <row r="90" spans="1:19">
      <c r="A90" s="1396" t="s">
        <v>649</v>
      </c>
      <c r="B90" s="1396"/>
      <c r="C90" s="1396"/>
      <c r="D90" s="1396"/>
      <c r="F90" s="35"/>
      <c r="K90" s="285"/>
      <c r="L90" s="408"/>
      <c r="M90" s="15"/>
      <c r="N90" s="285"/>
      <c r="O90" s="285"/>
      <c r="P90" s="285"/>
      <c r="Q90" s="285"/>
      <c r="R90" s="285"/>
      <c r="S90" s="21"/>
    </row>
    <row r="91" spans="1:19">
      <c r="K91" s="15"/>
      <c r="L91" s="15"/>
      <c r="M91" s="15"/>
      <c r="N91" s="15"/>
      <c r="O91" s="15"/>
      <c r="P91" s="15"/>
      <c r="Q91" s="15"/>
      <c r="R91" s="15"/>
    </row>
  </sheetData>
  <mergeCells count="25">
    <mergeCell ref="A86:D86"/>
    <mergeCell ref="A90:D90"/>
    <mergeCell ref="A1:S1"/>
    <mergeCell ref="E69:E79"/>
    <mergeCell ref="E56:E60"/>
    <mergeCell ref="E62:E67"/>
    <mergeCell ref="A3:S3"/>
    <mergeCell ref="A4:S4"/>
    <mergeCell ref="E36:E54"/>
    <mergeCell ref="A2:T2"/>
    <mergeCell ref="A5:S5"/>
    <mergeCell ref="A6:S6"/>
    <mergeCell ref="E9:E18"/>
    <mergeCell ref="E20:E34"/>
    <mergeCell ref="M7:O7"/>
    <mergeCell ref="A7:A8"/>
    <mergeCell ref="A81:S81"/>
    <mergeCell ref="A82:S82"/>
    <mergeCell ref="A83:S84"/>
    <mergeCell ref="S7:S8"/>
    <mergeCell ref="B7:C7"/>
    <mergeCell ref="D7:F7"/>
    <mergeCell ref="G7:I7"/>
    <mergeCell ref="J7:L7"/>
    <mergeCell ref="P7:R7"/>
  </mergeCells>
  <printOptions horizontalCentered="1"/>
  <pageMargins left="0.39370078740157483" right="0.39370078740157483" top="0.19685039370078741" bottom="0.19685039370078741" header="0.27559055118110237" footer="2.7559055118110236"/>
  <pageSetup paperSize="9" scale="52" orientation="landscape" r:id="rId1"/>
  <rowBreaks count="2" manualBreakCount="2">
    <brk id="44" max="17" man="1"/>
    <brk id="76" max="17" man="1"/>
  </rowBreaks>
  <colBreaks count="1" manualBreakCount="1">
    <brk id="19" max="99"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91"/>
  <sheetViews>
    <sheetView view="pageBreakPreview" topLeftCell="F4" zoomScale="80" zoomScaleNormal="160" zoomScaleSheetLayoutView="80" workbookViewId="0">
      <pane ySplit="7" topLeftCell="A11" activePane="bottomLeft" state="frozen"/>
      <selection activeCell="A4" sqref="A4"/>
      <selection pane="bottomLeft" activeCell="O9" sqref="O9"/>
    </sheetView>
  </sheetViews>
  <sheetFormatPr defaultColWidth="30.85546875" defaultRowHeight="15"/>
  <cols>
    <col min="1" max="1" width="31.5703125" customWidth="1"/>
    <col min="2" max="2" width="11.7109375" style="21" hidden="1" customWidth="1"/>
    <col min="3" max="3" width="12.42578125" hidden="1" customWidth="1"/>
    <col min="4" max="4" width="12.140625" style="17" customWidth="1"/>
    <col min="5" max="5" width="23.42578125" style="21" customWidth="1"/>
    <col min="6" max="6" width="14.140625" style="21" customWidth="1"/>
    <col min="7" max="7" width="22" style="21" customWidth="1"/>
    <col min="8" max="8" width="12.42578125" style="21" customWidth="1"/>
    <col min="9" max="9" width="13.140625" style="21" customWidth="1"/>
    <col min="10" max="10" width="22.28515625" style="21" customWidth="1"/>
    <col min="11" max="11" width="15" style="271" customWidth="1"/>
    <col min="12" max="12" width="14.5703125" style="271" customWidth="1"/>
    <col min="13" max="13" width="21.7109375" style="271" customWidth="1"/>
    <col min="14" max="14" width="14.5703125" style="271" customWidth="1"/>
    <col min="15" max="15" width="16.7109375" style="271" customWidth="1"/>
    <col min="16" max="16" width="21.85546875" style="271" customWidth="1"/>
    <col min="17" max="18" width="14.5703125" style="271" customWidth="1"/>
    <col min="19" max="19" width="10.85546875" customWidth="1"/>
  </cols>
  <sheetData>
    <row r="1" spans="1:23" s="21" customFormat="1" ht="98.25" customHeight="1">
      <c r="A1" s="1294"/>
      <c r="B1" s="1294"/>
      <c r="C1" s="1294"/>
      <c r="D1" s="1294"/>
      <c r="E1" s="1294"/>
      <c r="F1" s="1294"/>
      <c r="G1" s="1294"/>
      <c r="H1" s="1294"/>
      <c r="I1" s="1294"/>
      <c r="J1" s="1294"/>
      <c r="K1" s="1294"/>
      <c r="L1" s="1294"/>
      <c r="M1" s="1294"/>
      <c r="N1" s="1294"/>
      <c r="O1" s="1294"/>
      <c r="P1" s="1294"/>
      <c r="Q1" s="1294"/>
      <c r="R1" s="1294"/>
      <c r="S1" s="1294"/>
    </row>
    <row r="2" spans="1:23" s="21" customFormat="1" ht="19.5" customHeight="1">
      <c r="A2" s="1508" t="s">
        <v>636</v>
      </c>
      <c r="B2" s="1508"/>
      <c r="C2" s="1508"/>
      <c r="D2" s="1508"/>
      <c r="E2" s="1508"/>
      <c r="F2" s="1508"/>
      <c r="G2" s="1508"/>
      <c r="H2" s="1508"/>
      <c r="I2" s="1508"/>
      <c r="J2" s="1508"/>
      <c r="K2" s="1508"/>
      <c r="L2" s="1508"/>
      <c r="M2" s="1508"/>
      <c r="N2" s="1508"/>
      <c r="O2" s="1508"/>
      <c r="P2" s="1508"/>
      <c r="Q2" s="1508"/>
      <c r="R2" s="1508"/>
      <c r="S2" s="1508"/>
      <c r="T2" s="1"/>
      <c r="U2" s="1"/>
    </row>
    <row r="3" spans="1:23" ht="14.25" hidden="1" customHeight="1">
      <c r="A3" s="1508" t="s">
        <v>636</v>
      </c>
      <c r="B3" s="1508"/>
      <c r="C3" s="1508"/>
      <c r="D3" s="1508"/>
      <c r="E3" s="1508"/>
      <c r="F3" s="1508"/>
      <c r="G3" s="1508"/>
      <c r="H3" s="1508"/>
      <c r="I3" s="1508"/>
      <c r="J3" s="1508"/>
      <c r="K3" s="1508"/>
      <c r="L3" s="1508"/>
      <c r="M3" s="1508"/>
      <c r="N3" s="1508"/>
      <c r="O3" s="1508"/>
      <c r="P3" s="1508"/>
      <c r="Q3" s="1508"/>
      <c r="R3" s="1508"/>
      <c r="S3" s="1508"/>
      <c r="T3" s="12"/>
      <c r="U3" s="12"/>
    </row>
    <row r="4" spans="1:23" ht="9" customHeight="1">
      <c r="A4" s="1437"/>
      <c r="B4" s="1437"/>
      <c r="C4" s="1437"/>
      <c r="D4" s="1437"/>
      <c r="E4" s="1437"/>
      <c r="F4" s="1437"/>
      <c r="G4" s="1437"/>
      <c r="H4" s="1437"/>
      <c r="I4" s="1437"/>
      <c r="J4" s="1437"/>
      <c r="K4" s="1437"/>
      <c r="L4" s="1437"/>
      <c r="M4" s="1437"/>
      <c r="N4" s="1437"/>
      <c r="O4" s="1437"/>
      <c r="P4" s="1437"/>
      <c r="Q4" s="1437"/>
      <c r="R4" s="1437"/>
      <c r="S4" s="1437"/>
      <c r="T4" s="4"/>
      <c r="U4" s="4"/>
      <c r="V4" s="4"/>
      <c r="W4" s="4"/>
    </row>
    <row r="5" spans="1:23" ht="13.5" customHeight="1">
      <c r="A5" s="1394" t="s">
        <v>94</v>
      </c>
      <c r="B5" s="1394"/>
      <c r="C5" s="1394"/>
      <c r="D5" s="1394"/>
      <c r="E5" s="1394"/>
      <c r="F5" s="1394"/>
      <c r="G5" s="1394"/>
      <c r="H5" s="1394"/>
      <c r="I5" s="1394"/>
      <c r="J5" s="1394"/>
      <c r="K5" s="1394"/>
      <c r="L5" s="1394"/>
      <c r="M5" s="1394"/>
      <c r="N5" s="1394"/>
      <c r="O5" s="1394"/>
      <c r="P5" s="1394"/>
      <c r="Q5" s="1394"/>
      <c r="R5" s="1394"/>
      <c r="S5" s="1394"/>
      <c r="T5" s="4"/>
      <c r="U5" s="4"/>
      <c r="V5" s="4"/>
      <c r="W5" s="4"/>
    </row>
    <row r="6" spans="1:23" ht="33" customHeight="1">
      <c r="A6" s="1394" t="s">
        <v>288</v>
      </c>
      <c r="B6" s="1394"/>
      <c r="C6" s="1394"/>
      <c r="D6" s="1394"/>
      <c r="E6" s="1394"/>
      <c r="F6" s="1394"/>
      <c r="G6" s="1394"/>
      <c r="H6" s="1394"/>
      <c r="I6" s="1394"/>
      <c r="J6" s="1394"/>
      <c r="K6" s="1394"/>
      <c r="L6" s="1394"/>
      <c r="M6" s="1394"/>
      <c r="N6" s="1394"/>
      <c r="O6" s="1394"/>
      <c r="P6" s="1394"/>
      <c r="Q6" s="1394"/>
      <c r="R6" s="1394"/>
      <c r="S6" s="1394"/>
      <c r="T6" s="4"/>
      <c r="U6" s="4"/>
      <c r="V6" s="4"/>
      <c r="W6" s="4"/>
    </row>
    <row r="7" spans="1:23" ht="19.5" thickBot="1">
      <c r="A7" s="1513" t="s">
        <v>732</v>
      </c>
      <c r="B7" s="1513"/>
      <c r="C7" s="1513"/>
      <c r="D7" s="1513"/>
      <c r="E7" s="1513"/>
      <c r="F7" s="1513"/>
      <c r="G7" s="1513"/>
      <c r="H7" s="1513"/>
      <c r="I7" s="1513"/>
      <c r="J7" s="1514"/>
      <c r="K7" s="1514"/>
      <c r="L7" s="1514"/>
      <c r="M7" s="1514"/>
      <c r="N7" s="1514"/>
      <c r="O7" s="1514"/>
      <c r="P7" s="1514"/>
      <c r="Q7" s="1514"/>
      <c r="R7" s="1514"/>
      <c r="S7" s="1513"/>
      <c r="T7" s="4"/>
      <c r="U7" s="4"/>
      <c r="V7" s="4"/>
      <c r="W7" s="4"/>
    </row>
    <row r="8" spans="1:23" s="21" customFormat="1" ht="18.75">
      <c r="A8" s="1515" t="s">
        <v>70</v>
      </c>
      <c r="B8" s="1402">
        <v>2017</v>
      </c>
      <c r="C8" s="1404"/>
      <c r="D8" s="1402">
        <v>2018</v>
      </c>
      <c r="E8" s="1403"/>
      <c r="F8" s="1404"/>
      <c r="G8" s="1402">
        <v>2019</v>
      </c>
      <c r="H8" s="1403"/>
      <c r="I8" s="1404"/>
      <c r="J8" s="1473">
        <v>2020</v>
      </c>
      <c r="K8" s="1473"/>
      <c r="L8" s="1473"/>
      <c r="M8" s="1473">
        <v>2021</v>
      </c>
      <c r="N8" s="1473"/>
      <c r="O8" s="1473"/>
      <c r="P8" s="1473">
        <v>2022</v>
      </c>
      <c r="Q8" s="1473"/>
      <c r="R8" s="1473"/>
      <c r="S8" s="1516" t="s">
        <v>71</v>
      </c>
      <c r="T8" s="4"/>
      <c r="U8" s="4"/>
      <c r="V8" s="4"/>
      <c r="W8" s="4"/>
    </row>
    <row r="9" spans="1:23" ht="78" customHeight="1">
      <c r="A9" s="1392"/>
      <c r="B9" s="297" t="s">
        <v>480</v>
      </c>
      <c r="C9" s="298" t="s">
        <v>97</v>
      </c>
      <c r="D9" s="331" t="s">
        <v>481</v>
      </c>
      <c r="E9" s="298" t="s">
        <v>472</v>
      </c>
      <c r="F9" s="298" t="s">
        <v>222</v>
      </c>
      <c r="G9" s="298" t="s">
        <v>473</v>
      </c>
      <c r="H9" s="1148" t="s">
        <v>482</v>
      </c>
      <c r="I9" s="298" t="s">
        <v>484</v>
      </c>
      <c r="J9" s="298" t="s">
        <v>502</v>
      </c>
      <c r="K9" s="1148" t="s">
        <v>486</v>
      </c>
      <c r="L9" s="303" t="s">
        <v>599</v>
      </c>
      <c r="M9" s="517" t="s">
        <v>647</v>
      </c>
      <c r="N9" s="1148" t="s">
        <v>640</v>
      </c>
      <c r="O9" s="1271" t="s">
        <v>775</v>
      </c>
      <c r="P9" s="1148" t="s">
        <v>770</v>
      </c>
      <c r="Q9" s="1148" t="s">
        <v>754</v>
      </c>
      <c r="R9" s="1148" t="s">
        <v>760</v>
      </c>
      <c r="S9" s="1385"/>
    </row>
    <row r="10" spans="1:23">
      <c r="A10" s="90" t="s">
        <v>0</v>
      </c>
      <c r="B10" s="296"/>
      <c r="C10" s="224"/>
      <c r="D10" s="224"/>
      <c r="E10" s="69"/>
      <c r="F10" s="69"/>
      <c r="G10" s="69"/>
      <c r="H10" s="224"/>
      <c r="I10" s="69"/>
      <c r="J10" s="69"/>
      <c r="K10" s="224"/>
      <c r="L10" s="224"/>
      <c r="M10" s="224"/>
      <c r="N10" s="224"/>
      <c r="O10" s="224"/>
      <c r="P10" s="224"/>
      <c r="Q10" s="224"/>
      <c r="R10" s="224"/>
      <c r="S10" s="69"/>
    </row>
    <row r="11" spans="1:23" ht="15.75" customHeight="1">
      <c r="A11" s="726" t="s">
        <v>1</v>
      </c>
      <c r="B11" s="51" t="s">
        <v>73</v>
      </c>
      <c r="C11" s="264" t="s">
        <v>73</v>
      </c>
      <c r="D11" s="727" t="s">
        <v>73</v>
      </c>
      <c r="E11" s="1427" t="s">
        <v>289</v>
      </c>
      <c r="F11" s="728" t="s">
        <v>73</v>
      </c>
      <c r="G11" s="728" t="s">
        <v>73</v>
      </c>
      <c r="H11" s="729" t="s">
        <v>73</v>
      </c>
      <c r="I11" s="731" t="s">
        <v>73</v>
      </c>
      <c r="J11" s="731" t="s">
        <v>73</v>
      </c>
      <c r="K11" s="349" t="s">
        <v>600</v>
      </c>
      <c r="L11" s="732" t="s">
        <v>73</v>
      </c>
      <c r="M11" s="811" t="s">
        <v>73</v>
      </c>
      <c r="N11" s="912" t="str">
        <f>'METAS 2021'!AF9</f>
        <v>N/A</v>
      </c>
      <c r="O11" s="811">
        <f>'RESULTADO 2021'!AF9</f>
        <v>0</v>
      </c>
      <c r="P11" s="881">
        <f>'SUGESTÃO DA ÁREA TÉCNICA 2021'!BB9</f>
        <v>0</v>
      </c>
      <c r="Q11" s="881">
        <f>'METAS 2021'!BB9</f>
        <v>0</v>
      </c>
      <c r="R11" s="881">
        <f>'RESULTADO 2021'!BC9</f>
        <v>0</v>
      </c>
      <c r="S11" s="733" t="s">
        <v>72</v>
      </c>
    </row>
    <row r="12" spans="1:23">
      <c r="A12" s="734" t="s">
        <v>2</v>
      </c>
      <c r="B12" s="51">
        <v>0</v>
      </c>
      <c r="C12" s="599" t="s">
        <v>73</v>
      </c>
      <c r="D12" s="349" t="s">
        <v>73</v>
      </c>
      <c r="E12" s="1510"/>
      <c r="F12" s="51" t="s">
        <v>73</v>
      </c>
      <c r="G12" s="51" t="s">
        <v>73</v>
      </c>
      <c r="H12" s="714" t="s">
        <v>73</v>
      </c>
      <c r="I12" s="735" t="s">
        <v>73</v>
      </c>
      <c r="J12" s="735" t="s">
        <v>73</v>
      </c>
      <c r="K12" s="714" t="s">
        <v>73</v>
      </c>
      <c r="L12" s="736" t="s">
        <v>73</v>
      </c>
      <c r="M12" s="811" t="s">
        <v>73</v>
      </c>
      <c r="N12" s="912" t="str">
        <f>'METAS 2021'!AF10</f>
        <v>N/A</v>
      </c>
      <c r="O12" s="811">
        <f>'RESULTADO 2021'!AF10</f>
        <v>0</v>
      </c>
      <c r="P12" s="881">
        <f>'SUGESTÃO DA ÁREA TÉCNICA 2021'!BB10</f>
        <v>0</v>
      </c>
      <c r="Q12" s="881">
        <f>'METAS 2021'!BB10</f>
        <v>0</v>
      </c>
      <c r="R12" s="881">
        <f>'RESULTADO 2021'!BC10</f>
        <v>0</v>
      </c>
      <c r="S12" s="51" t="s">
        <v>72</v>
      </c>
    </row>
    <row r="13" spans="1:23" ht="13.5" customHeight="1">
      <c r="A13" s="734" t="s">
        <v>3</v>
      </c>
      <c r="B13" s="51">
        <v>0</v>
      </c>
      <c r="C13" s="599" t="s">
        <v>73</v>
      </c>
      <c r="D13" s="349" t="s">
        <v>73</v>
      </c>
      <c r="E13" s="1510"/>
      <c r="F13" s="51" t="s">
        <v>73</v>
      </c>
      <c r="G13" s="51" t="s">
        <v>73</v>
      </c>
      <c r="H13" s="714" t="s">
        <v>73</v>
      </c>
      <c r="I13" s="737" t="s">
        <v>73</v>
      </c>
      <c r="J13" s="737" t="s">
        <v>73</v>
      </c>
      <c r="K13" s="714" t="s">
        <v>73</v>
      </c>
      <c r="L13" s="736" t="s">
        <v>73</v>
      </c>
      <c r="M13" s="811" t="s">
        <v>73</v>
      </c>
      <c r="N13" s="912" t="str">
        <f>'METAS 2021'!AF11</f>
        <v>N/A</v>
      </c>
      <c r="O13" s="811">
        <f>'RESULTADO 2021'!AF11</f>
        <v>0</v>
      </c>
      <c r="P13" s="881">
        <f>'SUGESTÃO DA ÁREA TÉCNICA 2021'!BB11</f>
        <v>0</v>
      </c>
      <c r="Q13" s="881">
        <f>'METAS 2021'!BB11</f>
        <v>0</v>
      </c>
      <c r="R13" s="881">
        <f>'RESULTADO 2021'!BC11</f>
        <v>0</v>
      </c>
      <c r="S13" s="51" t="s">
        <v>72</v>
      </c>
    </row>
    <row r="14" spans="1:23" ht="13.5" customHeight="1">
      <c r="A14" s="734" t="s">
        <v>4</v>
      </c>
      <c r="B14" s="51">
        <v>0</v>
      </c>
      <c r="C14" s="264" t="s">
        <v>73</v>
      </c>
      <c r="D14" s="727" t="s">
        <v>73</v>
      </c>
      <c r="E14" s="1510"/>
      <c r="F14" s="728" t="s">
        <v>73</v>
      </c>
      <c r="G14" s="728" t="s">
        <v>73</v>
      </c>
      <c r="H14" s="349" t="s">
        <v>73</v>
      </c>
      <c r="I14" s="51" t="s">
        <v>73</v>
      </c>
      <c r="J14" s="51" t="s">
        <v>73</v>
      </c>
      <c r="K14" s="714" t="s">
        <v>73</v>
      </c>
      <c r="L14" s="736" t="s">
        <v>73</v>
      </c>
      <c r="M14" s="811" t="s">
        <v>73</v>
      </c>
      <c r="N14" s="912">
        <f>'METAS 2021'!AF12</f>
        <v>0</v>
      </c>
      <c r="O14" s="811">
        <f>'RESULTADO 2021'!AF12</f>
        <v>0</v>
      </c>
      <c r="P14" s="881">
        <f>'SUGESTÃO DA ÁREA TÉCNICA 2021'!BB12</f>
        <v>0</v>
      </c>
      <c r="Q14" s="881">
        <f>'METAS 2021'!BB12</f>
        <v>0</v>
      </c>
      <c r="R14" s="881">
        <f>'RESULTADO 2021'!BC12</f>
        <v>0</v>
      </c>
      <c r="S14" s="51" t="s">
        <v>72</v>
      </c>
    </row>
    <row r="15" spans="1:23" ht="13.5" customHeight="1">
      <c r="A15" s="734" t="s">
        <v>5</v>
      </c>
      <c r="B15" s="51">
        <v>0</v>
      </c>
      <c r="C15" s="599" t="s">
        <v>73</v>
      </c>
      <c r="D15" s="349" t="s">
        <v>73</v>
      </c>
      <c r="E15" s="1510"/>
      <c r="F15" s="51" t="s">
        <v>73</v>
      </c>
      <c r="G15" s="51" t="s">
        <v>73</v>
      </c>
      <c r="H15" s="349" t="s">
        <v>73</v>
      </c>
      <c r="I15" s="63" t="s">
        <v>73</v>
      </c>
      <c r="J15" s="63" t="s">
        <v>73</v>
      </c>
      <c r="K15" s="349" t="s">
        <v>73</v>
      </c>
      <c r="L15" s="736" t="s">
        <v>73</v>
      </c>
      <c r="M15" s="811" t="s">
        <v>73</v>
      </c>
      <c r="N15" s="912" t="str">
        <f>'METAS 2021'!AF13</f>
        <v>N/A</v>
      </c>
      <c r="O15" s="811">
        <f>'RESULTADO 2021'!AF13</f>
        <v>0</v>
      </c>
      <c r="P15" s="881">
        <f>'SUGESTÃO DA ÁREA TÉCNICA 2021'!BB13</f>
        <v>0</v>
      </c>
      <c r="Q15" s="881">
        <f>'METAS 2021'!BB13</f>
        <v>0</v>
      </c>
      <c r="R15" s="881">
        <f>'RESULTADO 2021'!BC13</f>
        <v>0</v>
      </c>
      <c r="S15" s="51" t="s">
        <v>72</v>
      </c>
    </row>
    <row r="16" spans="1:23" ht="13.5" customHeight="1">
      <c r="A16" s="734" t="s">
        <v>6</v>
      </c>
      <c r="B16" s="51">
        <v>0</v>
      </c>
      <c r="C16" s="599" t="s">
        <v>73</v>
      </c>
      <c r="D16" s="349" t="s">
        <v>73</v>
      </c>
      <c r="E16" s="1510"/>
      <c r="F16" s="51" t="s">
        <v>73</v>
      </c>
      <c r="G16" s="51" t="s">
        <v>73</v>
      </c>
      <c r="H16" s="349" t="s">
        <v>73</v>
      </c>
      <c r="I16" s="51" t="s">
        <v>73</v>
      </c>
      <c r="J16" s="51" t="s">
        <v>73</v>
      </c>
      <c r="K16" s="349" t="s">
        <v>73</v>
      </c>
      <c r="L16" s="736" t="s">
        <v>73</v>
      </c>
      <c r="M16" s="811" t="s">
        <v>73</v>
      </c>
      <c r="N16" s="912" t="str">
        <f>'METAS 2021'!AF14</f>
        <v>N/A</v>
      </c>
      <c r="O16" s="811">
        <f>'RESULTADO 2021'!AF14</f>
        <v>0</v>
      </c>
      <c r="P16" s="881">
        <f>'SUGESTÃO DA ÁREA TÉCNICA 2021'!BB14</f>
        <v>0</v>
      </c>
      <c r="Q16" s="881">
        <f>'METAS 2021'!BB14</f>
        <v>0</v>
      </c>
      <c r="R16" s="881">
        <f>'RESULTADO 2021'!BC14</f>
        <v>0</v>
      </c>
      <c r="S16" s="51" t="s">
        <v>72</v>
      </c>
    </row>
    <row r="17" spans="1:19" ht="13.5" customHeight="1">
      <c r="A17" s="734" t="s">
        <v>7</v>
      </c>
      <c r="B17" s="51">
        <v>0</v>
      </c>
      <c r="C17" s="264" t="s">
        <v>73</v>
      </c>
      <c r="D17" s="727" t="s">
        <v>73</v>
      </c>
      <c r="E17" s="1510"/>
      <c r="F17" s="728" t="s">
        <v>73</v>
      </c>
      <c r="G17" s="728" t="s">
        <v>73</v>
      </c>
      <c r="H17" s="349" t="s">
        <v>73</v>
      </c>
      <c r="I17" s="63" t="s">
        <v>73</v>
      </c>
      <c r="J17" s="63" t="s">
        <v>73</v>
      </c>
      <c r="K17" s="349" t="s">
        <v>73</v>
      </c>
      <c r="L17" s="736" t="s">
        <v>73</v>
      </c>
      <c r="M17" s="811" t="s">
        <v>73</v>
      </c>
      <c r="N17" s="912" t="str">
        <f>'METAS 2021'!AF15</f>
        <v>N/A</v>
      </c>
      <c r="O17" s="811">
        <f>'RESULTADO 2021'!AF15</f>
        <v>0</v>
      </c>
      <c r="P17" s="881">
        <f>'SUGESTÃO DA ÁREA TÉCNICA 2021'!BB15</f>
        <v>0</v>
      </c>
      <c r="Q17" s="881">
        <f>'METAS 2021'!BB15</f>
        <v>0</v>
      </c>
      <c r="R17" s="881">
        <f>'RESULTADO 2021'!BC15</f>
        <v>0</v>
      </c>
      <c r="S17" s="51" t="s">
        <v>72</v>
      </c>
    </row>
    <row r="18" spans="1:19" ht="13.5" customHeight="1">
      <c r="A18" s="734" t="s">
        <v>8</v>
      </c>
      <c r="B18" s="51">
        <v>0</v>
      </c>
      <c r="C18" s="599" t="s">
        <v>73</v>
      </c>
      <c r="D18" s="349" t="s">
        <v>73</v>
      </c>
      <c r="E18" s="1510"/>
      <c r="F18" s="51" t="s">
        <v>73</v>
      </c>
      <c r="G18" s="51" t="s">
        <v>73</v>
      </c>
      <c r="H18" s="349" t="s">
        <v>73</v>
      </c>
      <c r="I18" s="51" t="s">
        <v>73</v>
      </c>
      <c r="J18" s="51" t="s">
        <v>73</v>
      </c>
      <c r="K18" s="349" t="s">
        <v>73</v>
      </c>
      <c r="L18" s="736" t="s">
        <v>73</v>
      </c>
      <c r="M18" s="811" t="s">
        <v>73</v>
      </c>
      <c r="N18" s="912" t="str">
        <f>'METAS 2021'!AF16</f>
        <v>N/A</v>
      </c>
      <c r="O18" s="811">
        <f>'RESULTADO 2021'!AF16</f>
        <v>0</v>
      </c>
      <c r="P18" s="881">
        <f>'SUGESTÃO DA ÁREA TÉCNICA 2021'!BB16</f>
        <v>0</v>
      </c>
      <c r="Q18" s="881">
        <f>'METAS 2021'!BB16</f>
        <v>0</v>
      </c>
      <c r="R18" s="881">
        <f>'RESULTADO 2021'!BC16</f>
        <v>0</v>
      </c>
      <c r="S18" s="51" t="s">
        <v>72</v>
      </c>
    </row>
    <row r="19" spans="1:19" ht="26.25" customHeight="1">
      <c r="A19" s="738" t="s">
        <v>9</v>
      </c>
      <c r="B19" s="51">
        <v>0</v>
      </c>
      <c r="C19" s="599" t="s">
        <v>73</v>
      </c>
      <c r="D19" s="582" t="s">
        <v>616</v>
      </c>
      <c r="E19" s="1475"/>
      <c r="F19" s="51" t="s">
        <v>73</v>
      </c>
      <c r="G19" s="51" t="s">
        <v>73</v>
      </c>
      <c r="H19" s="714" t="s">
        <v>73</v>
      </c>
      <c r="I19" s="51" t="s">
        <v>73</v>
      </c>
      <c r="J19" s="51" t="s">
        <v>73</v>
      </c>
      <c r="K19" s="349" t="s">
        <v>600</v>
      </c>
      <c r="L19" s="736" t="s">
        <v>73</v>
      </c>
      <c r="M19" s="811" t="s">
        <v>73</v>
      </c>
      <c r="N19" s="912" t="str">
        <f>'METAS 2021'!AF17</f>
        <v>N/A</v>
      </c>
      <c r="O19" s="811">
        <f>'RESULTADO 2021'!AF17</f>
        <v>0</v>
      </c>
      <c r="P19" s="881">
        <f>'SUGESTÃO DA ÁREA TÉCNICA 2021'!BB17</f>
        <v>0</v>
      </c>
      <c r="Q19" s="881">
        <f>'METAS 2021'!BB17</f>
        <v>0</v>
      </c>
      <c r="R19" s="881">
        <f>'RESULTADO 2021'!BC17</f>
        <v>0</v>
      </c>
      <c r="S19" s="735" t="s">
        <v>72</v>
      </c>
    </row>
    <row r="20" spans="1:19" s="166" customFormat="1" ht="13.5" customHeight="1">
      <c r="A20" s="90" t="s">
        <v>10</v>
      </c>
      <c r="B20" s="296"/>
      <c r="C20" s="224"/>
      <c r="D20" s="224"/>
      <c r="E20" s="69"/>
      <c r="F20" s="69"/>
      <c r="G20" s="69"/>
      <c r="H20" s="224"/>
      <c r="I20" s="69"/>
      <c r="J20" s="69"/>
      <c r="K20" s="224"/>
      <c r="L20" s="224"/>
      <c r="M20" s="880"/>
      <c r="N20" s="913"/>
      <c r="O20" s="917"/>
      <c r="P20" s="1199"/>
      <c r="Q20" s="1199"/>
      <c r="R20" s="1199"/>
      <c r="S20" s="69"/>
    </row>
    <row r="21" spans="1:19" ht="13.5" customHeight="1">
      <c r="A21" s="726" t="s">
        <v>11</v>
      </c>
      <c r="B21" s="51">
        <v>0</v>
      </c>
      <c r="C21" s="740" t="s">
        <v>73</v>
      </c>
      <c r="D21" s="741" t="s">
        <v>73</v>
      </c>
      <c r="E21" s="1427" t="s">
        <v>289</v>
      </c>
      <c r="F21" s="742" t="s">
        <v>73</v>
      </c>
      <c r="G21" s="742" t="s">
        <v>73</v>
      </c>
      <c r="H21" s="729" t="s">
        <v>73</v>
      </c>
      <c r="I21" s="731" t="s">
        <v>73</v>
      </c>
      <c r="J21" s="731" t="s">
        <v>73</v>
      </c>
      <c r="K21" s="349" t="s">
        <v>73</v>
      </c>
      <c r="L21" s="733" t="s">
        <v>73</v>
      </c>
      <c r="M21" s="881" t="s">
        <v>73</v>
      </c>
      <c r="N21" s="912" t="str">
        <f>'METAS 2021'!AF19</f>
        <v>N/A</v>
      </c>
      <c r="O21" s="811">
        <f>'RESULTADO 2021'!AF19</f>
        <v>0</v>
      </c>
      <c r="P21" s="881">
        <f>'SUGESTÃO DA ÁREA TÉCNICA 2021'!BB19</f>
        <v>0</v>
      </c>
      <c r="Q21" s="881">
        <f>'METAS 2021'!BB19</f>
        <v>0</v>
      </c>
      <c r="R21" s="881">
        <f>'RESULTADO 2021'!BC19</f>
        <v>0</v>
      </c>
      <c r="S21" s="733" t="s">
        <v>72</v>
      </c>
    </row>
    <row r="22" spans="1:19" ht="13.5" customHeight="1">
      <c r="A22" s="734" t="s">
        <v>12</v>
      </c>
      <c r="B22" s="51" t="s">
        <v>73</v>
      </c>
      <c r="C22" s="743" t="s">
        <v>73</v>
      </c>
      <c r="D22" s="349" t="s">
        <v>73</v>
      </c>
      <c r="E22" s="1510"/>
      <c r="F22" s="63" t="s">
        <v>73</v>
      </c>
      <c r="G22" s="63" t="s">
        <v>73</v>
      </c>
      <c r="H22" s="714" t="s">
        <v>361</v>
      </c>
      <c r="I22" s="735" t="s">
        <v>73</v>
      </c>
      <c r="J22" s="735" t="s">
        <v>73</v>
      </c>
      <c r="K22" s="349" t="s">
        <v>73</v>
      </c>
      <c r="L22" s="731" t="s">
        <v>73</v>
      </c>
      <c r="M22" s="881" t="s">
        <v>73</v>
      </c>
      <c r="N22" s="912" t="str">
        <f>'METAS 2021'!AF20</f>
        <v>N/A</v>
      </c>
      <c r="O22" s="811">
        <f>'RESULTADO 2021'!AF20</f>
        <v>0</v>
      </c>
      <c r="P22" s="881">
        <f>'SUGESTÃO DA ÁREA TÉCNICA 2021'!BB20</f>
        <v>0</v>
      </c>
      <c r="Q22" s="881">
        <f>'METAS 2021'!BB20</f>
        <v>0</v>
      </c>
      <c r="R22" s="881">
        <f>'RESULTADO 2021'!BC20</f>
        <v>0</v>
      </c>
      <c r="S22" s="51" t="s">
        <v>72</v>
      </c>
    </row>
    <row r="23" spans="1:19" ht="13.5" customHeight="1">
      <c r="A23" s="734" t="s">
        <v>13</v>
      </c>
      <c r="B23" s="51" t="s">
        <v>73</v>
      </c>
      <c r="C23" s="743" t="s">
        <v>73</v>
      </c>
      <c r="D23" s="349" t="s">
        <v>73</v>
      </c>
      <c r="E23" s="1510"/>
      <c r="F23" s="63" t="s">
        <v>73</v>
      </c>
      <c r="G23" s="63" t="s">
        <v>73</v>
      </c>
      <c r="H23" s="714" t="s">
        <v>73</v>
      </c>
      <c r="I23" s="737" t="s">
        <v>73</v>
      </c>
      <c r="J23" s="737" t="s">
        <v>73</v>
      </c>
      <c r="K23" s="349" t="s">
        <v>73</v>
      </c>
      <c r="L23" s="51" t="s">
        <v>73</v>
      </c>
      <c r="M23" s="881" t="s">
        <v>73</v>
      </c>
      <c r="N23" s="912" t="str">
        <f>'METAS 2021'!AF21</f>
        <v>N/A</v>
      </c>
      <c r="O23" s="811">
        <f>'RESULTADO 2021'!AF21</f>
        <v>0</v>
      </c>
      <c r="P23" s="881">
        <f>'SUGESTÃO DA ÁREA TÉCNICA 2021'!BB21</f>
        <v>0</v>
      </c>
      <c r="Q23" s="881">
        <f>'METAS 2021'!BB21</f>
        <v>0</v>
      </c>
      <c r="R23" s="881">
        <f>'RESULTADO 2021'!BC21</f>
        <v>0</v>
      </c>
      <c r="S23" s="51" t="s">
        <v>72</v>
      </c>
    </row>
    <row r="24" spans="1:19" ht="13.5" customHeight="1">
      <c r="A24" s="734" t="s">
        <v>14</v>
      </c>
      <c r="B24" s="51">
        <v>0</v>
      </c>
      <c r="C24" s="743" t="s">
        <v>73</v>
      </c>
      <c r="D24" s="349" t="s">
        <v>73</v>
      </c>
      <c r="E24" s="1510"/>
      <c r="F24" s="63" t="s">
        <v>73</v>
      </c>
      <c r="G24" s="63" t="s">
        <v>73</v>
      </c>
      <c r="H24" s="714" t="s">
        <v>73</v>
      </c>
      <c r="I24" s="51" t="s">
        <v>73</v>
      </c>
      <c r="J24" s="51" t="s">
        <v>73</v>
      </c>
      <c r="K24" s="349" t="s">
        <v>73</v>
      </c>
      <c r="L24" s="731" t="s">
        <v>73</v>
      </c>
      <c r="M24" s="881" t="s">
        <v>73</v>
      </c>
      <c r="N24" s="912" t="str">
        <f>'METAS 2021'!AF22</f>
        <v>N/A</v>
      </c>
      <c r="O24" s="811">
        <f>'RESULTADO 2021'!AF22</f>
        <v>0</v>
      </c>
      <c r="P24" s="881">
        <f>'SUGESTÃO DA ÁREA TÉCNICA 2021'!BB22</f>
        <v>0</v>
      </c>
      <c r="Q24" s="881">
        <f>'METAS 2021'!BB22</f>
        <v>0</v>
      </c>
      <c r="R24" s="881">
        <f>'RESULTADO 2021'!BC22</f>
        <v>0</v>
      </c>
      <c r="S24" s="51" t="s">
        <v>72</v>
      </c>
    </row>
    <row r="25" spans="1:19" ht="13.5" customHeight="1">
      <c r="A25" s="744" t="s">
        <v>15</v>
      </c>
      <c r="B25" s="51">
        <v>100</v>
      </c>
      <c r="C25" s="599">
        <v>100</v>
      </c>
      <c r="D25" s="349">
        <v>100</v>
      </c>
      <c r="E25" s="745" t="s">
        <v>285</v>
      </c>
      <c r="F25" s="410">
        <v>100</v>
      </c>
      <c r="G25" s="51">
        <v>100</v>
      </c>
      <c r="H25" s="349">
        <v>100</v>
      </c>
      <c r="I25" s="410">
        <v>100</v>
      </c>
      <c r="J25" s="63">
        <v>100</v>
      </c>
      <c r="K25" s="349">
        <v>100</v>
      </c>
      <c r="L25" s="410">
        <v>100</v>
      </c>
      <c r="M25" s="881">
        <v>100</v>
      </c>
      <c r="N25" s="912">
        <f>'METAS 2021'!AF23</f>
        <v>100</v>
      </c>
      <c r="O25" s="811">
        <f>'RESULTADO 2021'!AF23</f>
        <v>0</v>
      </c>
      <c r="P25" s="881">
        <f>'SUGESTÃO DA ÁREA TÉCNICA 2021'!BB23</f>
        <v>0</v>
      </c>
      <c r="Q25" s="881">
        <f>'METAS 2021'!BB23</f>
        <v>0</v>
      </c>
      <c r="R25" s="881">
        <f>'RESULTADO 2021'!BC23</f>
        <v>0</v>
      </c>
      <c r="S25" s="51" t="s">
        <v>72</v>
      </c>
    </row>
    <row r="26" spans="1:19" ht="15.75" customHeight="1">
      <c r="A26" s="738" t="s">
        <v>16</v>
      </c>
      <c r="B26" s="51" t="s">
        <v>73</v>
      </c>
      <c r="C26" s="592" t="s">
        <v>73</v>
      </c>
      <c r="D26" s="746" t="s">
        <v>73</v>
      </c>
      <c r="E26" s="747" t="s">
        <v>289</v>
      </c>
      <c r="F26" s="748" t="s">
        <v>73</v>
      </c>
      <c r="G26" s="748" t="s">
        <v>73</v>
      </c>
      <c r="H26" s="714" t="s">
        <v>73</v>
      </c>
      <c r="I26" s="749" t="s">
        <v>73</v>
      </c>
      <c r="J26" s="749" t="s">
        <v>73</v>
      </c>
      <c r="K26" s="349" t="s">
        <v>73</v>
      </c>
      <c r="L26" s="731" t="s">
        <v>73</v>
      </c>
      <c r="M26" s="882" t="s">
        <v>73</v>
      </c>
      <c r="N26" s="912" t="str">
        <f>'METAS 2021'!AF24</f>
        <v>N/A</v>
      </c>
      <c r="O26" s="811">
        <f>'RESULTADO 2021'!AF24</f>
        <v>0</v>
      </c>
      <c r="P26" s="881">
        <f>'SUGESTÃO DA ÁREA TÉCNICA 2021'!BB24</f>
        <v>0</v>
      </c>
      <c r="Q26" s="881">
        <f>'METAS 2021'!BB24</f>
        <v>0</v>
      </c>
      <c r="R26" s="881">
        <f>'RESULTADO 2021'!BC24</f>
        <v>0</v>
      </c>
      <c r="S26" s="735" t="s">
        <v>72</v>
      </c>
    </row>
    <row r="27" spans="1:19" s="69" customFormat="1" ht="13.5" customHeight="1">
      <c r="A27" s="90" t="s">
        <v>17</v>
      </c>
      <c r="B27" s="296"/>
      <c r="C27" s="224"/>
      <c r="D27" s="224"/>
      <c r="H27" s="224"/>
      <c r="K27" s="390"/>
      <c r="L27" s="224"/>
      <c r="M27" s="880"/>
      <c r="N27" s="913"/>
      <c r="O27" s="917"/>
      <c r="P27" s="1199"/>
      <c r="Q27" s="1199"/>
      <c r="R27" s="1199"/>
    </row>
    <row r="28" spans="1:19" ht="13.5" customHeight="1">
      <c r="A28" s="726" t="s">
        <v>18</v>
      </c>
      <c r="B28" s="51" t="s">
        <v>73</v>
      </c>
      <c r="C28" s="740" t="s">
        <v>73</v>
      </c>
      <c r="D28" s="741" t="s">
        <v>73</v>
      </c>
      <c r="E28" s="1427" t="s">
        <v>290</v>
      </c>
      <c r="F28" s="742" t="s">
        <v>73</v>
      </c>
      <c r="G28" s="742" t="s">
        <v>73</v>
      </c>
      <c r="H28" s="729" t="s">
        <v>73</v>
      </c>
      <c r="I28" s="731" t="s">
        <v>73</v>
      </c>
      <c r="J28" s="731" t="s">
        <v>73</v>
      </c>
      <c r="K28" s="729" t="s">
        <v>73</v>
      </c>
      <c r="L28" s="736" t="s">
        <v>73</v>
      </c>
      <c r="M28" s="811" t="s">
        <v>73</v>
      </c>
      <c r="N28" s="912" t="str">
        <f>'METAS 2021'!AF26</f>
        <v>N/A</v>
      </c>
      <c r="O28" s="811">
        <f>'RESULTADO 2021'!AF26</f>
        <v>0</v>
      </c>
      <c r="P28" s="881">
        <f>'SUGESTÃO DA ÁREA TÉCNICA 2021'!BB26</f>
        <v>0</v>
      </c>
      <c r="Q28" s="881">
        <f>'METAS 2021'!BB26</f>
        <v>0</v>
      </c>
      <c r="R28" s="881">
        <f>'RESULTADO 2021'!BC26</f>
        <v>0</v>
      </c>
      <c r="S28" s="733" t="s">
        <v>72</v>
      </c>
    </row>
    <row r="29" spans="1:19" ht="15.75" customHeight="1">
      <c r="A29" s="734" t="s">
        <v>19</v>
      </c>
      <c r="B29" s="51">
        <v>0</v>
      </c>
      <c r="C29" s="743" t="s">
        <v>73</v>
      </c>
      <c r="D29" s="349" t="s">
        <v>73</v>
      </c>
      <c r="E29" s="1510"/>
      <c r="F29" s="63" t="s">
        <v>73</v>
      </c>
      <c r="G29" s="63" t="s">
        <v>73</v>
      </c>
      <c r="H29" s="714" t="s">
        <v>73</v>
      </c>
      <c r="I29" s="735" t="s">
        <v>73</v>
      </c>
      <c r="J29" s="735" t="s">
        <v>73</v>
      </c>
      <c r="K29" s="349" t="s">
        <v>73</v>
      </c>
      <c r="L29" s="736" t="s">
        <v>73</v>
      </c>
      <c r="M29" s="811" t="s">
        <v>73</v>
      </c>
      <c r="N29" s="912">
        <f>'METAS 2021'!AF27</f>
        <v>0</v>
      </c>
      <c r="O29" s="811">
        <f>'RESULTADO 2021'!AF27</f>
        <v>0</v>
      </c>
      <c r="P29" s="881">
        <f>'SUGESTÃO DA ÁREA TÉCNICA 2021'!BB27</f>
        <v>0</v>
      </c>
      <c r="Q29" s="881">
        <f>'METAS 2021'!BB27</f>
        <v>0</v>
      </c>
      <c r="R29" s="881">
        <f>'RESULTADO 2021'!BC27</f>
        <v>0</v>
      </c>
      <c r="S29" s="51" t="s">
        <v>72</v>
      </c>
    </row>
    <row r="30" spans="1:19" ht="18" customHeight="1">
      <c r="A30" s="734" t="s">
        <v>20</v>
      </c>
      <c r="B30" s="51">
        <v>0</v>
      </c>
      <c r="C30" s="743" t="s">
        <v>73</v>
      </c>
      <c r="D30" s="714" t="s">
        <v>73</v>
      </c>
      <c r="E30" s="1510"/>
      <c r="F30" s="63" t="s">
        <v>73</v>
      </c>
      <c r="G30" s="63" t="s">
        <v>73</v>
      </c>
      <c r="H30" s="714" t="s">
        <v>73</v>
      </c>
      <c r="I30" s="735" t="s">
        <v>73</v>
      </c>
      <c r="J30" s="735" t="s">
        <v>73</v>
      </c>
      <c r="K30" s="714" t="s">
        <v>73</v>
      </c>
      <c r="L30" s="736" t="s">
        <v>73</v>
      </c>
      <c r="M30" s="811" t="s">
        <v>73</v>
      </c>
      <c r="N30" s="912">
        <f>'METAS 2021'!AF28</f>
        <v>0</v>
      </c>
      <c r="O30" s="811">
        <f>'RESULTADO 2021'!AF28</f>
        <v>0</v>
      </c>
      <c r="P30" s="881">
        <f>'SUGESTÃO DA ÁREA TÉCNICA 2021'!BB28</f>
        <v>0</v>
      </c>
      <c r="Q30" s="881">
        <f>'METAS 2021'!BB28</f>
        <v>0</v>
      </c>
      <c r="R30" s="881">
        <f>'RESULTADO 2021'!BC28</f>
        <v>0</v>
      </c>
      <c r="S30" s="51" t="s">
        <v>72</v>
      </c>
    </row>
    <row r="31" spans="1:19" ht="13.5" customHeight="1">
      <c r="A31" s="734" t="s">
        <v>21</v>
      </c>
      <c r="B31" s="51" t="s">
        <v>73</v>
      </c>
      <c r="C31" s="743" t="s">
        <v>73</v>
      </c>
      <c r="D31" s="349" t="s">
        <v>73</v>
      </c>
      <c r="E31" s="1510"/>
      <c r="F31" s="51" t="s">
        <v>73</v>
      </c>
      <c r="G31" s="51" t="s">
        <v>73</v>
      </c>
      <c r="H31" s="349" t="s">
        <v>73</v>
      </c>
      <c r="I31" s="51" t="s">
        <v>73</v>
      </c>
      <c r="J31" s="51" t="s">
        <v>73</v>
      </c>
      <c r="K31" s="349" t="s">
        <v>73</v>
      </c>
      <c r="L31" s="736" t="s">
        <v>73</v>
      </c>
      <c r="M31" s="811" t="s">
        <v>73</v>
      </c>
      <c r="N31" s="912">
        <f>'METAS 2021'!AF29</f>
        <v>0</v>
      </c>
      <c r="O31" s="811">
        <f>'RESULTADO 2021'!AF29</f>
        <v>0</v>
      </c>
      <c r="P31" s="881">
        <f>'SUGESTÃO DA ÁREA TÉCNICA 2021'!BB29</f>
        <v>0</v>
      </c>
      <c r="Q31" s="881">
        <f>'METAS 2021'!BB29</f>
        <v>0</v>
      </c>
      <c r="R31" s="881">
        <f>'RESULTADO 2021'!BC29</f>
        <v>0</v>
      </c>
      <c r="S31" s="51" t="s">
        <v>72</v>
      </c>
    </row>
    <row r="32" spans="1:19">
      <c r="A32" s="744" t="s">
        <v>22</v>
      </c>
      <c r="B32" s="51">
        <v>100</v>
      </c>
      <c r="C32" s="743">
        <v>0</v>
      </c>
      <c r="D32" s="349">
        <v>100</v>
      </c>
      <c r="E32" s="745" t="s">
        <v>285</v>
      </c>
      <c r="F32" s="409">
        <v>0</v>
      </c>
      <c r="G32" s="51">
        <v>100</v>
      </c>
      <c r="H32" s="349">
        <v>100</v>
      </c>
      <c r="I32" s="409">
        <v>0</v>
      </c>
      <c r="J32" s="750">
        <v>50</v>
      </c>
      <c r="K32" s="751">
        <v>50</v>
      </c>
      <c r="L32" s="752">
        <v>0</v>
      </c>
      <c r="M32" s="884">
        <v>100</v>
      </c>
      <c r="N32" s="912">
        <f>'METAS 2021'!AF30</f>
        <v>70</v>
      </c>
      <c r="O32" s="811">
        <f>'RESULTADO 2021'!AF30</f>
        <v>0</v>
      </c>
      <c r="P32" s="881">
        <f>'SUGESTÃO DA ÁREA TÉCNICA 2021'!BB30</f>
        <v>0</v>
      </c>
      <c r="Q32" s="881">
        <f>'METAS 2021'!BB30</f>
        <v>0</v>
      </c>
      <c r="R32" s="881">
        <f>'RESULTADO 2021'!BC30</f>
        <v>0</v>
      </c>
      <c r="S32" s="51" t="s">
        <v>72</v>
      </c>
    </row>
    <row r="33" spans="1:20" ht="13.5" customHeight="1">
      <c r="A33" s="744" t="s">
        <v>23</v>
      </c>
      <c r="B33" s="51">
        <v>100</v>
      </c>
      <c r="C33" s="743">
        <v>0</v>
      </c>
      <c r="D33" s="349">
        <v>100</v>
      </c>
      <c r="E33" s="745" t="s">
        <v>285</v>
      </c>
      <c r="F33" s="409">
        <v>0</v>
      </c>
      <c r="G33" s="51">
        <v>100</v>
      </c>
      <c r="H33" s="349">
        <v>100</v>
      </c>
      <c r="I33" s="410">
        <v>100</v>
      </c>
      <c r="J33" s="750">
        <v>100</v>
      </c>
      <c r="K33" s="349">
        <v>100</v>
      </c>
      <c r="L33" s="410">
        <v>100</v>
      </c>
      <c r="M33" s="884">
        <v>100</v>
      </c>
      <c r="N33" s="912">
        <f>'METAS 2021'!AF31</f>
        <v>100</v>
      </c>
      <c r="O33" s="811">
        <f>'RESULTADO 2021'!AF31</f>
        <v>0</v>
      </c>
      <c r="P33" s="881">
        <f>'SUGESTÃO DA ÁREA TÉCNICA 2021'!BB31</f>
        <v>0</v>
      </c>
      <c r="Q33" s="881">
        <f>'METAS 2021'!BB31</f>
        <v>0</v>
      </c>
      <c r="R33" s="881">
        <f>'RESULTADO 2021'!BC31</f>
        <v>0</v>
      </c>
      <c r="S33" s="51" t="s">
        <v>72</v>
      </c>
    </row>
    <row r="34" spans="1:20" ht="13.5" customHeight="1">
      <c r="A34" s="744" t="s">
        <v>24</v>
      </c>
      <c r="B34" s="51">
        <v>100</v>
      </c>
      <c r="C34" s="599">
        <v>100</v>
      </c>
      <c r="D34" s="349">
        <v>100</v>
      </c>
      <c r="E34" s="745" t="s">
        <v>285</v>
      </c>
      <c r="F34" s="410">
        <v>100</v>
      </c>
      <c r="G34" s="51">
        <v>100</v>
      </c>
      <c r="H34" s="714">
        <v>100</v>
      </c>
      <c r="I34" s="410">
        <v>100</v>
      </c>
      <c r="J34" s="750">
        <v>100</v>
      </c>
      <c r="K34" s="349">
        <v>100</v>
      </c>
      <c r="L34" s="410">
        <v>100</v>
      </c>
      <c r="M34" s="884">
        <v>100</v>
      </c>
      <c r="N34" s="912">
        <f>'METAS 2021'!AF32</f>
        <v>100</v>
      </c>
      <c r="O34" s="811">
        <f>'RESULTADO 2021'!AF32</f>
        <v>0</v>
      </c>
      <c r="P34" s="881">
        <f>'SUGESTÃO DA ÁREA TÉCNICA 2021'!BB32</f>
        <v>0</v>
      </c>
      <c r="Q34" s="881">
        <f>'METAS 2021'!BB32</f>
        <v>0</v>
      </c>
      <c r="R34" s="881">
        <f>'RESULTADO 2021'!BC32</f>
        <v>0</v>
      </c>
      <c r="S34" s="51" t="s">
        <v>72</v>
      </c>
    </row>
    <row r="35" spans="1:20" ht="16.5" customHeight="1">
      <c r="A35" s="738" t="s">
        <v>25</v>
      </c>
      <c r="B35" s="51">
        <v>0</v>
      </c>
      <c r="C35" s="592" t="s">
        <v>73</v>
      </c>
      <c r="D35" s="714" t="s">
        <v>73</v>
      </c>
      <c r="E35" s="747" t="s">
        <v>291</v>
      </c>
      <c r="F35" s="735" t="s">
        <v>73</v>
      </c>
      <c r="G35" s="735" t="s">
        <v>73</v>
      </c>
      <c r="H35" s="714" t="s">
        <v>73</v>
      </c>
      <c r="I35" s="51" t="s">
        <v>73</v>
      </c>
      <c r="J35" s="51" t="s">
        <v>73</v>
      </c>
      <c r="K35" s="51" t="s">
        <v>73</v>
      </c>
      <c r="L35" s="731" t="s">
        <v>73</v>
      </c>
      <c r="M35" s="882" t="s">
        <v>73</v>
      </c>
      <c r="N35" s="912" t="str">
        <f>'METAS 2021'!AF33</f>
        <v>N/A</v>
      </c>
      <c r="O35" s="811">
        <f>'RESULTADO 2021'!AF33</f>
        <v>0</v>
      </c>
      <c r="P35" s="881">
        <f>'SUGESTÃO DA ÁREA TÉCNICA 2021'!BB33</f>
        <v>0</v>
      </c>
      <c r="Q35" s="881">
        <f>'METAS 2021'!BB33</f>
        <v>0</v>
      </c>
      <c r="R35" s="881">
        <f>'RESULTADO 2021'!BC33</f>
        <v>0</v>
      </c>
      <c r="S35" s="735" t="s">
        <v>72</v>
      </c>
      <c r="T35" s="389"/>
    </row>
    <row r="36" spans="1:20" s="166" customFormat="1" ht="29.25" customHeight="1">
      <c r="A36" s="202" t="s">
        <v>79</v>
      </c>
      <c r="B36" s="296"/>
      <c r="C36" s="224"/>
      <c r="D36" s="224"/>
      <c r="E36" s="69"/>
      <c r="F36" s="69"/>
      <c r="G36" s="69"/>
      <c r="H36" s="224"/>
      <c r="I36" s="69"/>
      <c r="J36" s="69"/>
      <c r="K36" s="224"/>
      <c r="L36" s="224"/>
      <c r="M36" s="880"/>
      <c r="N36" s="913"/>
      <c r="O36" s="917"/>
      <c r="P36" s="1199"/>
      <c r="Q36" s="1199"/>
      <c r="R36" s="1199"/>
      <c r="S36" s="69"/>
    </row>
    <row r="37" spans="1:20" ht="13.5" customHeight="1">
      <c r="A37" s="753" t="s">
        <v>26</v>
      </c>
      <c r="B37" s="51">
        <v>100</v>
      </c>
      <c r="C37" s="740">
        <v>0</v>
      </c>
      <c r="D37" s="741">
        <v>100</v>
      </c>
      <c r="E37" s="730" t="s">
        <v>285</v>
      </c>
      <c r="F37" s="409">
        <v>0</v>
      </c>
      <c r="G37" s="51">
        <v>100</v>
      </c>
      <c r="H37" s="729">
        <v>100</v>
      </c>
      <c r="I37" s="410">
        <v>100</v>
      </c>
      <c r="J37" s="739"/>
      <c r="K37" s="751">
        <v>100</v>
      </c>
      <c r="L37" s="754">
        <v>100</v>
      </c>
      <c r="M37" s="884">
        <v>100</v>
      </c>
      <c r="N37" s="912">
        <f>'METAS 2021'!AF35</f>
        <v>100</v>
      </c>
      <c r="O37" s="811">
        <f>'RESULTADO 2021'!AF35</f>
        <v>0</v>
      </c>
      <c r="P37" s="881">
        <f>'SUGESTÃO DA ÁREA TÉCNICA 2021'!BB35</f>
        <v>0</v>
      </c>
      <c r="Q37" s="881">
        <f>'METAS 2021'!BB35</f>
        <v>0</v>
      </c>
      <c r="R37" s="881">
        <f>'RESULTADO 2021'!BC35</f>
        <v>0</v>
      </c>
      <c r="S37" s="733" t="s">
        <v>72</v>
      </c>
    </row>
    <row r="38" spans="1:20" ht="13.5" customHeight="1">
      <c r="A38" s="734" t="s">
        <v>27</v>
      </c>
      <c r="B38" s="51">
        <v>0</v>
      </c>
      <c r="C38" s="740" t="s">
        <v>73</v>
      </c>
      <c r="D38" s="741" t="s">
        <v>73</v>
      </c>
      <c r="E38" s="1427" t="s">
        <v>289</v>
      </c>
      <c r="F38" s="742" t="s">
        <v>73</v>
      </c>
      <c r="G38" s="742" t="s">
        <v>73</v>
      </c>
      <c r="H38" s="714" t="s">
        <v>73</v>
      </c>
      <c r="I38" s="735" t="s">
        <v>73</v>
      </c>
      <c r="J38" s="735" t="s">
        <v>73</v>
      </c>
      <c r="K38" s="349" t="s">
        <v>73</v>
      </c>
      <c r="L38" s="51" t="s">
        <v>73</v>
      </c>
      <c r="M38" s="811" t="s">
        <v>73</v>
      </c>
      <c r="N38" s="912" t="str">
        <f>'METAS 2021'!AF36</f>
        <v>N/A</v>
      </c>
      <c r="O38" s="811">
        <f>'RESULTADO 2021'!AF36</f>
        <v>0</v>
      </c>
      <c r="P38" s="881">
        <f>'SUGESTÃO DA ÁREA TÉCNICA 2021'!BB36</f>
        <v>0</v>
      </c>
      <c r="Q38" s="881">
        <f>'METAS 2021'!BB36</f>
        <v>0</v>
      </c>
      <c r="R38" s="881">
        <f>'RESULTADO 2021'!BC36</f>
        <v>0</v>
      </c>
      <c r="S38" s="51" t="s">
        <v>72</v>
      </c>
    </row>
    <row r="39" spans="1:20" ht="13.5" customHeight="1">
      <c r="A39" s="734" t="s">
        <v>28</v>
      </c>
      <c r="B39" s="51">
        <v>0</v>
      </c>
      <c r="C39" s="743" t="s">
        <v>73</v>
      </c>
      <c r="D39" s="349" t="s">
        <v>73</v>
      </c>
      <c r="E39" s="1510"/>
      <c r="F39" s="63" t="s">
        <v>73</v>
      </c>
      <c r="G39" s="63" t="s">
        <v>73</v>
      </c>
      <c r="H39" s="714" t="s">
        <v>73</v>
      </c>
      <c r="I39" s="735" t="s">
        <v>73</v>
      </c>
      <c r="J39" s="735" t="s">
        <v>73</v>
      </c>
      <c r="K39" s="349" t="s">
        <v>73</v>
      </c>
      <c r="L39" s="51" t="s">
        <v>73</v>
      </c>
      <c r="M39" s="811" t="s">
        <v>73</v>
      </c>
      <c r="N39" s="912" t="str">
        <f>'METAS 2021'!AF37</f>
        <v>N/A</v>
      </c>
      <c r="O39" s="811">
        <f>'RESULTADO 2021'!AF37</f>
        <v>0</v>
      </c>
      <c r="P39" s="881">
        <f>'SUGESTÃO DA ÁREA TÉCNICA 2021'!BB37</f>
        <v>0</v>
      </c>
      <c r="Q39" s="881">
        <f>'METAS 2021'!BB37</f>
        <v>0</v>
      </c>
      <c r="R39" s="881">
        <f>'RESULTADO 2021'!BC37</f>
        <v>0</v>
      </c>
      <c r="S39" s="51" t="s">
        <v>72</v>
      </c>
    </row>
    <row r="40" spans="1:20">
      <c r="A40" s="734" t="s">
        <v>29</v>
      </c>
      <c r="B40" s="51">
        <v>0</v>
      </c>
      <c r="C40" s="743" t="s">
        <v>73</v>
      </c>
      <c r="D40" s="349" t="s">
        <v>73</v>
      </c>
      <c r="E40" s="1510"/>
      <c r="F40" s="63" t="s">
        <v>73</v>
      </c>
      <c r="G40" s="63" t="s">
        <v>73</v>
      </c>
      <c r="H40" s="349" t="s">
        <v>73</v>
      </c>
      <c r="I40" s="51" t="s">
        <v>73</v>
      </c>
      <c r="J40" s="51" t="s">
        <v>73</v>
      </c>
      <c r="K40" s="349" t="s">
        <v>73</v>
      </c>
      <c r="L40" s="51" t="s">
        <v>73</v>
      </c>
      <c r="M40" s="811" t="s">
        <v>73</v>
      </c>
      <c r="N40" s="912" t="str">
        <f>'METAS 2021'!AF38</f>
        <v>N/A</v>
      </c>
      <c r="O40" s="811">
        <f>'RESULTADO 2021'!AF38</f>
        <v>0</v>
      </c>
      <c r="P40" s="881">
        <f>'SUGESTÃO DA ÁREA TÉCNICA 2021'!BB38</f>
        <v>0</v>
      </c>
      <c r="Q40" s="881">
        <f>'METAS 2021'!BB38</f>
        <v>0</v>
      </c>
      <c r="R40" s="881">
        <f>'RESULTADO 2021'!BC38</f>
        <v>0</v>
      </c>
      <c r="S40" s="51" t="s">
        <v>72</v>
      </c>
    </row>
    <row r="41" spans="1:20" ht="13.5" customHeight="1">
      <c r="A41" s="744" t="s">
        <v>30</v>
      </c>
      <c r="B41" s="51">
        <v>100</v>
      </c>
      <c r="C41" s="743">
        <v>0</v>
      </c>
      <c r="D41" s="349">
        <v>100</v>
      </c>
      <c r="E41" s="745" t="s">
        <v>286</v>
      </c>
      <c r="F41" s="409">
        <v>0</v>
      </c>
      <c r="G41" s="51">
        <v>100</v>
      </c>
      <c r="H41" s="349">
        <v>100</v>
      </c>
      <c r="I41" s="409">
        <v>0</v>
      </c>
      <c r="J41" s="63">
        <v>70</v>
      </c>
      <c r="K41" s="349">
        <v>100</v>
      </c>
      <c r="L41" s="51">
        <v>58.33</v>
      </c>
      <c r="M41" s="811">
        <v>100</v>
      </c>
      <c r="N41" s="912">
        <f>'METAS 2021'!AF39</f>
        <v>100</v>
      </c>
      <c r="O41" s="811">
        <f>'RESULTADO 2021'!AF39</f>
        <v>0</v>
      </c>
      <c r="P41" s="881">
        <f>'SUGESTÃO DA ÁREA TÉCNICA 2021'!BB39</f>
        <v>0</v>
      </c>
      <c r="Q41" s="881">
        <f>'METAS 2021'!BB39</f>
        <v>0</v>
      </c>
      <c r="R41" s="881">
        <f>'RESULTADO 2021'!BC39</f>
        <v>0</v>
      </c>
      <c r="S41" s="51" t="s">
        <v>72</v>
      </c>
    </row>
    <row r="42" spans="1:20" ht="13.5" customHeight="1">
      <c r="A42" s="744" t="s">
        <v>31</v>
      </c>
      <c r="B42" s="51">
        <v>100</v>
      </c>
      <c r="C42" s="743">
        <v>0</v>
      </c>
      <c r="D42" s="349">
        <v>100</v>
      </c>
      <c r="E42" s="745" t="s">
        <v>286</v>
      </c>
      <c r="F42" s="410">
        <v>100</v>
      </c>
      <c r="G42" s="51">
        <v>100</v>
      </c>
      <c r="H42" s="349">
        <v>100</v>
      </c>
      <c r="I42" s="409">
        <v>0</v>
      </c>
      <c r="J42" s="63">
        <v>50</v>
      </c>
      <c r="K42" s="751">
        <v>100</v>
      </c>
      <c r="L42" s="754">
        <v>100</v>
      </c>
      <c r="M42" s="884">
        <v>100</v>
      </c>
      <c r="N42" s="912">
        <f>'METAS 2021'!AF40</f>
        <v>100</v>
      </c>
      <c r="O42" s="811">
        <f>'RESULTADO 2021'!AF40</f>
        <v>0</v>
      </c>
      <c r="P42" s="881">
        <f>'SUGESTÃO DA ÁREA TÉCNICA 2021'!BB40</f>
        <v>0</v>
      </c>
      <c r="Q42" s="881">
        <f>'METAS 2021'!BB40</f>
        <v>0</v>
      </c>
      <c r="R42" s="881">
        <f>'RESULTADO 2021'!BC40</f>
        <v>0</v>
      </c>
      <c r="S42" s="51" t="s">
        <v>72</v>
      </c>
    </row>
    <row r="43" spans="1:20" ht="13.5" customHeight="1">
      <c r="A43" s="744" t="s">
        <v>32</v>
      </c>
      <c r="B43" s="51">
        <v>33.33</v>
      </c>
      <c r="C43" s="600">
        <v>0</v>
      </c>
      <c r="D43" s="349">
        <v>75</v>
      </c>
      <c r="E43" s="745" t="s">
        <v>286</v>
      </c>
      <c r="F43" s="410">
        <v>75</v>
      </c>
      <c r="G43" s="51">
        <v>100</v>
      </c>
      <c r="H43" s="714">
        <v>75</v>
      </c>
      <c r="I43" s="410">
        <v>100</v>
      </c>
      <c r="J43" s="63">
        <v>100</v>
      </c>
      <c r="K43" s="349">
        <v>75</v>
      </c>
      <c r="L43" s="268">
        <v>50</v>
      </c>
      <c r="M43" s="811">
        <v>100</v>
      </c>
      <c r="N43" s="912">
        <f>'METAS 2021'!AF41</f>
        <v>75</v>
      </c>
      <c r="O43" s="811">
        <f>'RESULTADO 2021'!AF41</f>
        <v>0</v>
      </c>
      <c r="P43" s="881">
        <f>'SUGESTÃO DA ÁREA TÉCNICA 2021'!BB41</f>
        <v>0</v>
      </c>
      <c r="Q43" s="881">
        <f>'METAS 2021'!BB41</f>
        <v>0</v>
      </c>
      <c r="R43" s="881">
        <f>'RESULTADO 2021'!BC41</f>
        <v>0</v>
      </c>
      <c r="S43" s="51" t="s">
        <v>72</v>
      </c>
    </row>
    <row r="44" spans="1:20" ht="13.5" customHeight="1">
      <c r="A44" s="744" t="s">
        <v>33</v>
      </c>
      <c r="B44" s="51">
        <v>75</v>
      </c>
      <c r="C44" s="600">
        <v>1</v>
      </c>
      <c r="D44" s="349">
        <v>100</v>
      </c>
      <c r="E44" s="745" t="s">
        <v>285</v>
      </c>
      <c r="F44" s="410">
        <v>100</v>
      </c>
      <c r="G44" s="51">
        <v>100</v>
      </c>
      <c r="H44" s="714">
        <v>100</v>
      </c>
      <c r="I44" s="410">
        <v>100</v>
      </c>
      <c r="J44" s="63">
        <v>100</v>
      </c>
      <c r="K44" s="751">
        <v>100</v>
      </c>
      <c r="L44" s="754">
        <v>100</v>
      </c>
      <c r="M44" s="884">
        <v>100</v>
      </c>
      <c r="N44" s="912">
        <f>'METAS 2021'!AF42</f>
        <v>100</v>
      </c>
      <c r="O44" s="811">
        <f>'RESULTADO 2021'!AF42</f>
        <v>0</v>
      </c>
      <c r="P44" s="881">
        <f>'SUGESTÃO DA ÁREA TÉCNICA 2021'!BB42</f>
        <v>0</v>
      </c>
      <c r="Q44" s="881">
        <f>'METAS 2021'!BB42</f>
        <v>0</v>
      </c>
      <c r="R44" s="881">
        <f>'RESULTADO 2021'!BC42</f>
        <v>0</v>
      </c>
      <c r="S44" s="51" t="s">
        <v>72</v>
      </c>
    </row>
    <row r="45" spans="1:20" ht="13.5" customHeight="1">
      <c r="A45" s="734" t="s">
        <v>34</v>
      </c>
      <c r="B45" s="51">
        <v>0</v>
      </c>
      <c r="C45" s="740" t="s">
        <v>73</v>
      </c>
      <c r="D45" s="741" t="s">
        <v>73</v>
      </c>
      <c r="E45" s="1427" t="s">
        <v>289</v>
      </c>
      <c r="F45" s="742" t="s">
        <v>73</v>
      </c>
      <c r="G45" s="755" t="s">
        <v>73</v>
      </c>
      <c r="H45" s="714" t="s">
        <v>73</v>
      </c>
      <c r="I45" s="735" t="s">
        <v>73</v>
      </c>
      <c r="J45" s="735" t="s">
        <v>73</v>
      </c>
      <c r="K45" s="349" t="s">
        <v>600</v>
      </c>
      <c r="L45" s="51" t="s">
        <v>73</v>
      </c>
      <c r="M45" s="811" t="s">
        <v>73</v>
      </c>
      <c r="N45" s="912" t="str">
        <f>'METAS 2021'!AF43</f>
        <v>N/A</v>
      </c>
      <c r="O45" s="811">
        <f>'RESULTADO 2021'!AF43</f>
        <v>0</v>
      </c>
      <c r="P45" s="881">
        <f>'SUGESTÃO DA ÁREA TÉCNICA 2021'!BB43</f>
        <v>0</v>
      </c>
      <c r="Q45" s="881">
        <f>'METAS 2021'!BB43</f>
        <v>0</v>
      </c>
      <c r="R45" s="881">
        <f>'RESULTADO 2021'!BC43</f>
        <v>0</v>
      </c>
      <c r="S45" s="51" t="s">
        <v>72</v>
      </c>
    </row>
    <row r="46" spans="1:20" ht="13.5" customHeight="1">
      <c r="A46" s="744" t="s">
        <v>35</v>
      </c>
      <c r="B46" s="51">
        <v>50</v>
      </c>
      <c r="C46" s="743" t="s">
        <v>73</v>
      </c>
      <c r="D46" s="349" t="s">
        <v>73</v>
      </c>
      <c r="E46" s="1510"/>
      <c r="F46" s="63" t="s">
        <v>73</v>
      </c>
      <c r="G46" s="51">
        <v>100</v>
      </c>
      <c r="H46" s="714">
        <v>100</v>
      </c>
      <c r="I46" s="410">
        <v>100</v>
      </c>
      <c r="J46" s="63">
        <v>100</v>
      </c>
      <c r="K46" s="714">
        <v>100</v>
      </c>
      <c r="L46" s="756">
        <v>100</v>
      </c>
      <c r="M46" s="883">
        <v>100</v>
      </c>
      <c r="N46" s="912">
        <f>'METAS 2021'!AF44</f>
        <v>100</v>
      </c>
      <c r="O46" s="811">
        <f>'RESULTADO 2021'!AF44</f>
        <v>0</v>
      </c>
      <c r="P46" s="881">
        <f>'SUGESTÃO DA ÁREA TÉCNICA 2021'!BB44</f>
        <v>0</v>
      </c>
      <c r="Q46" s="881">
        <f>'METAS 2021'!BB44</f>
        <v>0</v>
      </c>
      <c r="R46" s="881">
        <f>'RESULTADO 2021'!BC44</f>
        <v>0</v>
      </c>
      <c r="S46" s="51" t="s">
        <v>72</v>
      </c>
    </row>
    <row r="47" spans="1:20" ht="13.5" customHeight="1">
      <c r="A47" s="734" t="s">
        <v>36</v>
      </c>
      <c r="B47" s="51">
        <v>0</v>
      </c>
      <c r="C47" s="743" t="s">
        <v>73</v>
      </c>
      <c r="D47" s="349" t="s">
        <v>73</v>
      </c>
      <c r="E47" s="1510"/>
      <c r="F47" s="63" t="s">
        <v>73</v>
      </c>
      <c r="G47" s="737" t="s">
        <v>73</v>
      </c>
      <c r="H47" s="714" t="s">
        <v>73</v>
      </c>
      <c r="I47" s="735" t="s">
        <v>73</v>
      </c>
      <c r="J47" s="735" t="s">
        <v>73</v>
      </c>
      <c r="K47" s="714" t="s">
        <v>73</v>
      </c>
      <c r="L47" s="735" t="s">
        <v>73</v>
      </c>
      <c r="M47" s="883" t="s">
        <v>73</v>
      </c>
      <c r="N47" s="912" t="str">
        <f>'METAS 2021'!AF45</f>
        <v>N/A</v>
      </c>
      <c r="O47" s="811">
        <f>'RESULTADO 2021'!AF45</f>
        <v>0</v>
      </c>
      <c r="P47" s="881">
        <f>'SUGESTÃO DA ÁREA TÉCNICA 2021'!BB45</f>
        <v>0</v>
      </c>
      <c r="Q47" s="881">
        <f>'METAS 2021'!BB45</f>
        <v>0</v>
      </c>
      <c r="R47" s="881">
        <f>'RESULTADO 2021'!BC45</f>
        <v>0</v>
      </c>
      <c r="S47" s="51" t="s">
        <v>72</v>
      </c>
    </row>
    <row r="48" spans="1:20" ht="18" customHeight="1">
      <c r="A48" s="757" t="s">
        <v>37</v>
      </c>
      <c r="B48" s="51">
        <v>100</v>
      </c>
      <c r="C48" s="592">
        <v>0</v>
      </c>
      <c r="D48" s="714">
        <v>100</v>
      </c>
      <c r="E48" s="745" t="s">
        <v>286</v>
      </c>
      <c r="F48" s="756">
        <v>100</v>
      </c>
      <c r="G48" s="51">
        <v>100</v>
      </c>
      <c r="H48" s="714">
        <v>100</v>
      </c>
      <c r="I48" s="409">
        <v>0</v>
      </c>
      <c r="J48" s="63">
        <v>50</v>
      </c>
      <c r="K48" s="349" t="s">
        <v>600</v>
      </c>
      <c r="L48" s="735">
        <v>0</v>
      </c>
      <c r="M48" s="883">
        <v>100</v>
      </c>
      <c r="N48" s="912">
        <f>'METAS 2021'!AF46</f>
        <v>0</v>
      </c>
      <c r="O48" s="811">
        <f>'RESULTADO 2021'!AF46</f>
        <v>0</v>
      </c>
      <c r="P48" s="881">
        <f>'SUGESTÃO DA ÁREA TÉCNICA 2021'!BB46</f>
        <v>0</v>
      </c>
      <c r="Q48" s="881">
        <f>'METAS 2021'!BB46</f>
        <v>0</v>
      </c>
      <c r="R48" s="881">
        <f>'RESULTADO 2021'!BC46</f>
        <v>0</v>
      </c>
      <c r="S48" s="735" t="s">
        <v>72</v>
      </c>
    </row>
    <row r="49" spans="1:19" s="166" customFormat="1" ht="13.5" customHeight="1">
      <c r="A49" s="90" t="s">
        <v>38</v>
      </c>
      <c r="B49" s="296"/>
      <c r="C49" s="224"/>
      <c r="D49" s="224"/>
      <c r="E49" s="69"/>
      <c r="F49" s="69"/>
      <c r="G49" s="69"/>
      <c r="H49" s="224"/>
      <c r="I49" s="69"/>
      <c r="J49" s="69"/>
      <c r="K49" s="224"/>
      <c r="L49" s="224"/>
      <c r="M49" s="880"/>
      <c r="N49" s="913"/>
      <c r="O49" s="917"/>
      <c r="P49" s="1199"/>
      <c r="Q49" s="1199"/>
      <c r="R49" s="1199"/>
      <c r="S49" s="69"/>
    </row>
    <row r="50" spans="1:19" ht="13.5" customHeight="1">
      <c r="A50" s="753" t="s">
        <v>39</v>
      </c>
      <c r="B50" s="51">
        <v>100</v>
      </c>
      <c r="C50" s="758">
        <v>1</v>
      </c>
      <c r="D50" s="741">
        <v>100</v>
      </c>
      <c r="E50" s="730" t="s">
        <v>285</v>
      </c>
      <c r="F50" s="759">
        <v>100</v>
      </c>
      <c r="G50" s="51">
        <v>100</v>
      </c>
      <c r="H50" s="729">
        <v>100</v>
      </c>
      <c r="I50" s="410">
        <v>100</v>
      </c>
      <c r="J50" s="63">
        <v>100</v>
      </c>
      <c r="K50" s="714">
        <v>100</v>
      </c>
      <c r="L50" s="760">
        <v>0</v>
      </c>
      <c r="M50" s="882">
        <v>100</v>
      </c>
      <c r="N50" s="912">
        <f>'METAS 2021'!AF48</f>
        <v>100</v>
      </c>
      <c r="O50" s="811">
        <f>'RESULTADO 2021'!AF48</f>
        <v>0</v>
      </c>
      <c r="P50" s="881">
        <f>'SUGESTÃO DA ÁREA TÉCNICA 2021'!BB48</f>
        <v>0</v>
      </c>
      <c r="Q50" s="881">
        <f>'METAS 2021'!BB48</f>
        <v>0</v>
      </c>
      <c r="R50" s="881">
        <f>'RESULTADO 2021'!BC48</f>
        <v>0</v>
      </c>
      <c r="S50" s="733" t="s">
        <v>72</v>
      </c>
    </row>
    <row r="51" spans="1:19" ht="13.5" customHeight="1">
      <c r="A51" s="734" t="s">
        <v>40</v>
      </c>
      <c r="B51" s="51" t="s">
        <v>73</v>
      </c>
      <c r="C51" s="743" t="s">
        <v>73</v>
      </c>
      <c r="D51" s="349" t="s">
        <v>73</v>
      </c>
      <c r="E51" s="1427" t="s">
        <v>289</v>
      </c>
      <c r="F51" s="63" t="s">
        <v>73</v>
      </c>
      <c r="G51" s="742" t="s">
        <v>73</v>
      </c>
      <c r="H51" s="714" t="s">
        <v>73</v>
      </c>
      <c r="I51" s="735" t="s">
        <v>73</v>
      </c>
      <c r="J51" s="735" t="s">
        <v>73</v>
      </c>
      <c r="K51" s="714" t="s">
        <v>73</v>
      </c>
      <c r="L51" s="51" t="s">
        <v>73</v>
      </c>
      <c r="M51" s="811" t="s">
        <v>73</v>
      </c>
      <c r="N51" s="912" t="str">
        <f>'METAS 2021'!AF49</f>
        <v>N/A</v>
      </c>
      <c r="O51" s="811">
        <f>'RESULTADO 2021'!AF49</f>
        <v>0</v>
      </c>
      <c r="P51" s="881">
        <f>'SUGESTÃO DA ÁREA TÉCNICA 2021'!BB49</f>
        <v>0</v>
      </c>
      <c r="Q51" s="881">
        <f>'METAS 2021'!BB49</f>
        <v>0</v>
      </c>
      <c r="R51" s="881">
        <f>'RESULTADO 2021'!BC49</f>
        <v>0</v>
      </c>
      <c r="S51" s="51" t="s">
        <v>72</v>
      </c>
    </row>
    <row r="52" spans="1:19" ht="13.5" customHeight="1">
      <c r="A52" s="734" t="s">
        <v>41</v>
      </c>
      <c r="B52" s="51" t="s">
        <v>73</v>
      </c>
      <c r="C52" s="743" t="s">
        <v>73</v>
      </c>
      <c r="D52" s="350" t="s">
        <v>73</v>
      </c>
      <c r="E52" s="1510"/>
      <c r="F52" s="50" t="s">
        <v>73</v>
      </c>
      <c r="G52" s="63" t="s">
        <v>73</v>
      </c>
      <c r="H52" s="714" t="s">
        <v>73</v>
      </c>
      <c r="I52" s="735" t="s">
        <v>73</v>
      </c>
      <c r="J52" s="735" t="s">
        <v>73</v>
      </c>
      <c r="K52" s="714" t="s">
        <v>73</v>
      </c>
      <c r="L52" s="51" t="s">
        <v>73</v>
      </c>
      <c r="M52" s="811" t="s">
        <v>73</v>
      </c>
      <c r="N52" s="912" t="str">
        <f>'METAS 2021'!AF50</f>
        <v>N/A</v>
      </c>
      <c r="O52" s="811">
        <f>'RESULTADO 2021'!AF50</f>
        <v>0</v>
      </c>
      <c r="P52" s="881">
        <f>'SUGESTÃO DA ÁREA TÉCNICA 2021'!BB50</f>
        <v>0</v>
      </c>
      <c r="Q52" s="881">
        <f>'METAS 2021'!BB50</f>
        <v>0</v>
      </c>
      <c r="R52" s="881">
        <f>'RESULTADO 2021'!BC50</f>
        <v>0</v>
      </c>
      <c r="S52" s="51" t="s">
        <v>72</v>
      </c>
    </row>
    <row r="53" spans="1:19" ht="13.5" customHeight="1">
      <c r="A53" s="734" t="s">
        <v>42</v>
      </c>
      <c r="B53" s="51" t="s">
        <v>73</v>
      </c>
      <c r="C53" s="743" t="s">
        <v>73</v>
      </c>
      <c r="D53" s="349" t="s">
        <v>73</v>
      </c>
      <c r="E53" s="1510"/>
      <c r="F53" s="51" t="s">
        <v>73</v>
      </c>
      <c r="G53" s="63" t="s">
        <v>73</v>
      </c>
      <c r="H53" s="349" t="s">
        <v>73</v>
      </c>
      <c r="I53" s="51" t="s">
        <v>73</v>
      </c>
      <c r="J53" s="51" t="s">
        <v>73</v>
      </c>
      <c r="K53" s="714" t="s">
        <v>73</v>
      </c>
      <c r="L53" s="51" t="s">
        <v>73</v>
      </c>
      <c r="M53" s="811" t="s">
        <v>73</v>
      </c>
      <c r="N53" s="912" t="str">
        <f>'METAS 2021'!AF51</f>
        <v>N/A</v>
      </c>
      <c r="O53" s="811">
        <f>'RESULTADO 2021'!AF51</f>
        <v>0</v>
      </c>
      <c r="P53" s="881">
        <f>'SUGESTÃO DA ÁREA TÉCNICA 2021'!BB51</f>
        <v>0</v>
      </c>
      <c r="Q53" s="881">
        <f>'METAS 2021'!BB51</f>
        <v>0</v>
      </c>
      <c r="R53" s="881">
        <f>'RESULTADO 2021'!BC51</f>
        <v>0</v>
      </c>
      <c r="S53" s="51" t="s">
        <v>72</v>
      </c>
    </row>
    <row r="54" spans="1:19" ht="13.5" customHeight="1">
      <c r="A54" s="734" t="s">
        <v>43</v>
      </c>
      <c r="B54" s="51">
        <v>0</v>
      </c>
      <c r="C54" s="743" t="s">
        <v>73</v>
      </c>
      <c r="D54" s="349" t="s">
        <v>73</v>
      </c>
      <c r="E54" s="1510"/>
      <c r="F54" s="51" t="s">
        <v>73</v>
      </c>
      <c r="G54" s="742" t="s">
        <v>73</v>
      </c>
      <c r="H54" s="349" t="s">
        <v>73</v>
      </c>
      <c r="I54" s="63" t="s">
        <v>73</v>
      </c>
      <c r="J54" s="63" t="s">
        <v>73</v>
      </c>
      <c r="K54" s="714" t="s">
        <v>73</v>
      </c>
      <c r="L54" s="51" t="s">
        <v>73</v>
      </c>
      <c r="M54" s="811" t="s">
        <v>73</v>
      </c>
      <c r="N54" s="912" t="str">
        <f>'METAS 2021'!AF52</f>
        <v>N/A</v>
      </c>
      <c r="O54" s="811">
        <f>'RESULTADO 2021'!AF52</f>
        <v>0</v>
      </c>
      <c r="P54" s="881">
        <f>'SUGESTÃO DA ÁREA TÉCNICA 2021'!BB52</f>
        <v>0</v>
      </c>
      <c r="Q54" s="881">
        <f>'METAS 2021'!BB52</f>
        <v>0</v>
      </c>
      <c r="R54" s="881">
        <f>'RESULTADO 2021'!BC52</f>
        <v>0</v>
      </c>
      <c r="S54" s="51" t="s">
        <v>72</v>
      </c>
    </row>
    <row r="55" spans="1:19" ht="13.5" customHeight="1">
      <c r="A55" s="738" t="s">
        <v>44</v>
      </c>
      <c r="B55" s="51">
        <v>0</v>
      </c>
      <c r="C55" s="592" t="s">
        <v>73</v>
      </c>
      <c r="D55" s="714" t="s">
        <v>73</v>
      </c>
      <c r="E55" s="1475"/>
      <c r="F55" s="735" t="s">
        <v>73</v>
      </c>
      <c r="G55" s="63" t="s">
        <v>73</v>
      </c>
      <c r="H55" s="714" t="s">
        <v>73</v>
      </c>
      <c r="I55" s="761" t="s">
        <v>73</v>
      </c>
      <c r="J55" s="761" t="s">
        <v>73</v>
      </c>
      <c r="K55" s="714" t="s">
        <v>73</v>
      </c>
      <c r="L55" s="51" t="s">
        <v>73</v>
      </c>
      <c r="M55" s="811" t="s">
        <v>73</v>
      </c>
      <c r="N55" s="912" t="str">
        <f>'METAS 2021'!AF53</f>
        <v>N/A</v>
      </c>
      <c r="O55" s="811">
        <f>'RESULTADO 2021'!AF53</f>
        <v>0</v>
      </c>
      <c r="P55" s="881">
        <f>'SUGESTÃO DA ÁREA TÉCNICA 2021'!BB53</f>
        <v>0</v>
      </c>
      <c r="Q55" s="881">
        <f>'METAS 2021'!BB53</f>
        <v>0</v>
      </c>
      <c r="R55" s="881">
        <f>'RESULTADO 2021'!BC53</f>
        <v>0</v>
      </c>
      <c r="S55" s="735" t="s">
        <v>72</v>
      </c>
    </row>
    <row r="56" spans="1:19" s="166" customFormat="1" ht="13.5" customHeight="1">
      <c r="A56" s="90" t="s">
        <v>45</v>
      </c>
      <c r="B56" s="296"/>
      <c r="C56" s="224"/>
      <c r="D56" s="224"/>
      <c r="E56" s="69"/>
      <c r="F56" s="69"/>
      <c r="G56" s="69"/>
      <c r="H56" s="224"/>
      <c r="I56" s="69"/>
      <c r="J56" s="69"/>
      <c r="K56" s="224"/>
      <c r="L56" s="224"/>
      <c r="M56" s="880"/>
      <c r="N56" s="913"/>
      <c r="O56" s="917"/>
      <c r="P56" s="1199"/>
      <c r="Q56" s="1199"/>
      <c r="R56" s="1199"/>
      <c r="S56" s="69"/>
    </row>
    <row r="57" spans="1:19" ht="13.5" customHeight="1">
      <c r="A57" s="726" t="s">
        <v>47</v>
      </c>
      <c r="B57" s="51">
        <v>0</v>
      </c>
      <c r="C57" s="743" t="s">
        <v>73</v>
      </c>
      <c r="D57" s="349" t="s">
        <v>73</v>
      </c>
      <c r="E57" s="1511" t="s">
        <v>289</v>
      </c>
      <c r="F57" s="63" t="s">
        <v>73</v>
      </c>
      <c r="G57" s="742" t="s">
        <v>73</v>
      </c>
      <c r="H57" s="741" t="s">
        <v>73</v>
      </c>
      <c r="I57" s="733" t="s">
        <v>73</v>
      </c>
      <c r="J57" s="733" t="s">
        <v>73</v>
      </c>
      <c r="K57" s="714" t="s">
        <v>73</v>
      </c>
      <c r="L57" s="51" t="s">
        <v>73</v>
      </c>
      <c r="M57" s="881" t="s">
        <v>73</v>
      </c>
      <c r="N57" s="912" t="str">
        <f>'METAS 2021'!AF55</f>
        <v>N/A</v>
      </c>
      <c r="O57" s="811">
        <f>'RESULTADO 2021'!AF55</f>
        <v>0</v>
      </c>
      <c r="P57" s="881">
        <f>'SUGESTÃO DA ÁREA TÉCNICA 2021'!BB55</f>
        <v>0</v>
      </c>
      <c r="Q57" s="881">
        <f>'METAS 2021'!BB55</f>
        <v>0</v>
      </c>
      <c r="R57" s="881">
        <f>'RESULTADO 2021'!BC55</f>
        <v>0</v>
      </c>
      <c r="S57" s="733" t="s">
        <v>72</v>
      </c>
    </row>
    <row r="58" spans="1:19" ht="16.5" customHeight="1">
      <c r="A58" s="734" t="s">
        <v>50</v>
      </c>
      <c r="B58" s="51">
        <v>0</v>
      </c>
      <c r="C58" s="743" t="s">
        <v>73</v>
      </c>
      <c r="D58" s="350" t="s">
        <v>73</v>
      </c>
      <c r="E58" s="1512"/>
      <c r="F58" s="50" t="s">
        <v>73</v>
      </c>
      <c r="G58" s="63" t="s">
        <v>73</v>
      </c>
      <c r="H58" s="741" t="s">
        <v>73</v>
      </c>
      <c r="I58" s="733" t="s">
        <v>73</v>
      </c>
      <c r="J58" s="733" t="s">
        <v>73</v>
      </c>
      <c r="K58" s="349" t="s">
        <v>73</v>
      </c>
      <c r="L58" s="51" t="s">
        <v>73</v>
      </c>
      <c r="M58" s="811" t="s">
        <v>73</v>
      </c>
      <c r="N58" s="912" t="str">
        <f>'METAS 2021'!AF56</f>
        <v>N/A</v>
      </c>
      <c r="O58" s="811">
        <f>'RESULTADO 2021'!AF56</f>
        <v>0</v>
      </c>
      <c r="P58" s="881">
        <f>'SUGESTÃO DA ÁREA TÉCNICA 2021'!BB56</f>
        <v>0</v>
      </c>
      <c r="Q58" s="881">
        <f>'METAS 2021'!BB56</f>
        <v>0</v>
      </c>
      <c r="R58" s="881">
        <f>'RESULTADO 2021'!BC56</f>
        <v>0</v>
      </c>
      <c r="S58" s="51" t="s">
        <v>72</v>
      </c>
    </row>
    <row r="59" spans="1:19" ht="13.5" customHeight="1">
      <c r="A59" s="744" t="s">
        <v>49</v>
      </c>
      <c r="B59" s="51">
        <v>100</v>
      </c>
      <c r="C59" s="743">
        <v>0</v>
      </c>
      <c r="D59" s="349">
        <v>100</v>
      </c>
      <c r="E59" s="745" t="s">
        <v>287</v>
      </c>
      <c r="F59" s="762">
        <v>0</v>
      </c>
      <c r="G59" s="51">
        <v>100</v>
      </c>
      <c r="H59" s="741">
        <v>100</v>
      </c>
      <c r="I59" s="409">
        <v>0</v>
      </c>
      <c r="J59" s="63">
        <v>50</v>
      </c>
      <c r="K59" s="741">
        <v>100</v>
      </c>
      <c r="L59" s="762">
        <v>0</v>
      </c>
      <c r="M59" s="881">
        <v>100</v>
      </c>
      <c r="N59" s="912">
        <f>'METAS 2021'!AF57</f>
        <v>100</v>
      </c>
      <c r="O59" s="811">
        <f>'RESULTADO 2021'!AF57</f>
        <v>0</v>
      </c>
      <c r="P59" s="881">
        <f>'SUGESTÃO DA ÁREA TÉCNICA 2021'!BB57</f>
        <v>0</v>
      </c>
      <c r="Q59" s="881">
        <f>'METAS 2021'!BB57</f>
        <v>0</v>
      </c>
      <c r="R59" s="881">
        <f>'RESULTADO 2021'!BC57</f>
        <v>0</v>
      </c>
      <c r="S59" s="51" t="s">
        <v>72</v>
      </c>
    </row>
    <row r="60" spans="1:19" ht="12.75" customHeight="1">
      <c r="A60" s="734" t="s">
        <v>48</v>
      </c>
      <c r="B60" s="51">
        <v>0</v>
      </c>
      <c r="C60" s="743" t="s">
        <v>73</v>
      </c>
      <c r="D60" s="349" t="s">
        <v>73</v>
      </c>
      <c r="E60" s="763" t="s">
        <v>292</v>
      </c>
      <c r="F60" s="63" t="s">
        <v>73</v>
      </c>
      <c r="G60" s="742" t="s">
        <v>73</v>
      </c>
      <c r="H60" s="741" t="s">
        <v>73</v>
      </c>
      <c r="I60" s="733" t="s">
        <v>73</v>
      </c>
      <c r="J60" s="733" t="s">
        <v>73</v>
      </c>
      <c r="K60" s="714">
        <v>0</v>
      </c>
      <c r="L60" s="735" t="s">
        <v>73</v>
      </c>
      <c r="M60" s="883" t="s">
        <v>73</v>
      </c>
      <c r="N60" s="912" t="str">
        <f>'METAS 2021'!AF58</f>
        <v>N/A</v>
      </c>
      <c r="O60" s="811">
        <f>'RESULTADO 2021'!AF58</f>
        <v>0</v>
      </c>
      <c r="P60" s="881">
        <f>'SUGESTÃO DA ÁREA TÉCNICA 2021'!BB58</f>
        <v>0</v>
      </c>
      <c r="Q60" s="881">
        <f>'METAS 2021'!BB58</f>
        <v>0</v>
      </c>
      <c r="R60" s="881">
        <f>'RESULTADO 2021'!BC58</f>
        <v>0</v>
      </c>
      <c r="S60" s="51" t="s">
        <v>72</v>
      </c>
    </row>
    <row r="61" spans="1:19" ht="13.5" customHeight="1">
      <c r="A61" s="757" t="s">
        <v>46</v>
      </c>
      <c r="B61" s="51">
        <v>87.5</v>
      </c>
      <c r="C61" s="592">
        <v>0</v>
      </c>
      <c r="D61" s="714">
        <v>100</v>
      </c>
      <c r="E61" s="745" t="s">
        <v>286</v>
      </c>
      <c r="F61" s="760">
        <v>0</v>
      </c>
      <c r="G61" s="51">
        <v>100</v>
      </c>
      <c r="H61" s="729">
        <v>100</v>
      </c>
      <c r="I61" s="409">
        <v>0</v>
      </c>
      <c r="J61" s="63">
        <v>50</v>
      </c>
      <c r="K61" s="714">
        <v>50</v>
      </c>
      <c r="L61" s="764">
        <v>0</v>
      </c>
      <c r="M61" s="883">
        <v>100</v>
      </c>
      <c r="N61" s="912">
        <f>'METAS 2021'!AF59</f>
        <v>100</v>
      </c>
      <c r="O61" s="811">
        <f>'RESULTADO 2021'!AF59</f>
        <v>0</v>
      </c>
      <c r="P61" s="881">
        <f>'SUGESTÃO DA ÁREA TÉCNICA 2021'!BB59</f>
        <v>0</v>
      </c>
      <c r="Q61" s="881">
        <f>'METAS 2021'!BB59</f>
        <v>0</v>
      </c>
      <c r="R61" s="881">
        <f>'RESULTADO 2021'!BC59</f>
        <v>0</v>
      </c>
      <c r="S61" s="735" t="s">
        <v>72</v>
      </c>
    </row>
    <row r="62" spans="1:19" s="166" customFormat="1" ht="13.5" customHeight="1">
      <c r="A62" s="90" t="s">
        <v>51</v>
      </c>
      <c r="B62" s="296"/>
      <c r="C62" s="224"/>
      <c r="D62" s="224"/>
      <c r="E62" s="69"/>
      <c r="F62" s="69"/>
      <c r="G62" s="69"/>
      <c r="H62" s="224"/>
      <c r="I62" s="69"/>
      <c r="J62" s="69"/>
      <c r="K62" s="224"/>
      <c r="L62" s="224"/>
      <c r="M62" s="880"/>
      <c r="N62" s="913"/>
      <c r="O62" s="917"/>
      <c r="P62" s="1199"/>
      <c r="Q62" s="1199"/>
      <c r="R62" s="1199"/>
      <c r="S62" s="69"/>
    </row>
    <row r="63" spans="1:19" ht="15" customHeight="1">
      <c r="A63" s="726" t="s">
        <v>54</v>
      </c>
      <c r="B63" s="51">
        <v>0</v>
      </c>
      <c r="C63" s="672" t="s">
        <v>73</v>
      </c>
      <c r="D63" s="741">
        <v>4</v>
      </c>
      <c r="E63" s="763" t="s">
        <v>294</v>
      </c>
      <c r="F63" s="733" t="s">
        <v>73</v>
      </c>
      <c r="G63" s="733" t="s">
        <v>73</v>
      </c>
      <c r="H63" s="741" t="s">
        <v>73</v>
      </c>
      <c r="I63" s="733" t="s">
        <v>73</v>
      </c>
      <c r="J63" s="733" t="s">
        <v>73</v>
      </c>
      <c r="K63" s="349" t="s">
        <v>73</v>
      </c>
      <c r="L63" s="51" t="s">
        <v>73</v>
      </c>
      <c r="M63" s="881" t="s">
        <v>73</v>
      </c>
      <c r="N63" s="912" t="str">
        <f>'METAS 2021'!AF61</f>
        <v>N/A</v>
      </c>
      <c r="O63" s="811">
        <f>'RESULTADO 2021'!AF61</f>
        <v>0</v>
      </c>
      <c r="P63" s="881">
        <f>'SUGESTÃO DA ÁREA TÉCNICA 2021'!BB61</f>
        <v>0</v>
      </c>
      <c r="Q63" s="881">
        <f>'METAS 2021'!BB61</f>
        <v>0</v>
      </c>
      <c r="R63" s="881">
        <f>'RESULTADO 2021'!BC61</f>
        <v>0</v>
      </c>
      <c r="S63" s="733" t="s">
        <v>72</v>
      </c>
    </row>
    <row r="64" spans="1:19" ht="13.5" customHeight="1">
      <c r="A64" s="744" t="s">
        <v>52</v>
      </c>
      <c r="B64" s="51">
        <v>100</v>
      </c>
      <c r="C64" s="600">
        <v>1</v>
      </c>
      <c r="D64" s="349">
        <v>100</v>
      </c>
      <c r="E64" s="745" t="s">
        <v>287</v>
      </c>
      <c r="F64" s="410">
        <v>100</v>
      </c>
      <c r="G64" s="51">
        <v>100</v>
      </c>
      <c r="H64" s="349">
        <v>100</v>
      </c>
      <c r="I64" s="410">
        <v>100</v>
      </c>
      <c r="J64" s="63">
        <v>100</v>
      </c>
      <c r="K64" s="349">
        <v>100</v>
      </c>
      <c r="L64" s="410">
        <v>100</v>
      </c>
      <c r="M64" s="811">
        <v>100</v>
      </c>
      <c r="N64" s="912">
        <f>'METAS 2021'!AF62</f>
        <v>100</v>
      </c>
      <c r="O64" s="811">
        <f>'RESULTADO 2021'!AF62</f>
        <v>0</v>
      </c>
      <c r="P64" s="881">
        <f>'SUGESTÃO DA ÁREA TÉCNICA 2021'!BB62</f>
        <v>0</v>
      </c>
      <c r="Q64" s="881">
        <f>'METAS 2021'!BB62</f>
        <v>0</v>
      </c>
      <c r="R64" s="881">
        <f>'RESULTADO 2021'!BC62</f>
        <v>0</v>
      </c>
      <c r="S64" s="51" t="s">
        <v>72</v>
      </c>
    </row>
    <row r="65" spans="1:19" ht="21" customHeight="1">
      <c r="A65" s="734" t="s">
        <v>53</v>
      </c>
      <c r="B65" s="51">
        <v>0</v>
      </c>
      <c r="C65" s="743" t="s">
        <v>73</v>
      </c>
      <c r="D65" s="349">
        <v>1</v>
      </c>
      <c r="E65" s="763" t="s">
        <v>292</v>
      </c>
      <c r="F65" s="733" t="s">
        <v>73</v>
      </c>
      <c r="G65" s="733" t="s">
        <v>73</v>
      </c>
      <c r="H65" s="741" t="s">
        <v>73</v>
      </c>
      <c r="I65" s="733" t="s">
        <v>73</v>
      </c>
      <c r="J65" s="733" t="s">
        <v>73</v>
      </c>
      <c r="K65" s="349" t="s">
        <v>73</v>
      </c>
      <c r="L65" s="51" t="s">
        <v>73</v>
      </c>
      <c r="M65" s="811" t="s">
        <v>73</v>
      </c>
      <c r="N65" s="912" t="str">
        <f>'METAS 2021'!AF63</f>
        <v>N/A</v>
      </c>
      <c r="O65" s="811">
        <f>'RESULTADO 2021'!AF63</f>
        <v>0</v>
      </c>
      <c r="P65" s="881">
        <f>'SUGESTÃO DA ÁREA TÉCNICA 2021'!BB63</f>
        <v>0</v>
      </c>
      <c r="Q65" s="881">
        <f>'METAS 2021'!BB63</f>
        <v>0</v>
      </c>
      <c r="R65" s="881">
        <f>'RESULTADO 2021'!BC63</f>
        <v>0</v>
      </c>
      <c r="S65" s="51" t="s">
        <v>72</v>
      </c>
    </row>
    <row r="66" spans="1:19" ht="13.5" customHeight="1">
      <c r="A66" s="744" t="s">
        <v>56</v>
      </c>
      <c r="B66" s="51">
        <v>100</v>
      </c>
      <c r="C66" s="743">
        <v>0</v>
      </c>
      <c r="D66" s="349">
        <v>50</v>
      </c>
      <c r="E66" s="745" t="s">
        <v>286</v>
      </c>
      <c r="F66" s="762">
        <v>0</v>
      </c>
      <c r="G66" s="51">
        <v>100</v>
      </c>
      <c r="H66" s="741">
        <v>100</v>
      </c>
      <c r="I66" s="409">
        <v>0</v>
      </c>
      <c r="J66" s="63">
        <v>50</v>
      </c>
      <c r="K66" s="349">
        <v>50</v>
      </c>
      <c r="L66" s="409">
        <v>0</v>
      </c>
      <c r="M66" s="811">
        <v>100</v>
      </c>
      <c r="N66" s="912">
        <f>'METAS 2021'!AF64</f>
        <v>100</v>
      </c>
      <c r="O66" s="811">
        <f>'RESULTADO 2021'!AF64</f>
        <v>0</v>
      </c>
      <c r="P66" s="881">
        <f>'SUGESTÃO DA ÁREA TÉCNICA 2021'!BB64</f>
        <v>0</v>
      </c>
      <c r="Q66" s="881">
        <f>'METAS 2021'!BB64</f>
        <v>0</v>
      </c>
      <c r="R66" s="881">
        <f>'RESULTADO 2021'!BC64</f>
        <v>0</v>
      </c>
      <c r="S66" s="51" t="s">
        <v>72</v>
      </c>
    </row>
    <row r="67" spans="1:19" ht="13.5" customHeight="1">
      <c r="A67" s="734" t="s">
        <v>57</v>
      </c>
      <c r="B67" s="51">
        <v>0</v>
      </c>
      <c r="C67" s="592" t="s">
        <v>73</v>
      </c>
      <c r="D67" s="729" t="s">
        <v>73</v>
      </c>
      <c r="E67" s="1511" t="s">
        <v>289</v>
      </c>
      <c r="F67" s="748" t="s">
        <v>73</v>
      </c>
      <c r="G67" s="742" t="s">
        <v>73</v>
      </c>
      <c r="H67" s="741" t="s">
        <v>73</v>
      </c>
      <c r="I67" s="739"/>
      <c r="J67" s="739"/>
      <c r="K67" s="349" t="s">
        <v>73</v>
      </c>
      <c r="L67" s="51" t="s">
        <v>73</v>
      </c>
      <c r="M67" s="811" t="s">
        <v>73</v>
      </c>
      <c r="N67" s="912" t="str">
        <f>'METAS 2021'!AF65</f>
        <v>N/A</v>
      </c>
      <c r="O67" s="811">
        <f>'RESULTADO 2021'!AF65</f>
        <v>0</v>
      </c>
      <c r="P67" s="881">
        <f>'SUGESTÃO DA ÁREA TÉCNICA 2021'!BB65</f>
        <v>0</v>
      </c>
      <c r="Q67" s="881">
        <f>'METAS 2021'!BB65</f>
        <v>0</v>
      </c>
      <c r="R67" s="881">
        <f>'RESULTADO 2021'!BC65</f>
        <v>0</v>
      </c>
      <c r="S67" s="51" t="s">
        <v>72</v>
      </c>
    </row>
    <row r="68" spans="1:19" ht="24" customHeight="1">
      <c r="A68" s="738" t="s">
        <v>55</v>
      </c>
      <c r="B68" s="51" t="s">
        <v>73</v>
      </c>
      <c r="C68" s="592" t="s">
        <v>73</v>
      </c>
      <c r="D68" s="729" t="s">
        <v>73</v>
      </c>
      <c r="E68" s="1512"/>
      <c r="F68" s="748" t="s">
        <v>73</v>
      </c>
      <c r="G68" s="63" t="s">
        <v>73</v>
      </c>
      <c r="H68" s="349" t="s">
        <v>73</v>
      </c>
      <c r="I68" s="51" t="s">
        <v>73</v>
      </c>
      <c r="J68" s="51" t="s">
        <v>73</v>
      </c>
      <c r="K68" s="349" t="s">
        <v>73</v>
      </c>
      <c r="L68" s="51" t="s">
        <v>73</v>
      </c>
      <c r="M68" s="883" t="s">
        <v>73</v>
      </c>
      <c r="N68" s="912">
        <f>'METAS 2021'!AF66</f>
        <v>0</v>
      </c>
      <c r="O68" s="811">
        <f>'RESULTADO 2021'!AF66</f>
        <v>0</v>
      </c>
      <c r="P68" s="881">
        <f>'SUGESTÃO DA ÁREA TÉCNICA 2021'!BB66</f>
        <v>0</v>
      </c>
      <c r="Q68" s="881">
        <f>'METAS 2021'!BB66</f>
        <v>0</v>
      </c>
      <c r="R68" s="881">
        <f>'RESULTADO 2021'!BC66</f>
        <v>0</v>
      </c>
      <c r="S68" s="735" t="s">
        <v>72</v>
      </c>
    </row>
    <row r="69" spans="1:19" s="166" customFormat="1" ht="13.5" customHeight="1">
      <c r="A69" s="90" t="s">
        <v>80</v>
      </c>
      <c r="B69" s="296"/>
      <c r="C69" s="224"/>
      <c r="D69" s="224"/>
      <c r="E69" s="69"/>
      <c r="F69" s="69"/>
      <c r="G69" s="69"/>
      <c r="H69" s="224"/>
      <c r="I69" s="69"/>
      <c r="J69" s="69"/>
      <c r="K69" s="224"/>
      <c r="L69" s="224"/>
      <c r="M69" s="880"/>
      <c r="N69" s="913"/>
      <c r="O69" s="917"/>
      <c r="P69" s="1199"/>
      <c r="Q69" s="1199"/>
      <c r="R69" s="1199"/>
      <c r="S69" s="69"/>
    </row>
    <row r="70" spans="1:19" ht="13.5" customHeight="1">
      <c r="A70" s="726" t="s">
        <v>58</v>
      </c>
      <c r="B70" s="51">
        <v>0</v>
      </c>
      <c r="C70" s="743" t="s">
        <v>73</v>
      </c>
      <c r="D70" s="349" t="s">
        <v>73</v>
      </c>
      <c r="E70" s="1427" t="s">
        <v>293</v>
      </c>
      <c r="F70" s="63" t="s">
        <v>73</v>
      </c>
      <c r="G70" s="742" t="s">
        <v>73</v>
      </c>
      <c r="H70" s="741" t="s">
        <v>73</v>
      </c>
      <c r="I70" s="733" t="s">
        <v>73</v>
      </c>
      <c r="J70" s="733" t="s">
        <v>73</v>
      </c>
      <c r="K70" s="349" t="s">
        <v>73</v>
      </c>
      <c r="L70" s="51" t="s">
        <v>73</v>
      </c>
      <c r="M70" s="881" t="s">
        <v>73</v>
      </c>
      <c r="N70" s="912" t="str">
        <f>'METAS 2021'!AF68</f>
        <v>N/A</v>
      </c>
      <c r="O70" s="811">
        <f>'RESULTADO 2021'!AF68</f>
        <v>0</v>
      </c>
      <c r="P70" s="881">
        <f>'SUGESTÃO DA ÁREA TÉCNICA 2021'!BB68</f>
        <v>0</v>
      </c>
      <c r="Q70" s="881">
        <f>'METAS 2021'!BB68</f>
        <v>0</v>
      </c>
      <c r="R70" s="881">
        <f>'RESULTADO 2021'!BC68</f>
        <v>0</v>
      </c>
      <c r="S70" s="733" t="s">
        <v>72</v>
      </c>
    </row>
    <row r="71" spans="1:19" ht="13.5" customHeight="1">
      <c r="A71" s="734" t="s">
        <v>59</v>
      </c>
      <c r="B71" s="51">
        <v>0</v>
      </c>
      <c r="C71" s="743" t="s">
        <v>73</v>
      </c>
      <c r="D71" s="350" t="s">
        <v>73</v>
      </c>
      <c r="E71" s="1510"/>
      <c r="F71" s="50" t="s">
        <v>73</v>
      </c>
      <c r="G71" s="63" t="s">
        <v>73</v>
      </c>
      <c r="H71" s="741" t="s">
        <v>73</v>
      </c>
      <c r="I71" s="733" t="s">
        <v>73</v>
      </c>
      <c r="J71" s="733" t="s">
        <v>73</v>
      </c>
      <c r="K71" s="349" t="s">
        <v>73</v>
      </c>
      <c r="L71" s="51" t="s">
        <v>73</v>
      </c>
      <c r="M71" s="881" t="s">
        <v>73</v>
      </c>
      <c r="N71" s="912" t="str">
        <f>'METAS 2021'!AF69</f>
        <v>N/A</v>
      </c>
      <c r="O71" s="811">
        <f>'RESULTADO 2021'!AF69</f>
        <v>0</v>
      </c>
      <c r="P71" s="881">
        <f>'SUGESTÃO DA ÁREA TÉCNICA 2021'!BB69</f>
        <v>0</v>
      </c>
      <c r="Q71" s="881">
        <f>'METAS 2021'!BB69</f>
        <v>0</v>
      </c>
      <c r="R71" s="881">
        <f>'RESULTADO 2021'!BC69</f>
        <v>0</v>
      </c>
      <c r="S71" s="51" t="s">
        <v>72</v>
      </c>
    </row>
    <row r="72" spans="1:19" ht="13.5" customHeight="1">
      <c r="A72" s="734" t="s">
        <v>60</v>
      </c>
      <c r="B72" s="51">
        <v>0</v>
      </c>
      <c r="C72" s="743" t="s">
        <v>73</v>
      </c>
      <c r="D72" s="349" t="s">
        <v>73</v>
      </c>
      <c r="E72" s="1510"/>
      <c r="F72" s="51" t="s">
        <v>73</v>
      </c>
      <c r="G72" s="742" t="s">
        <v>73</v>
      </c>
      <c r="H72" s="741" t="s">
        <v>73</v>
      </c>
      <c r="I72" s="733" t="s">
        <v>73</v>
      </c>
      <c r="J72" s="733" t="s">
        <v>73</v>
      </c>
      <c r="K72" s="349" t="s">
        <v>73</v>
      </c>
      <c r="L72" s="51" t="s">
        <v>73</v>
      </c>
      <c r="M72" s="881" t="s">
        <v>73</v>
      </c>
      <c r="N72" s="912">
        <f>'METAS 2021'!AF70</f>
        <v>0</v>
      </c>
      <c r="O72" s="811">
        <f>'RESULTADO 2021'!AF70</f>
        <v>0</v>
      </c>
      <c r="P72" s="881">
        <f>'SUGESTÃO DA ÁREA TÉCNICA 2021'!BB70</f>
        <v>0</v>
      </c>
      <c r="Q72" s="881">
        <f>'METAS 2021'!BB70</f>
        <v>0</v>
      </c>
      <c r="R72" s="881">
        <f>'RESULTADO 2021'!BC70</f>
        <v>0</v>
      </c>
      <c r="S72" s="51" t="s">
        <v>72</v>
      </c>
    </row>
    <row r="73" spans="1:19" ht="13.5" customHeight="1">
      <c r="A73" s="734" t="s">
        <v>61</v>
      </c>
      <c r="B73" s="51">
        <v>0</v>
      </c>
      <c r="C73" s="743" t="s">
        <v>73</v>
      </c>
      <c r="D73" s="349" t="s">
        <v>73</v>
      </c>
      <c r="E73" s="1510"/>
      <c r="F73" s="51" t="s">
        <v>73</v>
      </c>
      <c r="G73" s="63" t="s">
        <v>73</v>
      </c>
      <c r="H73" s="741" t="s">
        <v>73</v>
      </c>
      <c r="I73" s="733" t="s">
        <v>73</v>
      </c>
      <c r="J73" s="733" t="s">
        <v>73</v>
      </c>
      <c r="K73" s="349" t="s">
        <v>73</v>
      </c>
      <c r="L73" s="51" t="s">
        <v>73</v>
      </c>
      <c r="M73" s="881" t="s">
        <v>73</v>
      </c>
      <c r="N73" s="912" t="str">
        <f>'METAS 2021'!AF71</f>
        <v>N/A</v>
      </c>
      <c r="O73" s="811">
        <f>'RESULTADO 2021'!AF71</f>
        <v>0</v>
      </c>
      <c r="P73" s="881">
        <f>'SUGESTÃO DA ÁREA TÉCNICA 2021'!BB71</f>
        <v>0</v>
      </c>
      <c r="Q73" s="881">
        <f>'METAS 2021'!BB71</f>
        <v>0</v>
      </c>
      <c r="R73" s="881">
        <f>'RESULTADO 2021'!BC71</f>
        <v>0</v>
      </c>
      <c r="S73" s="51" t="s">
        <v>72</v>
      </c>
    </row>
    <row r="74" spans="1:19" ht="13.5" customHeight="1">
      <c r="A74" s="757" t="s">
        <v>62</v>
      </c>
      <c r="B74" s="51">
        <v>0</v>
      </c>
      <c r="C74" s="592">
        <v>0</v>
      </c>
      <c r="D74" s="729">
        <v>0</v>
      </c>
      <c r="E74" s="745" t="s">
        <v>286</v>
      </c>
      <c r="F74" s="731">
        <v>0</v>
      </c>
      <c r="G74" s="51">
        <v>100</v>
      </c>
      <c r="H74" s="349">
        <v>100</v>
      </c>
      <c r="I74" s="409">
        <v>0</v>
      </c>
      <c r="J74" s="63">
        <v>0</v>
      </c>
      <c r="K74" s="349">
        <v>50</v>
      </c>
      <c r="L74" s="764">
        <v>0</v>
      </c>
      <c r="M74" s="883">
        <v>100</v>
      </c>
      <c r="N74" s="912">
        <f>'METAS 2021'!AF72</f>
        <v>0</v>
      </c>
      <c r="O74" s="811">
        <f>'RESULTADO 2021'!AF72</f>
        <v>0</v>
      </c>
      <c r="P74" s="881">
        <f>'SUGESTÃO DA ÁREA TÉCNICA 2021'!BB72</f>
        <v>0</v>
      </c>
      <c r="Q74" s="881">
        <f>'METAS 2021'!BB72</f>
        <v>0</v>
      </c>
      <c r="R74" s="881">
        <f>'RESULTADO 2021'!BC72</f>
        <v>0</v>
      </c>
      <c r="S74" s="735" t="s">
        <v>72</v>
      </c>
    </row>
    <row r="75" spans="1:19" s="166" customFormat="1" ht="13.5" customHeight="1">
      <c r="A75" s="90" t="s">
        <v>63</v>
      </c>
      <c r="B75" s="296"/>
      <c r="C75" s="224"/>
      <c r="D75" s="224"/>
      <c r="E75" s="69"/>
      <c r="F75" s="69"/>
      <c r="G75" s="69"/>
      <c r="H75" s="224"/>
      <c r="I75" s="69"/>
      <c r="J75" s="69"/>
      <c r="K75" s="224"/>
      <c r="L75" s="224"/>
      <c r="M75" s="880"/>
      <c r="N75" s="913"/>
      <c r="O75" s="917"/>
      <c r="P75" s="1199"/>
      <c r="Q75" s="1199"/>
      <c r="R75" s="1199"/>
      <c r="S75" s="69"/>
    </row>
    <row r="76" spans="1:19" ht="13.5" customHeight="1">
      <c r="A76" s="753" t="s">
        <v>64</v>
      </c>
      <c r="B76" s="51">
        <v>100</v>
      </c>
      <c r="C76" s="740">
        <v>0</v>
      </c>
      <c r="D76" s="741">
        <v>80</v>
      </c>
      <c r="E76" s="745" t="s">
        <v>286</v>
      </c>
      <c r="F76" s="759">
        <v>100</v>
      </c>
      <c r="G76" s="51">
        <v>100</v>
      </c>
      <c r="H76" s="741">
        <v>100</v>
      </c>
      <c r="I76" s="410">
        <v>100</v>
      </c>
      <c r="J76" s="63">
        <v>100</v>
      </c>
      <c r="K76" s="349">
        <v>100</v>
      </c>
      <c r="L76" s="762">
        <v>0</v>
      </c>
      <c r="M76" s="881">
        <v>100</v>
      </c>
      <c r="N76" s="912">
        <f>'METAS 2021'!AF74</f>
        <v>100</v>
      </c>
      <c r="O76" s="811">
        <f>'RESULTADO 2021'!AF74</f>
        <v>0</v>
      </c>
      <c r="P76" s="881">
        <f>'SUGESTÃO DA ÁREA TÉCNICA 2021'!BB74</f>
        <v>0</v>
      </c>
      <c r="Q76" s="881">
        <f>'METAS 2021'!BB74</f>
        <v>0</v>
      </c>
      <c r="R76" s="881">
        <f>'RESULTADO 2021'!BC74</f>
        <v>0</v>
      </c>
      <c r="S76" s="733" t="s">
        <v>72</v>
      </c>
    </row>
    <row r="77" spans="1:19" ht="13.5" customHeight="1">
      <c r="A77" s="744" t="s">
        <v>65</v>
      </c>
      <c r="B77" s="51">
        <v>100</v>
      </c>
      <c r="C77" s="600">
        <v>1</v>
      </c>
      <c r="D77" s="349">
        <v>100</v>
      </c>
      <c r="E77" s="745" t="s">
        <v>287</v>
      </c>
      <c r="F77" s="410">
        <v>100</v>
      </c>
      <c r="G77" s="51">
        <v>100</v>
      </c>
      <c r="H77" s="349">
        <v>100</v>
      </c>
      <c r="I77" s="410">
        <v>100</v>
      </c>
      <c r="J77" s="63">
        <v>100</v>
      </c>
      <c r="K77" s="349">
        <v>100</v>
      </c>
      <c r="L77" s="410">
        <v>100</v>
      </c>
      <c r="M77" s="811">
        <v>100</v>
      </c>
      <c r="N77" s="912">
        <f>'METAS 2021'!AF75</f>
        <v>100</v>
      </c>
      <c r="O77" s="811">
        <f>'RESULTADO 2021'!AF75</f>
        <v>0</v>
      </c>
      <c r="P77" s="881">
        <f>'SUGESTÃO DA ÁREA TÉCNICA 2021'!BB75</f>
        <v>0</v>
      </c>
      <c r="Q77" s="881">
        <f>'METAS 2021'!BB75</f>
        <v>0</v>
      </c>
      <c r="R77" s="881">
        <f>'RESULTADO 2021'!BC75</f>
        <v>0</v>
      </c>
      <c r="S77" s="51" t="s">
        <v>72</v>
      </c>
    </row>
    <row r="78" spans="1:19" ht="13.5" customHeight="1">
      <c r="A78" s="744" t="s">
        <v>66</v>
      </c>
      <c r="B78" s="51">
        <v>100</v>
      </c>
      <c r="C78" s="600">
        <v>1</v>
      </c>
      <c r="D78" s="349">
        <v>100</v>
      </c>
      <c r="E78" s="745" t="s">
        <v>287</v>
      </c>
      <c r="F78" s="410">
        <v>100</v>
      </c>
      <c r="G78" s="51">
        <v>100</v>
      </c>
      <c r="H78" s="349">
        <v>100</v>
      </c>
      <c r="I78" s="410">
        <v>100</v>
      </c>
      <c r="J78" s="63">
        <v>100</v>
      </c>
      <c r="K78" s="349">
        <v>100</v>
      </c>
      <c r="L78" s="410">
        <v>100</v>
      </c>
      <c r="M78" s="811">
        <v>100</v>
      </c>
      <c r="N78" s="912">
        <f>'METAS 2021'!AF76</f>
        <v>100</v>
      </c>
      <c r="O78" s="811">
        <f>'RESULTADO 2021'!AF76</f>
        <v>0</v>
      </c>
      <c r="P78" s="881">
        <f>'SUGESTÃO DA ÁREA TÉCNICA 2021'!BB76</f>
        <v>0</v>
      </c>
      <c r="Q78" s="881">
        <f>'METAS 2021'!BB76</f>
        <v>0</v>
      </c>
      <c r="R78" s="881">
        <f>'RESULTADO 2021'!BC76</f>
        <v>0</v>
      </c>
      <c r="S78" s="51" t="s">
        <v>72</v>
      </c>
    </row>
    <row r="79" spans="1:19" ht="13.5" customHeight="1">
      <c r="A79" s="744" t="s">
        <v>67</v>
      </c>
      <c r="B79" s="51">
        <v>100</v>
      </c>
      <c r="C79" s="743">
        <v>0</v>
      </c>
      <c r="D79" s="349">
        <v>100</v>
      </c>
      <c r="E79" s="745" t="s">
        <v>287</v>
      </c>
      <c r="F79" s="409">
        <v>0</v>
      </c>
      <c r="G79" s="51">
        <v>100</v>
      </c>
      <c r="H79" s="349">
        <v>80</v>
      </c>
      <c r="I79" s="409">
        <v>0</v>
      </c>
      <c r="J79" s="63">
        <v>50</v>
      </c>
      <c r="K79" s="349">
        <v>85</v>
      </c>
      <c r="L79" s="735">
        <v>0</v>
      </c>
      <c r="M79" s="883">
        <v>100</v>
      </c>
      <c r="N79" s="912">
        <f>'METAS 2021'!AF77</f>
        <v>80</v>
      </c>
      <c r="O79" s="811">
        <f>'RESULTADO 2021'!AF77</f>
        <v>0</v>
      </c>
      <c r="P79" s="881">
        <f>'SUGESTÃO DA ÁREA TÉCNICA 2021'!BB77</f>
        <v>0</v>
      </c>
      <c r="Q79" s="881">
        <f>'METAS 2021'!BB77</f>
        <v>0</v>
      </c>
      <c r="R79" s="881">
        <f>'RESULTADO 2021'!BC77</f>
        <v>0</v>
      </c>
      <c r="S79" s="51" t="s">
        <v>72</v>
      </c>
    </row>
    <row r="80" spans="1:19" ht="20.25" customHeight="1" thickBot="1">
      <c r="A80" s="765" t="s">
        <v>68</v>
      </c>
      <c r="B80" s="51">
        <v>0</v>
      </c>
      <c r="C80" s="766" t="s">
        <v>73</v>
      </c>
      <c r="D80" s="349">
        <v>0.1</v>
      </c>
      <c r="E80" s="763" t="s">
        <v>294</v>
      </c>
      <c r="F80" s="51" t="s">
        <v>73</v>
      </c>
      <c r="G80" s="51">
        <v>100</v>
      </c>
      <c r="H80" s="349" t="s">
        <v>73</v>
      </c>
      <c r="I80" s="63">
        <v>0</v>
      </c>
      <c r="J80" s="63">
        <v>50</v>
      </c>
      <c r="K80" s="349">
        <v>50</v>
      </c>
      <c r="L80" s="767">
        <v>0</v>
      </c>
      <c r="M80" s="811">
        <v>100</v>
      </c>
      <c r="N80" s="912">
        <f>'METAS 2021'!AF78</f>
        <v>100</v>
      </c>
      <c r="O80" s="811">
        <f>'RESULTADO 2021'!AF78</f>
        <v>0</v>
      </c>
      <c r="P80" s="881">
        <f>'SUGESTÃO DA ÁREA TÉCNICA 2021'!BB78</f>
        <v>0</v>
      </c>
      <c r="Q80" s="881">
        <f>'METAS 2021'!BB78</f>
        <v>0</v>
      </c>
      <c r="R80" s="881">
        <f>'RESULTADO 2021'!BC78</f>
        <v>0</v>
      </c>
      <c r="S80" s="768" t="s">
        <v>72</v>
      </c>
    </row>
    <row r="81" spans="1:19" ht="13.5" customHeight="1">
      <c r="A81" s="1509"/>
      <c r="B81" s="1509"/>
      <c r="C81" s="1509"/>
      <c r="D81" s="1509"/>
      <c r="E81" s="1509"/>
      <c r="F81" s="1509"/>
      <c r="G81" s="1509"/>
      <c r="H81" s="1509"/>
      <c r="I81" s="1509"/>
      <c r="J81" s="1509"/>
      <c r="K81" s="1509"/>
      <c r="L81" s="1509"/>
      <c r="M81" s="1509"/>
      <c r="N81" s="1509"/>
      <c r="O81" s="1509"/>
      <c r="P81" s="1509"/>
      <c r="Q81" s="1509"/>
      <c r="R81" s="1509"/>
      <c r="S81" s="1509"/>
    </row>
    <row r="82" spans="1:19" ht="16.5" customHeight="1">
      <c r="A82" s="1292" t="s">
        <v>632</v>
      </c>
      <c r="B82" s="1293"/>
      <c r="C82" s="1293"/>
      <c r="D82" s="1293"/>
      <c r="E82" s="1293"/>
      <c r="F82" s="1293"/>
      <c r="G82" s="1293"/>
      <c r="H82" s="1293"/>
      <c r="I82" s="1293"/>
      <c r="J82" s="1293"/>
      <c r="K82" s="1293"/>
      <c r="L82" s="1293"/>
      <c r="M82" s="1293"/>
      <c r="N82" s="1293"/>
      <c r="O82" s="1293"/>
      <c r="P82" s="1293"/>
      <c r="Q82" s="1293"/>
      <c r="R82" s="1293"/>
      <c r="S82" s="1382"/>
    </row>
    <row r="83" spans="1:19" s="21" customFormat="1" ht="18.75" customHeight="1">
      <c r="A83" s="1286" t="s">
        <v>692</v>
      </c>
      <c r="B83" s="1287"/>
      <c r="C83" s="1287"/>
      <c r="D83" s="1287"/>
      <c r="E83" s="1287"/>
      <c r="F83" s="1287"/>
      <c r="G83" s="1287"/>
      <c r="H83" s="1287"/>
      <c r="I83" s="1287"/>
      <c r="J83" s="1287"/>
      <c r="K83" s="1287"/>
      <c r="L83" s="1287"/>
      <c r="M83" s="1287"/>
      <c r="N83" s="1287"/>
      <c r="O83" s="1287"/>
      <c r="P83" s="1287"/>
      <c r="Q83" s="1287"/>
      <c r="R83" s="1287"/>
      <c r="S83" s="1379"/>
    </row>
    <row r="84" spans="1:19" ht="15.75" customHeight="1">
      <c r="A84" s="1288" t="s">
        <v>693</v>
      </c>
      <c r="B84" s="1289"/>
      <c r="C84" s="1289"/>
      <c r="D84" s="1289"/>
      <c r="E84" s="1289"/>
      <c r="F84" s="1289"/>
      <c r="G84" s="1289"/>
      <c r="H84" s="1289"/>
      <c r="I84" s="1289"/>
      <c r="J84" s="1289"/>
      <c r="K84" s="1289"/>
      <c r="L84" s="1289"/>
      <c r="M84" s="1289"/>
      <c r="N84" s="1289"/>
      <c r="O84" s="1289"/>
      <c r="P84" s="1289"/>
      <c r="Q84" s="1289"/>
      <c r="R84" s="1289"/>
      <c r="S84" s="1380"/>
    </row>
    <row r="85" spans="1:19" ht="18.75" customHeight="1">
      <c r="A85" s="1290"/>
      <c r="B85" s="1291"/>
      <c r="C85" s="1291"/>
      <c r="D85" s="1291"/>
      <c r="E85" s="1291"/>
      <c r="F85" s="1291"/>
      <c r="G85" s="1291"/>
      <c r="H85" s="1291"/>
      <c r="I85" s="1291"/>
      <c r="J85" s="1291"/>
      <c r="K85" s="1291"/>
      <c r="L85" s="1291"/>
      <c r="M85" s="1291"/>
      <c r="N85" s="1291"/>
      <c r="O85" s="1291"/>
      <c r="P85" s="1291"/>
      <c r="Q85" s="1291"/>
      <c r="R85" s="1291"/>
      <c r="S85" s="1381"/>
    </row>
    <row r="86" spans="1:19">
      <c r="A86" s="558"/>
      <c r="B86" s="558"/>
      <c r="C86" s="558"/>
      <c r="D86" s="558"/>
      <c r="E86" s="558"/>
      <c r="F86" s="558"/>
      <c r="G86" s="558"/>
      <c r="H86" s="558"/>
      <c r="I86" s="558"/>
      <c r="J86" s="558"/>
      <c r="K86" s="558"/>
      <c r="L86" s="558"/>
      <c r="M86" s="558"/>
      <c r="N86" s="558"/>
      <c r="O86" s="558"/>
      <c r="P86" s="558"/>
      <c r="Q86" s="558"/>
      <c r="R86" s="558"/>
      <c r="S86" s="558"/>
    </row>
    <row r="87" spans="1:19">
      <c r="A87" s="1399" t="s">
        <v>677</v>
      </c>
      <c r="B87" s="1400"/>
      <c r="C87" s="1400"/>
      <c r="D87" s="1401"/>
      <c r="F87" s="35"/>
      <c r="K87" s="285"/>
      <c r="L87" s="408"/>
      <c r="M87" s="15"/>
      <c r="N87" s="285"/>
      <c r="O87" s="285"/>
      <c r="P87" s="285"/>
      <c r="Q87" s="285"/>
      <c r="R87" s="285"/>
      <c r="S87" s="21"/>
    </row>
    <row r="88" spans="1:19" ht="15.75">
      <c r="A88" s="546" t="s">
        <v>629</v>
      </c>
      <c r="B88" s="547"/>
      <c r="C88" s="548"/>
      <c r="D88" s="341">
        <v>1</v>
      </c>
      <c r="F88" s="35"/>
      <c r="K88" s="285"/>
      <c r="L88" s="408"/>
      <c r="M88" s="15"/>
      <c r="N88" s="285"/>
      <c r="O88" s="285"/>
      <c r="P88" s="285"/>
      <c r="Q88" s="285"/>
      <c r="R88" s="285"/>
      <c r="S88" s="21"/>
    </row>
    <row r="89" spans="1:19" ht="32.25" customHeight="1">
      <c r="A89" s="549" t="s">
        <v>630</v>
      </c>
      <c r="B89" s="550"/>
      <c r="C89" s="551"/>
      <c r="D89" s="266" t="s">
        <v>635</v>
      </c>
      <c r="F89" s="35"/>
      <c r="K89" s="285"/>
      <c r="L89" s="408"/>
      <c r="M89" s="15"/>
      <c r="N89" s="285"/>
      <c r="O89" s="285"/>
      <c r="P89" s="285"/>
      <c r="Q89" s="285"/>
      <c r="R89" s="285"/>
      <c r="S89" s="21"/>
    </row>
    <row r="90" spans="1:19" ht="15.75">
      <c r="A90" s="546" t="s">
        <v>631</v>
      </c>
      <c r="B90" s="547"/>
      <c r="C90" s="548"/>
      <c r="D90" s="329" t="s">
        <v>634</v>
      </c>
      <c r="F90" s="35"/>
      <c r="K90" s="285"/>
      <c r="L90" s="408"/>
      <c r="M90" s="15"/>
      <c r="N90" s="285"/>
      <c r="O90" s="285"/>
      <c r="P90" s="285"/>
      <c r="Q90" s="285"/>
      <c r="R90" s="285"/>
      <c r="S90" s="21"/>
    </row>
    <row r="91" spans="1:19">
      <c r="A91" s="1396" t="s">
        <v>649</v>
      </c>
      <c r="B91" s="1396"/>
      <c r="C91" s="1396"/>
      <c r="D91" s="1396"/>
      <c r="F91" s="35"/>
      <c r="K91" s="285"/>
      <c r="L91" s="408"/>
      <c r="M91" s="15"/>
      <c r="N91" s="285"/>
      <c r="O91" s="285"/>
      <c r="P91" s="285"/>
      <c r="Q91" s="285"/>
      <c r="R91" s="285"/>
      <c r="S91" s="21"/>
    </row>
  </sheetData>
  <mergeCells count="30">
    <mergeCell ref="A82:S82"/>
    <mergeCell ref="A83:S83"/>
    <mergeCell ref="A84:S85"/>
    <mergeCell ref="A87:D87"/>
    <mergeCell ref="A91:D91"/>
    <mergeCell ref="A6:S6"/>
    <mergeCell ref="A8:A9"/>
    <mergeCell ref="S8:S9"/>
    <mergeCell ref="B8:C8"/>
    <mergeCell ref="D8:F8"/>
    <mergeCell ref="G8:I8"/>
    <mergeCell ref="J8:L8"/>
    <mergeCell ref="M8:O8"/>
    <mergeCell ref="P8:R8"/>
    <mergeCell ref="A2:S2"/>
    <mergeCell ref="A3:S3"/>
    <mergeCell ref="A1:S1"/>
    <mergeCell ref="A81:S81"/>
    <mergeCell ref="E28:E31"/>
    <mergeCell ref="E57:E58"/>
    <mergeCell ref="E67:E68"/>
    <mergeCell ref="E70:E73"/>
    <mergeCell ref="E38:E40"/>
    <mergeCell ref="E45:E47"/>
    <mergeCell ref="E51:E55"/>
    <mergeCell ref="E11:E19"/>
    <mergeCell ref="E21:E24"/>
    <mergeCell ref="A7:S7"/>
    <mergeCell ref="A4:S4"/>
    <mergeCell ref="A5:S5"/>
  </mergeCells>
  <pageMargins left="0.51181102362204722" right="0.23622047244094491" top="0.19685039370078741" bottom="0.19685039370078741" header="0.15748031496062992" footer="0.15748031496062992"/>
  <pageSetup paperSize="9" scale="50" orientation="landscape" r:id="rId1"/>
  <rowBreaks count="1" manualBreakCount="1">
    <brk id="36" max="16"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90"/>
  <sheetViews>
    <sheetView view="pageBreakPreview" topLeftCell="E1" zoomScale="80" zoomScaleNormal="160" zoomScaleSheetLayoutView="80" workbookViewId="0">
      <selection activeCell="O8" sqref="O8"/>
    </sheetView>
  </sheetViews>
  <sheetFormatPr defaultColWidth="30.85546875" defaultRowHeight="14.25"/>
  <cols>
    <col min="1" max="1" width="33.42578125" style="27" customWidth="1"/>
    <col min="2" max="2" width="14.28515625" style="27" hidden="1" customWidth="1"/>
    <col min="3" max="3" width="11.85546875" style="27" hidden="1" customWidth="1"/>
    <col min="4" max="4" width="12.5703125" style="27" customWidth="1"/>
    <col min="5" max="5" width="22.5703125" style="27" customWidth="1"/>
    <col min="6" max="6" width="12.7109375" style="27" customWidth="1"/>
    <col min="7" max="7" width="22" style="27" customWidth="1"/>
    <col min="8" max="8" width="12.7109375" style="27" customWidth="1"/>
    <col min="9" max="9" width="12.85546875" style="27" customWidth="1"/>
    <col min="10" max="10" width="22.42578125" style="27" customWidth="1"/>
    <col min="11" max="12" width="13.5703125" style="270" customWidth="1"/>
    <col min="13" max="13" width="21" style="270" customWidth="1"/>
    <col min="14" max="14" width="13.5703125" style="270" customWidth="1"/>
    <col min="15" max="15" width="16.28515625" style="270" customWidth="1"/>
    <col min="16" max="16" width="22.42578125" style="270" customWidth="1"/>
    <col min="17" max="18" width="13.5703125" style="270" customWidth="1"/>
    <col min="19" max="19" width="13.85546875" style="27" customWidth="1"/>
    <col min="20" max="16384" width="30.85546875" style="27"/>
  </cols>
  <sheetData>
    <row r="1" spans="1:22" ht="96" customHeight="1">
      <c r="A1" s="1405"/>
      <c r="B1" s="1405"/>
      <c r="C1" s="1405"/>
      <c r="D1" s="1405"/>
      <c r="E1" s="1405"/>
      <c r="F1" s="1405"/>
      <c r="G1" s="1405"/>
      <c r="H1" s="1405"/>
      <c r="I1" s="1405"/>
      <c r="J1" s="1405"/>
      <c r="K1" s="1405"/>
      <c r="L1" s="1405"/>
      <c r="M1" s="1405"/>
      <c r="N1" s="1405"/>
      <c r="O1" s="1405"/>
      <c r="P1" s="1405"/>
      <c r="Q1" s="1405"/>
      <c r="R1" s="1405"/>
      <c r="S1" s="1405"/>
    </row>
    <row r="2" spans="1:22" ht="23.25">
      <c r="A2" s="1508" t="s">
        <v>636</v>
      </c>
      <c r="B2" s="1508"/>
      <c r="C2" s="1508"/>
      <c r="D2" s="1508"/>
      <c r="E2" s="1508"/>
      <c r="F2" s="1508"/>
      <c r="G2" s="1508"/>
      <c r="H2" s="1508"/>
      <c r="I2" s="1508"/>
      <c r="J2" s="1508"/>
      <c r="K2" s="1508"/>
      <c r="L2" s="1508"/>
      <c r="M2" s="1508"/>
      <c r="N2" s="1508"/>
      <c r="O2" s="1508"/>
      <c r="P2" s="1508"/>
      <c r="Q2" s="1508"/>
      <c r="R2" s="1508"/>
      <c r="S2" s="1508"/>
      <c r="T2" s="31"/>
    </row>
    <row r="3" spans="1:22" ht="9" customHeight="1">
      <c r="A3" s="1418"/>
      <c r="B3" s="1418"/>
      <c r="C3" s="1418"/>
      <c r="D3" s="1418"/>
      <c r="E3" s="1418"/>
      <c r="F3" s="1418"/>
      <c r="G3" s="1418"/>
      <c r="H3" s="1418"/>
      <c r="I3" s="1418"/>
      <c r="J3" s="1418"/>
      <c r="K3" s="1418"/>
      <c r="L3" s="1418"/>
      <c r="M3" s="1418"/>
      <c r="N3" s="1418"/>
      <c r="O3" s="1418"/>
      <c r="P3" s="1418"/>
      <c r="Q3" s="1418"/>
      <c r="R3" s="1418"/>
      <c r="S3" s="1418"/>
      <c r="T3" s="28"/>
      <c r="U3" s="28"/>
      <c r="V3" s="28"/>
    </row>
    <row r="4" spans="1:22" ht="20.25" customHeight="1">
      <c r="A4" s="1407" t="s">
        <v>234</v>
      </c>
      <c r="B4" s="1407"/>
      <c r="C4" s="1407"/>
      <c r="D4" s="1407"/>
      <c r="E4" s="1407"/>
      <c r="F4" s="1407"/>
      <c r="G4" s="1407"/>
      <c r="H4" s="1407"/>
      <c r="I4" s="1407"/>
      <c r="J4" s="1407"/>
      <c r="K4" s="1407"/>
      <c r="L4" s="1407"/>
      <c r="M4" s="1407"/>
      <c r="N4" s="1407"/>
      <c r="O4" s="1407"/>
      <c r="P4" s="1407"/>
      <c r="Q4" s="1407"/>
      <c r="R4" s="1407"/>
      <c r="S4" s="1407"/>
      <c r="T4" s="28"/>
      <c r="U4" s="28"/>
      <c r="V4" s="28"/>
    </row>
    <row r="5" spans="1:22" ht="18.75">
      <c r="A5" s="1407" t="s">
        <v>239</v>
      </c>
      <c r="B5" s="1407"/>
      <c r="C5" s="1407"/>
      <c r="D5" s="1407"/>
      <c r="E5" s="1407"/>
      <c r="F5" s="1407"/>
      <c r="G5" s="1407"/>
      <c r="H5" s="1407"/>
      <c r="I5" s="1407"/>
      <c r="J5" s="1407"/>
      <c r="K5" s="1407"/>
      <c r="L5" s="1407"/>
      <c r="M5" s="1407"/>
      <c r="N5" s="1407"/>
      <c r="O5" s="1407"/>
      <c r="P5" s="1407"/>
      <c r="Q5" s="1407"/>
      <c r="R5" s="1407"/>
      <c r="S5" s="1407"/>
      <c r="T5" s="28"/>
      <c r="U5" s="28"/>
      <c r="V5" s="28"/>
    </row>
    <row r="6" spans="1:22" ht="18.75">
      <c r="A6" s="1417" t="s">
        <v>733</v>
      </c>
      <c r="B6" s="1417"/>
      <c r="C6" s="1417"/>
      <c r="D6" s="1417"/>
      <c r="E6" s="1417"/>
      <c r="F6" s="1417"/>
      <c r="G6" s="1417"/>
      <c r="H6" s="1417"/>
      <c r="I6" s="1417"/>
      <c r="J6" s="1417"/>
      <c r="K6" s="1417"/>
      <c r="L6" s="1417"/>
      <c r="M6" s="1417"/>
      <c r="N6" s="1417"/>
      <c r="O6" s="1417"/>
      <c r="P6" s="1417"/>
      <c r="Q6" s="1417"/>
      <c r="R6" s="1417"/>
      <c r="S6" s="1417"/>
      <c r="T6" s="28"/>
      <c r="U6" s="28"/>
      <c r="V6" s="28"/>
    </row>
    <row r="7" spans="1:22" ht="18" customHeight="1">
      <c r="A7" s="1391" t="s">
        <v>70</v>
      </c>
      <c r="B7" s="1402">
        <v>2017</v>
      </c>
      <c r="C7" s="1404"/>
      <c r="D7" s="1402">
        <v>2018</v>
      </c>
      <c r="E7" s="1403"/>
      <c r="F7" s="1404"/>
      <c r="G7" s="1402">
        <v>2019</v>
      </c>
      <c r="H7" s="1403"/>
      <c r="I7" s="1404"/>
      <c r="J7" s="1386">
        <v>2020</v>
      </c>
      <c r="K7" s="1387"/>
      <c r="L7" s="1387"/>
      <c r="M7" s="1386">
        <v>2021</v>
      </c>
      <c r="N7" s="1387"/>
      <c r="O7" s="1387"/>
      <c r="P7" s="1386">
        <v>2022</v>
      </c>
      <c r="Q7" s="1387"/>
      <c r="R7" s="1387"/>
      <c r="S7" s="1393" t="s">
        <v>71</v>
      </c>
      <c r="T7" s="28"/>
      <c r="U7" s="28"/>
      <c r="V7" s="28"/>
    </row>
    <row r="8" spans="1:22" ht="75" customHeight="1">
      <c r="A8" s="1392"/>
      <c r="B8" s="298" t="s">
        <v>491</v>
      </c>
      <c r="C8" s="298" t="s">
        <v>256</v>
      </c>
      <c r="D8" s="331" t="s">
        <v>481</v>
      </c>
      <c r="E8" s="298" t="s">
        <v>478</v>
      </c>
      <c r="F8" s="298" t="s">
        <v>257</v>
      </c>
      <c r="G8" s="298" t="s">
        <v>427</v>
      </c>
      <c r="H8" s="1148" t="s">
        <v>493</v>
      </c>
      <c r="I8" s="298" t="s">
        <v>484</v>
      </c>
      <c r="J8" s="298" t="s">
        <v>492</v>
      </c>
      <c r="K8" s="1148" t="s">
        <v>486</v>
      </c>
      <c r="L8" s="303" t="s">
        <v>599</v>
      </c>
      <c r="M8" s="461" t="s">
        <v>648</v>
      </c>
      <c r="N8" s="1148" t="s">
        <v>640</v>
      </c>
      <c r="O8" s="1270" t="s">
        <v>774</v>
      </c>
      <c r="P8" s="1148" t="s">
        <v>761</v>
      </c>
      <c r="Q8" s="1148" t="s">
        <v>754</v>
      </c>
      <c r="R8" s="1030" t="s">
        <v>760</v>
      </c>
      <c r="S8" s="1393"/>
    </row>
    <row r="9" spans="1:22" ht="15" customHeight="1">
      <c r="A9" s="13" t="s">
        <v>0</v>
      </c>
      <c r="B9" s="13"/>
      <c r="C9" s="85"/>
      <c r="D9" s="296"/>
      <c r="E9" s="296"/>
      <c r="F9" s="296"/>
      <c r="G9" s="296"/>
      <c r="H9" s="296"/>
      <c r="I9" s="296"/>
      <c r="J9" s="296"/>
      <c r="K9" s="296"/>
      <c r="L9" s="97"/>
      <c r="M9" s="97"/>
      <c r="N9" s="97"/>
      <c r="O9" s="97"/>
      <c r="P9" s="97"/>
      <c r="Q9" s="97"/>
      <c r="R9" s="97"/>
      <c r="S9" s="97"/>
    </row>
    <row r="10" spans="1:22" ht="21" customHeight="1">
      <c r="A10" s="37" t="s">
        <v>1</v>
      </c>
      <c r="B10" s="50">
        <v>0</v>
      </c>
      <c r="C10" s="62">
        <v>0</v>
      </c>
      <c r="D10" s="391">
        <v>0</v>
      </c>
      <c r="E10" s="146">
        <v>0</v>
      </c>
      <c r="F10" s="420">
        <v>0</v>
      </c>
      <c r="G10" s="62">
        <v>0</v>
      </c>
      <c r="H10" s="391">
        <v>0</v>
      </c>
      <c r="I10" s="420">
        <v>0</v>
      </c>
      <c r="J10" s="194">
        <v>0</v>
      </c>
      <c r="K10" s="343" t="s">
        <v>600</v>
      </c>
      <c r="L10" s="420">
        <v>0</v>
      </c>
      <c r="M10" s="832">
        <v>0</v>
      </c>
      <c r="N10" s="818">
        <f>'METAS 2021'!AG9</f>
        <v>2</v>
      </c>
      <c r="O10" s="818">
        <v>0</v>
      </c>
      <c r="P10" s="818">
        <f>'SUGESTÃO DA ÁREA TÉCNICA 2021'!BC9</f>
        <v>0</v>
      </c>
      <c r="Q10" s="818">
        <f>'METAS 2021'!BC9</f>
        <v>0</v>
      </c>
      <c r="R10" s="818">
        <f>'RESULTADO 2021'!BD9</f>
        <v>0</v>
      </c>
      <c r="S10" s="63" t="s">
        <v>76</v>
      </c>
    </row>
    <row r="11" spans="1:22" ht="21" customHeight="1">
      <c r="A11" s="37" t="s">
        <v>2</v>
      </c>
      <c r="B11" s="50">
        <v>4</v>
      </c>
      <c r="C11" s="62">
        <v>0</v>
      </c>
      <c r="D11" s="391">
        <v>4</v>
      </c>
      <c r="E11" s="63"/>
      <c r="F11" s="420">
        <v>0</v>
      </c>
      <c r="G11" s="62">
        <v>0</v>
      </c>
      <c r="H11" s="391">
        <v>4</v>
      </c>
      <c r="I11" s="420">
        <v>0</v>
      </c>
      <c r="J11" s="194">
        <v>0</v>
      </c>
      <c r="K11" s="391">
        <v>4</v>
      </c>
      <c r="L11" s="420">
        <v>0</v>
      </c>
      <c r="M11" s="832">
        <v>0</v>
      </c>
      <c r="N11" s="818">
        <f>'METAS 2021'!AG10</f>
        <v>0</v>
      </c>
      <c r="O11" s="818">
        <v>0</v>
      </c>
      <c r="P11" s="818">
        <f>'SUGESTÃO DA ÁREA TÉCNICA 2021'!BC10</f>
        <v>0</v>
      </c>
      <c r="Q11" s="818">
        <f>'METAS 2021'!BC10</f>
        <v>0</v>
      </c>
      <c r="R11" s="818">
        <f>'RESULTADO 2021'!BD10</f>
        <v>0</v>
      </c>
      <c r="S11" s="63" t="s">
        <v>76</v>
      </c>
    </row>
    <row r="12" spans="1:22" ht="15.75">
      <c r="A12" s="37" t="s">
        <v>3</v>
      </c>
      <c r="B12" s="50">
        <v>5</v>
      </c>
      <c r="C12" s="74">
        <v>2</v>
      </c>
      <c r="D12" s="391">
        <v>5</v>
      </c>
      <c r="E12" s="146"/>
      <c r="F12" s="418">
        <v>0</v>
      </c>
      <c r="G12" s="74">
        <v>4</v>
      </c>
      <c r="H12" s="391">
        <v>4</v>
      </c>
      <c r="I12" s="501">
        <v>1</v>
      </c>
      <c r="J12" s="194">
        <v>4</v>
      </c>
      <c r="K12" s="391">
        <v>4</v>
      </c>
      <c r="L12" s="506">
        <v>3</v>
      </c>
      <c r="M12" s="833">
        <v>4</v>
      </c>
      <c r="N12" s="818">
        <f>'METAS 2021'!AG11</f>
        <v>4</v>
      </c>
      <c r="O12" s="818">
        <v>0</v>
      </c>
      <c r="P12" s="818">
        <f>'SUGESTÃO DA ÁREA TÉCNICA 2021'!BC11</f>
        <v>0</v>
      </c>
      <c r="Q12" s="818">
        <f>'METAS 2021'!BC11</f>
        <v>0</v>
      </c>
      <c r="R12" s="818">
        <f>'RESULTADO 2021'!BD11</f>
        <v>0</v>
      </c>
      <c r="S12" s="63" t="s">
        <v>76</v>
      </c>
    </row>
    <row r="13" spans="1:22" ht="15.75">
      <c r="A13" s="37" t="s">
        <v>4</v>
      </c>
      <c r="B13" s="50">
        <v>0</v>
      </c>
      <c r="C13" s="64">
        <v>0</v>
      </c>
      <c r="D13" s="391">
        <v>0</v>
      </c>
      <c r="E13" s="147" t="s">
        <v>280</v>
      </c>
      <c r="F13" s="49">
        <v>1</v>
      </c>
      <c r="G13" s="64">
        <v>4</v>
      </c>
      <c r="H13" s="391">
        <v>4</v>
      </c>
      <c r="I13" s="324">
        <v>2</v>
      </c>
      <c r="J13" s="194">
        <v>4</v>
      </c>
      <c r="K13" s="391">
        <v>4</v>
      </c>
      <c r="L13" s="420">
        <v>2</v>
      </c>
      <c r="M13" s="833">
        <v>4</v>
      </c>
      <c r="N13" s="818">
        <f>'METAS 2021'!AG12</f>
        <v>0</v>
      </c>
      <c r="O13" s="818">
        <v>1</v>
      </c>
      <c r="P13" s="818">
        <f>'SUGESTÃO DA ÁREA TÉCNICA 2021'!BC12</f>
        <v>0</v>
      </c>
      <c r="Q13" s="818">
        <f>'METAS 2021'!BC12</f>
        <v>0</v>
      </c>
      <c r="R13" s="818">
        <f>'RESULTADO 2021'!BD12</f>
        <v>0</v>
      </c>
      <c r="S13" s="63" t="s">
        <v>76</v>
      </c>
    </row>
    <row r="14" spans="1:22" ht="15.75">
      <c r="A14" s="37" t="s">
        <v>5</v>
      </c>
      <c r="B14" s="50">
        <v>6</v>
      </c>
      <c r="C14" s="74">
        <v>2</v>
      </c>
      <c r="D14" s="391">
        <v>4</v>
      </c>
      <c r="E14" s="63"/>
      <c r="F14" s="418">
        <v>0</v>
      </c>
      <c r="G14" s="74">
        <v>4</v>
      </c>
      <c r="H14" s="391">
        <v>4</v>
      </c>
      <c r="I14" s="324">
        <v>2</v>
      </c>
      <c r="J14" s="194">
        <v>4</v>
      </c>
      <c r="K14" s="391">
        <v>4</v>
      </c>
      <c r="L14" s="506">
        <v>3</v>
      </c>
      <c r="M14" s="833">
        <v>4</v>
      </c>
      <c r="N14" s="818">
        <f>'METAS 2021'!AG13</f>
        <v>4</v>
      </c>
      <c r="O14" s="818">
        <v>0</v>
      </c>
      <c r="P14" s="818">
        <f>'SUGESTÃO DA ÁREA TÉCNICA 2021'!BC13</f>
        <v>0</v>
      </c>
      <c r="Q14" s="818">
        <f>'METAS 2021'!BC13</f>
        <v>0</v>
      </c>
      <c r="R14" s="818">
        <f>'RESULTADO 2021'!BD13</f>
        <v>0</v>
      </c>
      <c r="S14" s="63" t="s">
        <v>76</v>
      </c>
    </row>
    <row r="15" spans="1:22" ht="15" customHeight="1">
      <c r="A15" s="37" t="s">
        <v>6</v>
      </c>
      <c r="B15" s="50">
        <v>4</v>
      </c>
      <c r="C15" s="74">
        <v>0</v>
      </c>
      <c r="D15" s="391">
        <v>1</v>
      </c>
      <c r="E15" s="147" t="s">
        <v>370</v>
      </c>
      <c r="F15" s="421">
        <v>1</v>
      </c>
      <c r="G15" s="74">
        <v>4</v>
      </c>
      <c r="H15" s="391">
        <v>4</v>
      </c>
      <c r="I15" s="502">
        <v>3</v>
      </c>
      <c r="J15" s="194">
        <v>4</v>
      </c>
      <c r="K15" s="391">
        <v>4</v>
      </c>
      <c r="L15" s="424">
        <v>4</v>
      </c>
      <c r="M15" s="833">
        <v>4</v>
      </c>
      <c r="N15" s="818">
        <f>'METAS 2021'!AG14</f>
        <v>4</v>
      </c>
      <c r="O15" s="818">
        <v>2</v>
      </c>
      <c r="P15" s="818">
        <f>'SUGESTÃO DA ÁREA TÉCNICA 2021'!BC14</f>
        <v>0</v>
      </c>
      <c r="Q15" s="818">
        <f>'METAS 2021'!BC14</f>
        <v>0</v>
      </c>
      <c r="R15" s="818">
        <f>'RESULTADO 2021'!BD14</f>
        <v>0</v>
      </c>
      <c r="S15" s="63" t="s">
        <v>76</v>
      </c>
    </row>
    <row r="16" spans="1:22" ht="15.75">
      <c r="A16" s="37" t="s">
        <v>7</v>
      </c>
      <c r="B16" s="50">
        <v>0</v>
      </c>
      <c r="C16" s="64">
        <v>0</v>
      </c>
      <c r="D16" s="391">
        <v>0</v>
      </c>
      <c r="E16" s="147" t="s">
        <v>280</v>
      </c>
      <c r="F16" s="426">
        <v>4</v>
      </c>
      <c r="G16" s="64">
        <v>4</v>
      </c>
      <c r="H16" s="391">
        <v>4</v>
      </c>
      <c r="I16" s="324">
        <v>1</v>
      </c>
      <c r="J16" s="194">
        <v>4</v>
      </c>
      <c r="K16" s="391">
        <v>4</v>
      </c>
      <c r="L16" s="424">
        <v>5</v>
      </c>
      <c r="M16" s="833">
        <v>4</v>
      </c>
      <c r="N16" s="818">
        <f>'METAS 2021'!AG15</f>
        <v>4</v>
      </c>
      <c r="O16" s="818">
        <v>0</v>
      </c>
      <c r="P16" s="818">
        <f>'SUGESTÃO DA ÁREA TÉCNICA 2021'!BC15</f>
        <v>0</v>
      </c>
      <c r="Q16" s="818">
        <f>'METAS 2021'!BC15</f>
        <v>0</v>
      </c>
      <c r="R16" s="818">
        <f>'RESULTADO 2021'!BD15</f>
        <v>0</v>
      </c>
      <c r="S16" s="63" t="s">
        <v>76</v>
      </c>
    </row>
    <row r="17" spans="1:19" ht="15.75" customHeight="1">
      <c r="A17" s="37" t="s">
        <v>8</v>
      </c>
      <c r="B17" s="50">
        <v>6</v>
      </c>
      <c r="C17" s="74">
        <v>0</v>
      </c>
      <c r="D17" s="391">
        <v>4</v>
      </c>
      <c r="E17" s="147" t="s">
        <v>169</v>
      </c>
      <c r="F17" s="418">
        <v>0</v>
      </c>
      <c r="G17" s="74">
        <v>4</v>
      </c>
      <c r="H17" s="391">
        <v>4</v>
      </c>
      <c r="I17" s="324">
        <v>0</v>
      </c>
      <c r="J17" s="194">
        <v>4</v>
      </c>
      <c r="K17" s="391">
        <v>4</v>
      </c>
      <c r="L17" s="506">
        <v>3</v>
      </c>
      <c r="M17" s="833">
        <v>4</v>
      </c>
      <c r="N17" s="818">
        <f>'METAS 2021'!AG16</f>
        <v>4</v>
      </c>
      <c r="O17" s="818">
        <v>0</v>
      </c>
      <c r="P17" s="818">
        <f>'SUGESTÃO DA ÁREA TÉCNICA 2021'!BC16</f>
        <v>0</v>
      </c>
      <c r="Q17" s="818">
        <f>'METAS 2021'!BC16</f>
        <v>0</v>
      </c>
      <c r="R17" s="818">
        <f>'RESULTADO 2021'!BD16</f>
        <v>0</v>
      </c>
      <c r="S17" s="63" t="s">
        <v>76</v>
      </c>
    </row>
    <row r="18" spans="1:19" ht="20.25" customHeight="1">
      <c r="A18" s="37" t="s">
        <v>9</v>
      </c>
      <c r="B18" s="50">
        <v>3</v>
      </c>
      <c r="C18" s="74">
        <v>3</v>
      </c>
      <c r="D18" s="392" t="s">
        <v>617</v>
      </c>
      <c r="E18" s="146"/>
      <c r="F18" s="418">
        <v>0</v>
      </c>
      <c r="G18" s="74">
        <v>4</v>
      </c>
      <c r="H18" s="391">
        <v>4</v>
      </c>
      <c r="I18" s="324">
        <v>1</v>
      </c>
      <c r="J18" s="194">
        <v>4</v>
      </c>
      <c r="K18" s="343" t="s">
        <v>600</v>
      </c>
      <c r="L18" s="420">
        <v>1</v>
      </c>
      <c r="M18" s="833">
        <v>4</v>
      </c>
      <c r="N18" s="818">
        <f>'METAS 2021'!AG17</f>
        <v>4</v>
      </c>
      <c r="O18" s="818">
        <v>0</v>
      </c>
      <c r="P18" s="818">
        <f>'SUGESTÃO DA ÁREA TÉCNICA 2021'!BC17</f>
        <v>0</v>
      </c>
      <c r="Q18" s="818">
        <f>'METAS 2021'!BC17</f>
        <v>0</v>
      </c>
      <c r="R18" s="818">
        <f>'RESULTADO 2021'!BD17</f>
        <v>0</v>
      </c>
      <c r="S18" s="63" t="s">
        <v>76</v>
      </c>
    </row>
    <row r="19" spans="1:19" ht="15.75">
      <c r="A19" s="13" t="s">
        <v>10</v>
      </c>
      <c r="B19" s="13"/>
      <c r="C19" s="85"/>
      <c r="D19" s="296"/>
      <c r="E19" s="296"/>
      <c r="F19" s="296"/>
      <c r="G19" s="296"/>
      <c r="H19" s="296"/>
      <c r="I19" s="296"/>
      <c r="J19" s="296"/>
      <c r="K19" s="296"/>
      <c r="L19" s="322"/>
      <c r="M19" s="834"/>
      <c r="N19" s="916"/>
      <c r="O19" s="916"/>
      <c r="P19" s="828"/>
      <c r="Q19" s="828"/>
      <c r="R19" s="828"/>
      <c r="S19" s="71"/>
    </row>
    <row r="20" spans="1:19" ht="15.75">
      <c r="A20" s="37" t="s">
        <v>11</v>
      </c>
      <c r="B20" s="50">
        <v>4</v>
      </c>
      <c r="C20" s="64">
        <v>3</v>
      </c>
      <c r="D20" s="391">
        <v>4</v>
      </c>
      <c r="E20" s="63"/>
      <c r="F20" s="418">
        <v>2</v>
      </c>
      <c r="G20" s="64">
        <v>4</v>
      </c>
      <c r="H20" s="391">
        <v>4</v>
      </c>
      <c r="I20" s="323">
        <v>5</v>
      </c>
      <c r="J20" s="194">
        <v>4</v>
      </c>
      <c r="K20" s="391">
        <v>4</v>
      </c>
      <c r="L20" s="420">
        <v>1</v>
      </c>
      <c r="M20" s="833">
        <v>4</v>
      </c>
      <c r="N20" s="818">
        <f>'METAS 2021'!AG19</f>
        <v>4</v>
      </c>
      <c r="O20" s="818">
        <v>0</v>
      </c>
      <c r="P20" s="818">
        <f>'SUGESTÃO DA ÁREA TÉCNICA 2021'!BC19</f>
        <v>0</v>
      </c>
      <c r="Q20" s="818">
        <f>'METAS 2021'!BC19</f>
        <v>0</v>
      </c>
      <c r="R20" s="818">
        <f>'RESULTADO 2021'!BD19</f>
        <v>0</v>
      </c>
      <c r="S20" s="63" t="s">
        <v>76</v>
      </c>
    </row>
    <row r="21" spans="1:19" ht="15.75">
      <c r="A21" s="37" t="s">
        <v>12</v>
      </c>
      <c r="B21" s="50">
        <v>6</v>
      </c>
      <c r="C21" s="74">
        <v>5</v>
      </c>
      <c r="D21" s="391">
        <v>5</v>
      </c>
      <c r="E21" s="146"/>
      <c r="F21" s="421">
        <v>5</v>
      </c>
      <c r="G21" s="74">
        <v>4</v>
      </c>
      <c r="H21" s="391">
        <v>4</v>
      </c>
      <c r="I21" s="323">
        <v>6</v>
      </c>
      <c r="J21" s="194">
        <v>4</v>
      </c>
      <c r="K21" s="391">
        <v>4</v>
      </c>
      <c r="L21" s="424">
        <v>5</v>
      </c>
      <c r="M21" s="833">
        <v>4</v>
      </c>
      <c r="N21" s="818">
        <f>'METAS 2021'!AG20</f>
        <v>4</v>
      </c>
      <c r="O21" s="818">
        <v>0</v>
      </c>
      <c r="P21" s="818">
        <f>'SUGESTÃO DA ÁREA TÉCNICA 2021'!BC20</f>
        <v>0</v>
      </c>
      <c r="Q21" s="818">
        <f>'METAS 2021'!BC20</f>
        <v>0</v>
      </c>
      <c r="R21" s="818">
        <f>'RESULTADO 2021'!BD20</f>
        <v>0</v>
      </c>
      <c r="S21" s="63" t="s">
        <v>76</v>
      </c>
    </row>
    <row r="22" spans="1:19" ht="15" customHeight="1">
      <c r="A22" s="37" t="s">
        <v>13</v>
      </c>
      <c r="B22" s="50">
        <v>0</v>
      </c>
      <c r="C22" s="64">
        <v>0</v>
      </c>
      <c r="D22" s="391">
        <v>0</v>
      </c>
      <c r="E22" s="146"/>
      <c r="F22" s="420">
        <v>0</v>
      </c>
      <c r="G22" s="62">
        <v>0</v>
      </c>
      <c r="H22" s="391">
        <v>0</v>
      </c>
      <c r="I22" s="420">
        <v>0</v>
      </c>
      <c r="J22" s="194">
        <v>0</v>
      </c>
      <c r="K22" s="391">
        <v>0</v>
      </c>
      <c r="L22" s="420">
        <v>0</v>
      </c>
      <c r="M22" s="832">
        <v>0</v>
      </c>
      <c r="N22" s="818">
        <f>'METAS 2021'!AG21</f>
        <v>0</v>
      </c>
      <c r="O22" s="818">
        <v>0</v>
      </c>
      <c r="P22" s="818">
        <f>'SUGESTÃO DA ÁREA TÉCNICA 2021'!BC21</f>
        <v>0</v>
      </c>
      <c r="Q22" s="818">
        <f>'METAS 2021'!BC21</f>
        <v>0</v>
      </c>
      <c r="R22" s="818">
        <f>'RESULTADO 2021'!BD21</f>
        <v>0</v>
      </c>
      <c r="S22" s="63" t="s">
        <v>76</v>
      </c>
    </row>
    <row r="23" spans="1:19" ht="18.75" customHeight="1">
      <c r="A23" s="37" t="s">
        <v>14</v>
      </c>
      <c r="B23" s="50">
        <v>0</v>
      </c>
      <c r="C23" s="64">
        <v>0</v>
      </c>
      <c r="D23" s="391">
        <v>0</v>
      </c>
      <c r="E23" s="146"/>
      <c r="F23" s="420">
        <v>0</v>
      </c>
      <c r="G23" s="62">
        <v>0</v>
      </c>
      <c r="H23" s="391">
        <v>0</v>
      </c>
      <c r="I23" s="420">
        <v>0</v>
      </c>
      <c r="J23" s="194">
        <v>0</v>
      </c>
      <c r="K23" s="391">
        <v>0</v>
      </c>
      <c r="L23" s="420">
        <v>0</v>
      </c>
      <c r="M23" s="833">
        <v>0</v>
      </c>
      <c r="N23" s="818">
        <f>'METAS 2021'!AG22</f>
        <v>0</v>
      </c>
      <c r="O23" s="818">
        <v>0</v>
      </c>
      <c r="P23" s="818">
        <f>'SUGESTÃO DA ÁREA TÉCNICA 2021'!BC22</f>
        <v>0</v>
      </c>
      <c r="Q23" s="818">
        <f>'METAS 2021'!BC22</f>
        <v>0</v>
      </c>
      <c r="R23" s="818">
        <f>'RESULTADO 2021'!BD22</f>
        <v>0</v>
      </c>
      <c r="S23" s="63" t="s">
        <v>76</v>
      </c>
    </row>
    <row r="24" spans="1:19" ht="21.75" customHeight="1">
      <c r="A24" s="37" t="s">
        <v>15</v>
      </c>
      <c r="B24" s="50">
        <v>4</v>
      </c>
      <c r="C24" s="74">
        <v>5</v>
      </c>
      <c r="D24" s="391">
        <v>5</v>
      </c>
      <c r="E24" s="146"/>
      <c r="F24" s="421">
        <v>5</v>
      </c>
      <c r="G24" s="74">
        <v>4</v>
      </c>
      <c r="H24" s="391">
        <v>5</v>
      </c>
      <c r="I24" s="503">
        <v>6</v>
      </c>
      <c r="J24" s="194">
        <v>4</v>
      </c>
      <c r="K24" s="391">
        <v>5</v>
      </c>
      <c r="L24" s="424">
        <v>6</v>
      </c>
      <c r="M24" s="833">
        <v>4</v>
      </c>
      <c r="N24" s="818">
        <f>'METAS 2021'!AG23</f>
        <v>5</v>
      </c>
      <c r="O24" s="818">
        <v>2</v>
      </c>
      <c r="P24" s="818">
        <f>'SUGESTÃO DA ÁREA TÉCNICA 2021'!BC23</f>
        <v>0</v>
      </c>
      <c r="Q24" s="818">
        <f>'METAS 2021'!BC23</f>
        <v>0</v>
      </c>
      <c r="R24" s="818">
        <f>'RESULTADO 2021'!BD23</f>
        <v>0</v>
      </c>
      <c r="S24" s="63" t="s">
        <v>76</v>
      </c>
    </row>
    <row r="25" spans="1:19" ht="22.5" customHeight="1">
      <c r="A25" s="37" t="s">
        <v>16</v>
      </c>
      <c r="B25" s="50">
        <v>0</v>
      </c>
      <c r="C25" s="62">
        <v>0</v>
      </c>
      <c r="D25" s="391">
        <v>0</v>
      </c>
      <c r="E25" s="146"/>
      <c r="F25" s="420">
        <v>0</v>
      </c>
      <c r="G25" s="62">
        <v>0</v>
      </c>
      <c r="H25" s="391">
        <v>0</v>
      </c>
      <c r="I25" s="420">
        <v>0</v>
      </c>
      <c r="J25" s="194">
        <v>0</v>
      </c>
      <c r="K25" s="391">
        <v>0</v>
      </c>
      <c r="L25" s="420">
        <v>0</v>
      </c>
      <c r="M25" s="832">
        <v>0</v>
      </c>
      <c r="N25" s="818">
        <f>'METAS 2021'!AG24</f>
        <v>0</v>
      </c>
      <c r="O25" s="818">
        <v>0</v>
      </c>
      <c r="P25" s="818">
        <f>'SUGESTÃO DA ÁREA TÉCNICA 2021'!BC24</f>
        <v>0</v>
      </c>
      <c r="Q25" s="818">
        <f>'METAS 2021'!BC24</f>
        <v>0</v>
      </c>
      <c r="R25" s="818">
        <f>'RESULTADO 2021'!BD24</f>
        <v>0</v>
      </c>
      <c r="S25" s="63" t="s">
        <v>76</v>
      </c>
    </row>
    <row r="26" spans="1:19" ht="15.75">
      <c r="A26" s="13" t="s">
        <v>17</v>
      </c>
      <c r="B26" s="13"/>
      <c r="C26" s="296"/>
      <c r="D26" s="296"/>
      <c r="E26" s="296"/>
      <c r="F26" s="296"/>
      <c r="G26" s="296"/>
      <c r="H26" s="296"/>
      <c r="I26" s="296"/>
      <c r="J26" s="296"/>
      <c r="K26" s="296"/>
      <c r="L26" s="322"/>
      <c r="M26" s="834"/>
      <c r="N26" s="916"/>
      <c r="O26" s="916"/>
      <c r="P26" s="828"/>
      <c r="Q26" s="828"/>
      <c r="R26" s="828"/>
      <c r="S26" s="71"/>
    </row>
    <row r="27" spans="1:19" ht="26.25" customHeight="1">
      <c r="A27" s="37" t="s">
        <v>18</v>
      </c>
      <c r="B27" s="50">
        <v>0</v>
      </c>
      <c r="C27" s="62">
        <v>0</v>
      </c>
      <c r="D27" s="391">
        <v>0</v>
      </c>
      <c r="E27" s="63"/>
      <c r="F27" s="420">
        <v>0</v>
      </c>
      <c r="G27" s="62">
        <v>0</v>
      </c>
      <c r="H27" s="391">
        <v>4</v>
      </c>
      <c r="I27" s="420">
        <v>0</v>
      </c>
      <c r="J27" s="194">
        <v>0</v>
      </c>
      <c r="K27" s="391">
        <v>0</v>
      </c>
      <c r="L27" s="420">
        <v>0</v>
      </c>
      <c r="M27" s="832">
        <v>0</v>
      </c>
      <c r="N27" s="818">
        <f>'METAS 2021'!AG26</f>
        <v>0</v>
      </c>
      <c r="O27" s="818">
        <v>0</v>
      </c>
      <c r="P27" s="818">
        <f>'SUGESTÃO DA ÁREA TÉCNICA 2021'!BC26</f>
        <v>0</v>
      </c>
      <c r="Q27" s="818">
        <f>'METAS 2021'!BC26</f>
        <v>0</v>
      </c>
      <c r="R27" s="818">
        <f>'RESULTADO 2021'!BD26</f>
        <v>0</v>
      </c>
      <c r="S27" s="63" t="s">
        <v>76</v>
      </c>
    </row>
    <row r="28" spans="1:19" ht="15.75">
      <c r="A28" s="37" t="s">
        <v>19</v>
      </c>
      <c r="B28" s="50">
        <v>6</v>
      </c>
      <c r="C28" s="76">
        <v>4</v>
      </c>
      <c r="D28" s="391">
        <v>4</v>
      </c>
      <c r="E28" s="147" t="s">
        <v>280</v>
      </c>
      <c r="F28" s="421">
        <v>5</v>
      </c>
      <c r="G28" s="76">
        <v>4</v>
      </c>
      <c r="H28" s="391">
        <v>4</v>
      </c>
      <c r="I28" s="323">
        <v>5</v>
      </c>
      <c r="J28" s="194">
        <v>4</v>
      </c>
      <c r="K28" s="391">
        <v>4</v>
      </c>
      <c r="L28" s="424">
        <v>6</v>
      </c>
      <c r="M28" s="833">
        <v>4</v>
      </c>
      <c r="N28" s="818">
        <f>'METAS 2021'!AG27</f>
        <v>0</v>
      </c>
      <c r="O28" s="818">
        <v>2</v>
      </c>
      <c r="P28" s="818">
        <f>'SUGESTÃO DA ÁREA TÉCNICA 2021'!BC27</f>
        <v>0</v>
      </c>
      <c r="Q28" s="818">
        <f>'METAS 2021'!BC27</f>
        <v>0</v>
      </c>
      <c r="R28" s="818">
        <f>'RESULTADO 2021'!BD27</f>
        <v>0</v>
      </c>
      <c r="S28" s="63" t="s">
        <v>76</v>
      </c>
    </row>
    <row r="29" spans="1:19" ht="15.75">
      <c r="A29" s="37" t="s">
        <v>20</v>
      </c>
      <c r="B29" s="50">
        <v>6</v>
      </c>
      <c r="C29" s="76">
        <v>6</v>
      </c>
      <c r="D29" s="391">
        <v>0</v>
      </c>
      <c r="E29" s="147" t="s">
        <v>280</v>
      </c>
      <c r="F29" s="50">
        <v>5</v>
      </c>
      <c r="G29" s="76">
        <v>4</v>
      </c>
      <c r="H29" s="391">
        <v>4</v>
      </c>
      <c r="I29" s="323">
        <v>6</v>
      </c>
      <c r="J29" s="194">
        <v>4</v>
      </c>
      <c r="K29" s="391">
        <v>4</v>
      </c>
      <c r="L29" s="424">
        <v>5</v>
      </c>
      <c r="M29" s="833">
        <v>4</v>
      </c>
      <c r="N29" s="818">
        <f>'METAS 2021'!AG28</f>
        <v>0</v>
      </c>
      <c r="O29" s="818">
        <v>2</v>
      </c>
      <c r="P29" s="818">
        <f>'SUGESTÃO DA ÁREA TÉCNICA 2021'!BC28</f>
        <v>0</v>
      </c>
      <c r="Q29" s="818">
        <f>'METAS 2021'!BC28</f>
        <v>0</v>
      </c>
      <c r="R29" s="818">
        <f>'RESULTADO 2021'!BD28</f>
        <v>0</v>
      </c>
      <c r="S29" s="63" t="s">
        <v>76</v>
      </c>
    </row>
    <row r="30" spans="1:19" ht="21.75" customHeight="1">
      <c r="A30" s="37" t="s">
        <v>21</v>
      </c>
      <c r="B30" s="50">
        <v>0</v>
      </c>
      <c r="C30" s="62">
        <v>0</v>
      </c>
      <c r="D30" s="391">
        <v>0</v>
      </c>
      <c r="E30" s="77"/>
      <c r="F30" s="420">
        <v>0</v>
      </c>
      <c r="G30" s="62">
        <v>0</v>
      </c>
      <c r="H30" s="391">
        <v>0</v>
      </c>
      <c r="I30" s="420">
        <v>0</v>
      </c>
      <c r="J30" s="194">
        <v>0</v>
      </c>
      <c r="K30" s="391">
        <v>0</v>
      </c>
      <c r="L30" s="420">
        <v>0</v>
      </c>
      <c r="M30" s="832">
        <v>0</v>
      </c>
      <c r="N30" s="818">
        <f>'METAS 2021'!AG29</f>
        <v>0</v>
      </c>
      <c r="O30" s="818">
        <v>0</v>
      </c>
      <c r="P30" s="818">
        <f>'SUGESTÃO DA ÁREA TÉCNICA 2021'!BC29</f>
        <v>0</v>
      </c>
      <c r="Q30" s="818">
        <f>'METAS 2021'!BC29</f>
        <v>0</v>
      </c>
      <c r="R30" s="818">
        <f>'RESULTADO 2021'!BD29</f>
        <v>0</v>
      </c>
      <c r="S30" s="63" t="s">
        <v>76</v>
      </c>
    </row>
    <row r="31" spans="1:19" ht="22.5" customHeight="1">
      <c r="A31" s="37" t="s">
        <v>22</v>
      </c>
      <c r="B31" s="50">
        <v>2</v>
      </c>
      <c r="C31" s="75">
        <v>1</v>
      </c>
      <c r="D31" s="391">
        <v>3</v>
      </c>
      <c r="E31" s="82" t="s">
        <v>168</v>
      </c>
      <c r="F31" s="418">
        <v>0</v>
      </c>
      <c r="G31" s="75">
        <v>4</v>
      </c>
      <c r="H31" s="391">
        <v>3</v>
      </c>
      <c r="I31" s="504">
        <v>2</v>
      </c>
      <c r="J31" s="194">
        <v>4</v>
      </c>
      <c r="K31" s="391">
        <v>4</v>
      </c>
      <c r="L31" s="424">
        <v>5</v>
      </c>
      <c r="M31" s="833">
        <v>4</v>
      </c>
      <c r="N31" s="818">
        <f>'METAS 2021'!AG30</f>
        <v>4</v>
      </c>
      <c r="O31" s="818">
        <v>1</v>
      </c>
      <c r="P31" s="818">
        <f>'SUGESTÃO DA ÁREA TÉCNICA 2021'!BC30</f>
        <v>0</v>
      </c>
      <c r="Q31" s="818">
        <f>'METAS 2021'!BC30</f>
        <v>0</v>
      </c>
      <c r="R31" s="818">
        <f>'RESULTADO 2021'!BD30</f>
        <v>0</v>
      </c>
      <c r="S31" s="63" t="s">
        <v>76</v>
      </c>
    </row>
    <row r="32" spans="1:19" ht="22.5" customHeight="1">
      <c r="A32" s="37" t="s">
        <v>23</v>
      </c>
      <c r="B32" s="50">
        <v>6</v>
      </c>
      <c r="C32" s="74">
        <v>0</v>
      </c>
      <c r="D32" s="391">
        <v>4</v>
      </c>
      <c r="E32" s="145" t="s">
        <v>280</v>
      </c>
      <c r="F32" s="421">
        <v>6</v>
      </c>
      <c r="G32" s="74">
        <v>4</v>
      </c>
      <c r="H32" s="391">
        <v>4</v>
      </c>
      <c r="I32" s="503">
        <v>5</v>
      </c>
      <c r="J32" s="194">
        <v>4</v>
      </c>
      <c r="K32" s="391">
        <v>4</v>
      </c>
      <c r="L32" s="424">
        <v>4</v>
      </c>
      <c r="M32" s="833">
        <v>4</v>
      </c>
      <c r="N32" s="818">
        <f>'METAS 2021'!AG31</f>
        <v>4</v>
      </c>
      <c r="O32" s="818">
        <v>1</v>
      </c>
      <c r="P32" s="818">
        <f>'SUGESTÃO DA ÁREA TÉCNICA 2021'!BC31</f>
        <v>0</v>
      </c>
      <c r="Q32" s="818">
        <f>'METAS 2021'!BC31</f>
        <v>0</v>
      </c>
      <c r="R32" s="818">
        <f>'RESULTADO 2021'!BD31</f>
        <v>0</v>
      </c>
      <c r="S32" s="63" t="s">
        <v>76</v>
      </c>
    </row>
    <row r="33" spans="1:19" ht="21.75" customHeight="1">
      <c r="A33" s="37" t="s">
        <v>24</v>
      </c>
      <c r="B33" s="50">
        <v>6</v>
      </c>
      <c r="C33" s="76">
        <v>3</v>
      </c>
      <c r="D33" s="391">
        <v>6</v>
      </c>
      <c r="E33" s="77"/>
      <c r="F33" s="225">
        <v>4</v>
      </c>
      <c r="G33" s="76">
        <v>4</v>
      </c>
      <c r="H33" s="391">
        <v>4</v>
      </c>
      <c r="I33" s="501">
        <v>1</v>
      </c>
      <c r="J33" s="194">
        <v>4</v>
      </c>
      <c r="K33" s="391">
        <v>4</v>
      </c>
      <c r="L33" s="420">
        <v>1</v>
      </c>
      <c r="M33" s="833">
        <v>4</v>
      </c>
      <c r="N33" s="818">
        <f>'METAS 2021'!AG32</f>
        <v>4</v>
      </c>
      <c r="O33" s="818">
        <v>1</v>
      </c>
      <c r="P33" s="818">
        <f>'SUGESTÃO DA ÁREA TÉCNICA 2021'!BC32</f>
        <v>0</v>
      </c>
      <c r="Q33" s="818">
        <f>'METAS 2021'!BC32</f>
        <v>0</v>
      </c>
      <c r="R33" s="818">
        <f>'RESULTADO 2021'!BD32</f>
        <v>0</v>
      </c>
      <c r="S33" s="63" t="s">
        <v>76</v>
      </c>
    </row>
    <row r="34" spans="1:19" ht="15.75">
      <c r="A34" s="37" t="s">
        <v>25</v>
      </c>
      <c r="B34" s="50">
        <v>6</v>
      </c>
      <c r="C34" s="74">
        <v>0</v>
      </c>
      <c r="D34" s="391">
        <v>4</v>
      </c>
      <c r="E34" s="77"/>
      <c r="F34" s="421">
        <v>4</v>
      </c>
      <c r="G34" s="74">
        <v>4</v>
      </c>
      <c r="H34" s="391">
        <v>4</v>
      </c>
      <c r="I34" s="323">
        <v>4</v>
      </c>
      <c r="J34" s="194">
        <v>4</v>
      </c>
      <c r="K34" s="343">
        <v>4</v>
      </c>
      <c r="L34" s="506">
        <v>3</v>
      </c>
      <c r="M34" s="833">
        <v>4</v>
      </c>
      <c r="N34" s="818">
        <f>'METAS 2021'!AG33</f>
        <v>4</v>
      </c>
      <c r="O34" s="818">
        <v>1</v>
      </c>
      <c r="P34" s="818">
        <f>'SUGESTÃO DA ÁREA TÉCNICA 2021'!BC33</f>
        <v>0</v>
      </c>
      <c r="Q34" s="818">
        <f>'METAS 2021'!BC33</f>
        <v>0</v>
      </c>
      <c r="R34" s="818">
        <f>'RESULTADO 2021'!BD33</f>
        <v>0</v>
      </c>
      <c r="S34" s="63" t="s">
        <v>76</v>
      </c>
    </row>
    <row r="35" spans="1:19" ht="30">
      <c r="A35" s="57" t="s">
        <v>79</v>
      </c>
      <c r="B35" s="57"/>
      <c r="C35" s="295"/>
      <c r="D35" s="295"/>
      <c r="E35" s="295"/>
      <c r="F35" s="295"/>
      <c r="G35" s="295"/>
      <c r="H35" s="295"/>
      <c r="I35" s="295"/>
      <c r="J35" s="295"/>
      <c r="K35" s="295"/>
      <c r="L35" s="322"/>
      <c r="M35" s="885"/>
      <c r="N35" s="916"/>
      <c r="O35" s="916"/>
      <c r="P35" s="828"/>
      <c r="Q35" s="828"/>
      <c r="R35" s="828"/>
      <c r="S35" s="13"/>
    </row>
    <row r="36" spans="1:19" ht="15.75">
      <c r="A36" s="37" t="s">
        <v>26</v>
      </c>
      <c r="B36" s="50">
        <v>4</v>
      </c>
      <c r="C36" s="74">
        <v>3</v>
      </c>
      <c r="D36" s="332">
        <v>4</v>
      </c>
      <c r="E36" s="81"/>
      <c r="F36" s="421">
        <v>6</v>
      </c>
      <c r="G36" s="74">
        <v>4</v>
      </c>
      <c r="H36" s="332">
        <v>4</v>
      </c>
      <c r="I36" s="323">
        <v>5</v>
      </c>
      <c r="J36" s="194">
        <v>4</v>
      </c>
      <c r="K36" s="332">
        <v>4</v>
      </c>
      <c r="L36" s="420">
        <v>1</v>
      </c>
      <c r="M36" s="833">
        <v>4</v>
      </c>
      <c r="N36" s="818">
        <f>'METAS 2021'!AG35</f>
        <v>4</v>
      </c>
      <c r="O36" s="818">
        <v>0</v>
      </c>
      <c r="P36" s="818">
        <f>'SUGESTÃO DA ÁREA TÉCNICA 2021'!BC35</f>
        <v>0</v>
      </c>
      <c r="Q36" s="818">
        <f>'METAS 2021'!BC35</f>
        <v>0</v>
      </c>
      <c r="R36" s="818">
        <f>'RESULTADO 2021'!BD35</f>
        <v>0</v>
      </c>
      <c r="S36" s="63" t="s">
        <v>76</v>
      </c>
    </row>
    <row r="37" spans="1:19" ht="22.5" customHeight="1">
      <c r="A37" s="37" t="s">
        <v>27</v>
      </c>
      <c r="B37" s="50">
        <v>6</v>
      </c>
      <c r="C37" s="74">
        <v>5</v>
      </c>
      <c r="D37" s="332">
        <v>4</v>
      </c>
      <c r="E37" s="77"/>
      <c r="F37" s="421">
        <v>5</v>
      </c>
      <c r="G37" s="74">
        <v>4</v>
      </c>
      <c r="H37" s="332">
        <v>6</v>
      </c>
      <c r="I37" s="503">
        <v>6</v>
      </c>
      <c r="J37" s="194">
        <v>4</v>
      </c>
      <c r="K37" s="332">
        <v>4</v>
      </c>
      <c r="L37" s="424">
        <v>6</v>
      </c>
      <c r="M37" s="833">
        <v>4</v>
      </c>
      <c r="N37" s="818">
        <f>'METAS 2021'!AG36</f>
        <v>5</v>
      </c>
      <c r="O37" s="818">
        <v>1</v>
      </c>
      <c r="P37" s="818">
        <f>'SUGESTÃO DA ÁREA TÉCNICA 2021'!BC36</f>
        <v>0</v>
      </c>
      <c r="Q37" s="818">
        <f>'METAS 2021'!BC36</f>
        <v>0</v>
      </c>
      <c r="R37" s="818">
        <f>'RESULTADO 2021'!BD36</f>
        <v>0</v>
      </c>
      <c r="S37" s="63" t="s">
        <v>76</v>
      </c>
    </row>
    <row r="38" spans="1:19" ht="22.5" customHeight="1">
      <c r="A38" s="37" t="s">
        <v>28</v>
      </c>
      <c r="B38" s="50">
        <v>4</v>
      </c>
      <c r="C38" s="74">
        <v>1</v>
      </c>
      <c r="D38" s="332">
        <v>6</v>
      </c>
      <c r="E38" s="77"/>
      <c r="F38" s="225">
        <v>4</v>
      </c>
      <c r="G38" s="74">
        <v>4</v>
      </c>
      <c r="H38" s="332">
        <v>6</v>
      </c>
      <c r="I38" s="504">
        <v>4</v>
      </c>
      <c r="J38" s="194">
        <v>4</v>
      </c>
      <c r="K38" s="332">
        <v>4</v>
      </c>
      <c r="L38" s="424">
        <v>5</v>
      </c>
      <c r="M38" s="833">
        <v>4</v>
      </c>
      <c r="N38" s="818">
        <f>'METAS 2021'!AG37</f>
        <v>4</v>
      </c>
      <c r="O38" s="818">
        <v>2</v>
      </c>
      <c r="P38" s="818">
        <f>'SUGESTÃO DA ÁREA TÉCNICA 2021'!BC37</f>
        <v>0</v>
      </c>
      <c r="Q38" s="818">
        <f>'METAS 2021'!BC37</f>
        <v>0</v>
      </c>
      <c r="R38" s="818">
        <f>'RESULTADO 2021'!BD37</f>
        <v>0</v>
      </c>
      <c r="S38" s="63" t="s">
        <v>76</v>
      </c>
    </row>
    <row r="39" spans="1:19" ht="19.5" customHeight="1">
      <c r="A39" s="37" t="s">
        <v>29</v>
      </c>
      <c r="B39" s="50">
        <v>4</v>
      </c>
      <c r="C39" s="62">
        <v>0</v>
      </c>
      <c r="D39" s="332">
        <v>0</v>
      </c>
      <c r="E39" s="77"/>
      <c r="F39" s="420">
        <v>0</v>
      </c>
      <c r="G39" s="62">
        <v>0</v>
      </c>
      <c r="H39" s="332">
        <v>0</v>
      </c>
      <c r="I39" s="420">
        <v>0</v>
      </c>
      <c r="J39" s="194">
        <v>0</v>
      </c>
      <c r="K39" s="332">
        <v>0</v>
      </c>
      <c r="L39" s="420">
        <v>0</v>
      </c>
      <c r="M39" s="832">
        <v>0</v>
      </c>
      <c r="N39" s="818">
        <f>'METAS 2021'!AG38</f>
        <v>0</v>
      </c>
      <c r="O39" s="818">
        <v>0</v>
      </c>
      <c r="P39" s="818">
        <f>'SUGESTÃO DA ÁREA TÉCNICA 2021'!BC38</f>
        <v>0</v>
      </c>
      <c r="Q39" s="818">
        <f>'METAS 2021'!BC38</f>
        <v>0</v>
      </c>
      <c r="R39" s="818">
        <f>'RESULTADO 2021'!BD38</f>
        <v>0</v>
      </c>
      <c r="S39" s="63" t="s">
        <v>76</v>
      </c>
    </row>
    <row r="40" spans="1:19" ht="15.75">
      <c r="A40" s="37" t="s">
        <v>30</v>
      </c>
      <c r="B40" s="50">
        <v>4</v>
      </c>
      <c r="C40" s="74">
        <v>6</v>
      </c>
      <c r="D40" s="332">
        <v>6</v>
      </c>
      <c r="E40" s="81"/>
      <c r="F40" s="418">
        <v>3</v>
      </c>
      <c r="G40" s="74">
        <v>4</v>
      </c>
      <c r="H40" s="332">
        <v>4</v>
      </c>
      <c r="I40" s="323">
        <v>5</v>
      </c>
      <c r="J40" s="194">
        <v>4</v>
      </c>
      <c r="K40" s="343">
        <v>4</v>
      </c>
      <c r="L40" s="424">
        <v>6</v>
      </c>
      <c r="M40" s="833">
        <v>4</v>
      </c>
      <c r="N40" s="818">
        <f>'METAS 2021'!AG39</f>
        <v>6</v>
      </c>
      <c r="O40" s="818">
        <v>2</v>
      </c>
      <c r="P40" s="818">
        <f>'SUGESTÃO DA ÁREA TÉCNICA 2021'!BC39</f>
        <v>0</v>
      </c>
      <c r="Q40" s="818">
        <f>'METAS 2021'!BC39</f>
        <v>0</v>
      </c>
      <c r="R40" s="818">
        <f>'RESULTADO 2021'!BD39</f>
        <v>0</v>
      </c>
      <c r="S40" s="63" t="s">
        <v>76</v>
      </c>
    </row>
    <row r="41" spans="1:19" ht="15.75">
      <c r="A41" s="37" t="s">
        <v>31</v>
      </c>
      <c r="B41" s="50">
        <v>4</v>
      </c>
      <c r="C41" s="74">
        <v>0</v>
      </c>
      <c r="D41" s="332">
        <v>4</v>
      </c>
      <c r="E41" s="81"/>
      <c r="F41" s="418">
        <v>0</v>
      </c>
      <c r="G41" s="74">
        <v>4</v>
      </c>
      <c r="H41" s="332">
        <v>4</v>
      </c>
      <c r="I41" s="324">
        <v>1</v>
      </c>
      <c r="J41" s="194">
        <v>4</v>
      </c>
      <c r="K41" s="332">
        <v>4</v>
      </c>
      <c r="L41" s="506">
        <v>3</v>
      </c>
      <c r="M41" s="833">
        <v>4</v>
      </c>
      <c r="N41" s="818">
        <f>'METAS 2021'!AG40</f>
        <v>4</v>
      </c>
      <c r="O41" s="818">
        <v>0</v>
      </c>
      <c r="P41" s="818">
        <f>'SUGESTÃO DA ÁREA TÉCNICA 2021'!BC40</f>
        <v>0</v>
      </c>
      <c r="Q41" s="818">
        <f>'METAS 2021'!BC40</f>
        <v>0</v>
      </c>
      <c r="R41" s="818">
        <f>'RESULTADO 2021'!BD40</f>
        <v>0</v>
      </c>
      <c r="S41" s="63" t="s">
        <v>76</v>
      </c>
    </row>
    <row r="42" spans="1:19" ht="15.75">
      <c r="A42" s="37" t="s">
        <v>32</v>
      </c>
      <c r="B42" s="50">
        <v>4</v>
      </c>
      <c r="C42" s="74">
        <v>0</v>
      </c>
      <c r="D42" s="332">
        <v>4</v>
      </c>
      <c r="E42" s="81"/>
      <c r="F42" s="418">
        <v>0</v>
      </c>
      <c r="G42" s="74">
        <v>4</v>
      </c>
      <c r="H42" s="332">
        <v>4</v>
      </c>
      <c r="I42" s="324">
        <v>0</v>
      </c>
      <c r="J42" s="194">
        <v>4</v>
      </c>
      <c r="K42" s="332">
        <v>4</v>
      </c>
      <c r="L42" s="420">
        <v>0</v>
      </c>
      <c r="M42" s="832">
        <v>4</v>
      </c>
      <c r="N42" s="818">
        <f>'METAS 2021'!AG41</f>
        <v>4</v>
      </c>
      <c r="O42" s="818">
        <v>0</v>
      </c>
      <c r="P42" s="818">
        <f>'SUGESTÃO DA ÁREA TÉCNICA 2021'!BC41</f>
        <v>0</v>
      </c>
      <c r="Q42" s="818">
        <f>'METAS 2021'!BC41</f>
        <v>0</v>
      </c>
      <c r="R42" s="818">
        <f>'RESULTADO 2021'!BD41</f>
        <v>0</v>
      </c>
      <c r="S42" s="63" t="s">
        <v>76</v>
      </c>
    </row>
    <row r="43" spans="1:19" ht="15.75">
      <c r="A43" s="37" t="s">
        <v>33</v>
      </c>
      <c r="B43" s="50">
        <v>4</v>
      </c>
      <c r="C43" s="74">
        <v>3</v>
      </c>
      <c r="D43" s="332">
        <v>4</v>
      </c>
      <c r="E43" s="81"/>
      <c r="F43" s="421">
        <v>4</v>
      </c>
      <c r="G43" s="74">
        <v>4</v>
      </c>
      <c r="H43" s="332">
        <v>4</v>
      </c>
      <c r="I43" s="323">
        <v>4</v>
      </c>
      <c r="J43" s="194">
        <v>4</v>
      </c>
      <c r="K43" s="332">
        <v>4</v>
      </c>
      <c r="L43" s="424">
        <v>4</v>
      </c>
      <c r="M43" s="833">
        <v>4</v>
      </c>
      <c r="N43" s="818">
        <f>'METAS 2021'!AG42</f>
        <v>4</v>
      </c>
      <c r="O43" s="818">
        <v>0</v>
      </c>
      <c r="P43" s="818">
        <f>'SUGESTÃO DA ÁREA TÉCNICA 2021'!BC42</f>
        <v>0</v>
      </c>
      <c r="Q43" s="818">
        <f>'METAS 2021'!BC42</f>
        <v>0</v>
      </c>
      <c r="R43" s="818">
        <f>'RESULTADO 2021'!BD42</f>
        <v>0</v>
      </c>
      <c r="S43" s="63" t="s">
        <v>76</v>
      </c>
    </row>
    <row r="44" spans="1:19" ht="15.75">
      <c r="A44" s="37" t="s">
        <v>34</v>
      </c>
      <c r="B44" s="50">
        <v>4</v>
      </c>
      <c r="C44" s="74">
        <v>0</v>
      </c>
      <c r="D44" s="332">
        <v>4</v>
      </c>
      <c r="E44" s="145" t="s">
        <v>280</v>
      </c>
      <c r="F44" s="418">
        <v>0</v>
      </c>
      <c r="G44" s="74">
        <v>4</v>
      </c>
      <c r="H44" s="332">
        <v>4</v>
      </c>
      <c r="I44" s="324">
        <v>0</v>
      </c>
      <c r="J44" s="194">
        <v>4</v>
      </c>
      <c r="K44" s="343" t="s">
        <v>600</v>
      </c>
      <c r="L44" s="420">
        <v>1</v>
      </c>
      <c r="M44" s="833">
        <v>4</v>
      </c>
      <c r="N44" s="818">
        <f>'METAS 2021'!AG43</f>
        <v>4</v>
      </c>
      <c r="O44" s="818">
        <v>0</v>
      </c>
      <c r="P44" s="818">
        <f>'SUGESTÃO DA ÁREA TÉCNICA 2021'!BC43</f>
        <v>0</v>
      </c>
      <c r="Q44" s="818">
        <f>'METAS 2021'!BC43</f>
        <v>0</v>
      </c>
      <c r="R44" s="818">
        <f>'RESULTADO 2021'!BD43</f>
        <v>0</v>
      </c>
      <c r="S44" s="63" t="s">
        <v>76</v>
      </c>
    </row>
    <row r="45" spans="1:19" ht="15.75">
      <c r="A45" s="37" t="s">
        <v>35</v>
      </c>
      <c r="B45" s="50">
        <v>4</v>
      </c>
      <c r="C45" s="74">
        <v>0</v>
      </c>
      <c r="D45" s="332">
        <v>4</v>
      </c>
      <c r="E45" s="81"/>
      <c r="F45" s="418">
        <v>0</v>
      </c>
      <c r="G45" s="74">
        <v>4</v>
      </c>
      <c r="H45" s="332">
        <v>4</v>
      </c>
      <c r="I45" s="324">
        <v>0</v>
      </c>
      <c r="J45" s="194">
        <v>4</v>
      </c>
      <c r="K45" s="332">
        <v>4</v>
      </c>
      <c r="L45" s="420">
        <v>1</v>
      </c>
      <c r="M45" s="833">
        <v>4</v>
      </c>
      <c r="N45" s="818">
        <f>'METAS 2021'!AG44</f>
        <v>4</v>
      </c>
      <c r="O45" s="818">
        <v>1</v>
      </c>
      <c r="P45" s="818">
        <f>'SUGESTÃO DA ÁREA TÉCNICA 2021'!BC44</f>
        <v>0</v>
      </c>
      <c r="Q45" s="818">
        <f>'METAS 2021'!BC44</f>
        <v>0</v>
      </c>
      <c r="R45" s="818">
        <f>'RESULTADO 2021'!BD44</f>
        <v>0</v>
      </c>
      <c r="S45" s="63" t="s">
        <v>76</v>
      </c>
    </row>
    <row r="46" spans="1:19" ht="15.75">
      <c r="A46" s="37" t="s">
        <v>36</v>
      </c>
      <c r="B46" s="50">
        <v>4</v>
      </c>
      <c r="C46" s="74">
        <v>4</v>
      </c>
      <c r="D46" s="332">
        <v>4</v>
      </c>
      <c r="E46" s="145" t="s">
        <v>280</v>
      </c>
      <c r="F46" s="418">
        <v>1</v>
      </c>
      <c r="G46" s="74">
        <v>4</v>
      </c>
      <c r="H46" s="332">
        <v>6</v>
      </c>
      <c r="I46" s="324">
        <v>2</v>
      </c>
      <c r="J46" s="194">
        <v>4</v>
      </c>
      <c r="K46" s="332">
        <v>4</v>
      </c>
      <c r="L46" s="424">
        <v>4</v>
      </c>
      <c r="M46" s="833">
        <v>4</v>
      </c>
      <c r="N46" s="818">
        <f>'METAS 2021'!AG45</f>
        <v>4</v>
      </c>
      <c r="O46" s="818">
        <v>0</v>
      </c>
      <c r="P46" s="818">
        <f>'SUGESTÃO DA ÁREA TÉCNICA 2021'!BC45</f>
        <v>0</v>
      </c>
      <c r="Q46" s="818">
        <f>'METAS 2021'!BC45</f>
        <v>0</v>
      </c>
      <c r="R46" s="818">
        <f>'RESULTADO 2021'!BD45</f>
        <v>0</v>
      </c>
      <c r="S46" s="63" t="s">
        <v>76</v>
      </c>
    </row>
    <row r="47" spans="1:19" ht="15.75">
      <c r="A47" s="37" t="s">
        <v>37</v>
      </c>
      <c r="B47" s="50">
        <v>4</v>
      </c>
      <c r="C47" s="74">
        <v>1</v>
      </c>
      <c r="D47" s="332">
        <v>0</v>
      </c>
      <c r="E47" s="81"/>
      <c r="F47" s="418">
        <v>0</v>
      </c>
      <c r="G47" s="74">
        <v>4</v>
      </c>
      <c r="H47" s="332">
        <v>4</v>
      </c>
      <c r="I47" s="324">
        <v>0</v>
      </c>
      <c r="J47" s="194">
        <v>4</v>
      </c>
      <c r="K47" s="343" t="s">
        <v>600</v>
      </c>
      <c r="L47" s="420">
        <v>0</v>
      </c>
      <c r="M47" s="832">
        <v>4</v>
      </c>
      <c r="N47" s="818">
        <f>'METAS 2021'!AG46</f>
        <v>0</v>
      </c>
      <c r="O47" s="818">
        <v>0</v>
      </c>
      <c r="P47" s="818">
        <f>'SUGESTÃO DA ÁREA TÉCNICA 2021'!BC46</f>
        <v>0</v>
      </c>
      <c r="Q47" s="818">
        <f>'METAS 2021'!BC46</f>
        <v>0</v>
      </c>
      <c r="R47" s="818">
        <f>'RESULTADO 2021'!BD46</f>
        <v>0</v>
      </c>
      <c r="S47" s="63" t="s">
        <v>76</v>
      </c>
    </row>
    <row r="48" spans="1:19" ht="15.75">
      <c r="A48" s="13" t="s">
        <v>38</v>
      </c>
      <c r="B48" s="13"/>
      <c r="C48" s="296"/>
      <c r="D48" s="296"/>
      <c r="E48" s="296"/>
      <c r="F48" s="296"/>
      <c r="G48" s="296"/>
      <c r="H48" s="296"/>
      <c r="I48" s="296"/>
      <c r="J48" s="296"/>
      <c r="K48" s="296"/>
      <c r="L48" s="322"/>
      <c r="M48" s="834"/>
      <c r="N48" s="916"/>
      <c r="O48" s="916"/>
      <c r="P48" s="828"/>
      <c r="Q48" s="828"/>
      <c r="R48" s="828"/>
      <c r="S48" s="71"/>
    </row>
    <row r="49" spans="1:19" ht="15.75">
      <c r="A49" s="37" t="s">
        <v>39</v>
      </c>
      <c r="B49" s="50">
        <v>6</v>
      </c>
      <c r="C49" s="74">
        <v>1</v>
      </c>
      <c r="D49" s="332">
        <v>1</v>
      </c>
      <c r="E49" s="145" t="s">
        <v>280</v>
      </c>
      <c r="F49" s="421">
        <v>2</v>
      </c>
      <c r="G49" s="74">
        <v>4</v>
      </c>
      <c r="H49" s="332">
        <v>4</v>
      </c>
      <c r="I49" s="323">
        <v>4</v>
      </c>
      <c r="J49" s="194">
        <v>4</v>
      </c>
      <c r="K49" s="332">
        <v>4</v>
      </c>
      <c r="L49" s="424">
        <v>5</v>
      </c>
      <c r="M49" s="833">
        <v>4</v>
      </c>
      <c r="N49" s="818">
        <f>'METAS 2021'!AG48</f>
        <v>4</v>
      </c>
      <c r="O49" s="818">
        <v>1</v>
      </c>
      <c r="P49" s="818">
        <f>'SUGESTÃO DA ÁREA TÉCNICA 2021'!BC48</f>
        <v>0</v>
      </c>
      <c r="Q49" s="818">
        <f>'METAS 2021'!BC48</f>
        <v>0</v>
      </c>
      <c r="R49" s="818">
        <f>'RESULTADO 2021'!BD48</f>
        <v>0</v>
      </c>
      <c r="S49" s="63" t="s">
        <v>76</v>
      </c>
    </row>
    <row r="50" spans="1:19" ht="15.75">
      <c r="A50" s="37" t="s">
        <v>40</v>
      </c>
      <c r="B50" s="50">
        <v>6</v>
      </c>
      <c r="C50" s="76">
        <v>0</v>
      </c>
      <c r="D50" s="332">
        <v>4</v>
      </c>
      <c r="E50" s="145" t="s">
        <v>280</v>
      </c>
      <c r="F50" s="418">
        <v>1</v>
      </c>
      <c r="G50" s="76">
        <v>4</v>
      </c>
      <c r="H50" s="332">
        <v>4</v>
      </c>
      <c r="I50" s="505">
        <v>0</v>
      </c>
      <c r="J50" s="194">
        <v>4</v>
      </c>
      <c r="K50" s="332">
        <v>4</v>
      </c>
      <c r="L50" s="420">
        <v>0</v>
      </c>
      <c r="M50" s="832">
        <v>4</v>
      </c>
      <c r="N50" s="818">
        <f>'METAS 2021'!AG49</f>
        <v>4</v>
      </c>
      <c r="O50" s="818">
        <v>0</v>
      </c>
      <c r="P50" s="818">
        <f>'SUGESTÃO DA ÁREA TÉCNICA 2021'!BC49</f>
        <v>0</v>
      </c>
      <c r="Q50" s="818">
        <f>'METAS 2021'!BC49</f>
        <v>0</v>
      </c>
      <c r="R50" s="818">
        <f>'RESULTADO 2021'!BD49</f>
        <v>0</v>
      </c>
      <c r="S50" s="63" t="s">
        <v>76</v>
      </c>
    </row>
    <row r="51" spans="1:19" ht="15.75" customHeight="1">
      <c r="A51" s="37" t="s">
        <v>41</v>
      </c>
      <c r="B51" s="50">
        <v>0</v>
      </c>
      <c r="C51" s="62">
        <v>0</v>
      </c>
      <c r="D51" s="332">
        <v>0</v>
      </c>
      <c r="E51" s="146"/>
      <c r="F51" s="420">
        <v>0</v>
      </c>
      <c r="G51" s="62">
        <v>0</v>
      </c>
      <c r="H51" s="332">
        <v>0</v>
      </c>
      <c r="I51" s="420">
        <v>0</v>
      </c>
      <c r="J51" s="194">
        <v>0</v>
      </c>
      <c r="K51" s="332">
        <v>0</v>
      </c>
      <c r="L51" s="420">
        <v>0</v>
      </c>
      <c r="M51" s="832">
        <v>4</v>
      </c>
      <c r="N51" s="818">
        <f>'METAS 2021'!AG50</f>
        <v>4</v>
      </c>
      <c r="O51" s="818">
        <v>0</v>
      </c>
      <c r="P51" s="818">
        <f>'SUGESTÃO DA ÁREA TÉCNICA 2021'!BC50</f>
        <v>0</v>
      </c>
      <c r="Q51" s="818">
        <f>'METAS 2021'!BC50</f>
        <v>0</v>
      </c>
      <c r="R51" s="818">
        <f>'RESULTADO 2021'!BD50</f>
        <v>0</v>
      </c>
      <c r="S51" s="63" t="s">
        <v>76</v>
      </c>
    </row>
    <row r="52" spans="1:19" ht="13.5" customHeight="1">
      <c r="A52" s="37" t="s">
        <v>42</v>
      </c>
      <c r="B52" s="50">
        <v>0</v>
      </c>
      <c r="C52" s="62">
        <v>0</v>
      </c>
      <c r="D52" s="332">
        <v>0</v>
      </c>
      <c r="E52" s="146"/>
      <c r="F52" s="420">
        <v>0</v>
      </c>
      <c r="G52" s="62">
        <v>0</v>
      </c>
      <c r="H52" s="334">
        <v>0</v>
      </c>
      <c r="I52" s="420">
        <v>0</v>
      </c>
      <c r="J52" s="194">
        <v>0</v>
      </c>
      <c r="K52" s="332">
        <v>0</v>
      </c>
      <c r="L52" s="420">
        <v>0</v>
      </c>
      <c r="M52" s="832">
        <v>0</v>
      </c>
      <c r="N52" s="818">
        <f>'METAS 2021'!AG51</f>
        <v>1</v>
      </c>
      <c r="O52" s="818">
        <v>0</v>
      </c>
      <c r="P52" s="818">
        <f>'SUGESTÃO DA ÁREA TÉCNICA 2021'!BC51</f>
        <v>0</v>
      </c>
      <c r="Q52" s="818">
        <f>'METAS 2021'!BC51</f>
        <v>0</v>
      </c>
      <c r="R52" s="818">
        <f>'RESULTADO 2021'!BD51</f>
        <v>0</v>
      </c>
      <c r="S52" s="63" t="s">
        <v>76</v>
      </c>
    </row>
    <row r="53" spans="1:19" ht="18" customHeight="1">
      <c r="A53" s="37" t="s">
        <v>43</v>
      </c>
      <c r="B53" s="50">
        <v>0</v>
      </c>
      <c r="C53" s="62">
        <v>0</v>
      </c>
      <c r="D53" s="332">
        <v>0</v>
      </c>
      <c r="E53" s="146"/>
      <c r="F53" s="420">
        <v>0</v>
      </c>
      <c r="G53" s="62">
        <v>0</v>
      </c>
      <c r="H53" s="332">
        <v>0</v>
      </c>
      <c r="I53" s="420">
        <v>0</v>
      </c>
      <c r="J53" s="194">
        <v>0</v>
      </c>
      <c r="K53" s="332">
        <v>0</v>
      </c>
      <c r="L53" s="420">
        <v>0</v>
      </c>
      <c r="M53" s="832">
        <v>0</v>
      </c>
      <c r="N53" s="818">
        <f>'METAS 2021'!AG52</f>
        <v>0</v>
      </c>
      <c r="O53" s="818">
        <v>0</v>
      </c>
      <c r="P53" s="818">
        <f>'SUGESTÃO DA ÁREA TÉCNICA 2021'!BC52</f>
        <v>0</v>
      </c>
      <c r="Q53" s="818">
        <f>'METAS 2021'!BC52</f>
        <v>0</v>
      </c>
      <c r="R53" s="818">
        <f>'RESULTADO 2021'!BD52</f>
        <v>0</v>
      </c>
      <c r="S53" s="63" t="s">
        <v>76</v>
      </c>
    </row>
    <row r="54" spans="1:19" ht="15.75">
      <c r="A54" s="37" t="s">
        <v>44</v>
      </c>
      <c r="B54" s="50">
        <v>0</v>
      </c>
      <c r="C54" s="64">
        <v>0</v>
      </c>
      <c r="D54" s="332">
        <v>4</v>
      </c>
      <c r="E54" s="146"/>
      <c r="F54" s="424">
        <v>5</v>
      </c>
      <c r="G54" s="64">
        <v>4</v>
      </c>
      <c r="H54" s="332">
        <v>4</v>
      </c>
      <c r="I54" s="323">
        <v>5</v>
      </c>
      <c r="J54" s="194">
        <v>4</v>
      </c>
      <c r="K54" s="332">
        <v>4</v>
      </c>
      <c r="L54" s="506">
        <v>3</v>
      </c>
      <c r="M54" s="833">
        <v>4</v>
      </c>
      <c r="N54" s="818">
        <f>'METAS 2021'!AG53</f>
        <v>4</v>
      </c>
      <c r="O54" s="818">
        <v>1</v>
      </c>
      <c r="P54" s="818">
        <f>'SUGESTÃO DA ÁREA TÉCNICA 2021'!BC53</f>
        <v>0</v>
      </c>
      <c r="Q54" s="818">
        <f>'METAS 2021'!BC53</f>
        <v>0</v>
      </c>
      <c r="R54" s="818">
        <f>'RESULTADO 2021'!BD53</f>
        <v>0</v>
      </c>
      <c r="S54" s="63" t="s">
        <v>76</v>
      </c>
    </row>
    <row r="55" spans="1:19" ht="15.75">
      <c r="A55" s="13" t="s">
        <v>45</v>
      </c>
      <c r="B55" s="296"/>
      <c r="C55" s="296"/>
      <c r="D55" s="296"/>
      <c r="E55" s="296"/>
      <c r="F55" s="296"/>
      <c r="G55" s="296"/>
      <c r="H55" s="296"/>
      <c r="I55" s="296"/>
      <c r="J55" s="296"/>
      <c r="K55" s="296"/>
      <c r="L55" s="322"/>
      <c r="M55" s="834"/>
      <c r="N55" s="916"/>
      <c r="O55" s="916"/>
      <c r="P55" s="828"/>
      <c r="Q55" s="828"/>
      <c r="R55" s="828"/>
      <c r="S55" s="71"/>
    </row>
    <row r="56" spans="1:19" ht="18.75" customHeight="1">
      <c r="A56" s="37" t="s">
        <v>47</v>
      </c>
      <c r="B56" s="50">
        <v>4</v>
      </c>
      <c r="C56" s="62">
        <v>0</v>
      </c>
      <c r="D56" s="332">
        <v>4</v>
      </c>
      <c r="E56" s="146"/>
      <c r="F56" s="420">
        <v>0</v>
      </c>
      <c r="G56" s="62">
        <v>0</v>
      </c>
      <c r="H56" s="332">
        <v>0</v>
      </c>
      <c r="I56" s="420">
        <v>0</v>
      </c>
      <c r="J56" s="194">
        <v>0</v>
      </c>
      <c r="K56" s="332">
        <v>0</v>
      </c>
      <c r="L56" s="420">
        <v>0</v>
      </c>
      <c r="M56" s="832">
        <v>0</v>
      </c>
      <c r="N56" s="818">
        <f>'METAS 2021'!AG55</f>
        <v>0</v>
      </c>
      <c r="O56" s="818">
        <v>0</v>
      </c>
      <c r="P56" s="818">
        <f>'SUGESTÃO DA ÁREA TÉCNICA 2021'!BC55</f>
        <v>0</v>
      </c>
      <c r="Q56" s="818">
        <f>'METAS 2021'!BC55</f>
        <v>0</v>
      </c>
      <c r="R56" s="818">
        <f>'RESULTADO 2021'!BD55</f>
        <v>0</v>
      </c>
      <c r="S56" s="63" t="s">
        <v>76</v>
      </c>
    </row>
    <row r="57" spans="1:19" ht="15.75">
      <c r="A57" s="37" t="s">
        <v>50</v>
      </c>
      <c r="B57" s="50">
        <v>4</v>
      </c>
      <c r="C57" s="74">
        <v>4</v>
      </c>
      <c r="D57" s="332">
        <v>4</v>
      </c>
      <c r="E57" s="63"/>
      <c r="F57" s="421">
        <v>5</v>
      </c>
      <c r="G57" s="74">
        <v>4</v>
      </c>
      <c r="H57" s="332">
        <v>4</v>
      </c>
      <c r="I57" s="323">
        <v>5</v>
      </c>
      <c r="J57" s="194">
        <v>4</v>
      </c>
      <c r="K57" s="332">
        <v>4</v>
      </c>
      <c r="L57" s="506">
        <v>3</v>
      </c>
      <c r="M57" s="833">
        <v>4</v>
      </c>
      <c r="N57" s="818">
        <f>'METAS 2021'!AG56</f>
        <v>4</v>
      </c>
      <c r="O57" s="818">
        <v>0</v>
      </c>
      <c r="P57" s="818">
        <f>'SUGESTÃO DA ÁREA TÉCNICA 2021'!BC56</f>
        <v>0</v>
      </c>
      <c r="Q57" s="818">
        <f>'METAS 2021'!BC56</f>
        <v>0</v>
      </c>
      <c r="R57" s="818">
        <f>'RESULTADO 2021'!BD56</f>
        <v>0</v>
      </c>
      <c r="S57" s="63" t="s">
        <v>76</v>
      </c>
    </row>
    <row r="58" spans="1:19" ht="15.75">
      <c r="A58" s="37" t="s">
        <v>49</v>
      </c>
      <c r="B58" s="50">
        <v>4</v>
      </c>
      <c r="C58" s="74">
        <v>4</v>
      </c>
      <c r="D58" s="332">
        <v>4</v>
      </c>
      <c r="E58" s="63"/>
      <c r="F58" s="225">
        <v>2</v>
      </c>
      <c r="G58" s="74">
        <v>4</v>
      </c>
      <c r="H58" s="332">
        <v>4</v>
      </c>
      <c r="I58" s="502">
        <v>3</v>
      </c>
      <c r="J58" s="194">
        <v>4</v>
      </c>
      <c r="K58" s="332">
        <v>4</v>
      </c>
      <c r="L58" s="424">
        <v>6</v>
      </c>
      <c r="M58" s="833">
        <v>4</v>
      </c>
      <c r="N58" s="818">
        <f>'METAS 2021'!AG57</f>
        <v>4</v>
      </c>
      <c r="O58" s="818">
        <v>1</v>
      </c>
      <c r="P58" s="818">
        <f>'SUGESTÃO DA ÁREA TÉCNICA 2021'!BC57</f>
        <v>0</v>
      </c>
      <c r="Q58" s="818">
        <f>'METAS 2021'!BC57</f>
        <v>0</v>
      </c>
      <c r="R58" s="818">
        <f>'RESULTADO 2021'!BD57</f>
        <v>0</v>
      </c>
      <c r="S58" s="63" t="s">
        <v>76</v>
      </c>
    </row>
    <row r="59" spans="1:19" ht="15.75">
      <c r="A59" s="37" t="s">
        <v>48</v>
      </c>
      <c r="B59" s="50">
        <v>6</v>
      </c>
      <c r="C59" s="74">
        <v>4</v>
      </c>
      <c r="D59" s="332">
        <v>4</v>
      </c>
      <c r="E59" s="146"/>
      <c r="F59" s="421">
        <v>5</v>
      </c>
      <c r="G59" s="74">
        <v>4</v>
      </c>
      <c r="H59" s="332">
        <v>4</v>
      </c>
      <c r="I59" s="324">
        <v>1</v>
      </c>
      <c r="J59" s="194">
        <v>4</v>
      </c>
      <c r="K59" s="332">
        <v>4</v>
      </c>
      <c r="L59" s="420">
        <v>1</v>
      </c>
      <c r="M59" s="833">
        <v>4</v>
      </c>
      <c r="N59" s="818">
        <f>'METAS 2021'!AG58</f>
        <v>4</v>
      </c>
      <c r="O59" s="818">
        <v>0</v>
      </c>
      <c r="P59" s="818">
        <f>'SUGESTÃO DA ÁREA TÉCNICA 2021'!BC58</f>
        <v>0</v>
      </c>
      <c r="Q59" s="818">
        <f>'METAS 2021'!BC58</f>
        <v>0</v>
      </c>
      <c r="R59" s="818">
        <f>'RESULTADO 2021'!BD58</f>
        <v>0</v>
      </c>
      <c r="S59" s="63" t="s">
        <v>76</v>
      </c>
    </row>
    <row r="60" spans="1:19" ht="15.75">
      <c r="A60" s="37" t="s">
        <v>46</v>
      </c>
      <c r="B60" s="50">
        <v>6</v>
      </c>
      <c r="C60" s="74">
        <v>4</v>
      </c>
      <c r="D60" s="332">
        <v>4</v>
      </c>
      <c r="E60" s="146"/>
      <c r="F60" s="421">
        <v>5</v>
      </c>
      <c r="G60" s="74">
        <v>4</v>
      </c>
      <c r="H60" s="332">
        <v>4</v>
      </c>
      <c r="I60" s="324">
        <v>2</v>
      </c>
      <c r="J60" s="194">
        <v>4</v>
      </c>
      <c r="K60" s="332">
        <v>4</v>
      </c>
      <c r="L60" s="424">
        <v>6</v>
      </c>
      <c r="M60" s="833">
        <v>4</v>
      </c>
      <c r="N60" s="818">
        <f>'METAS 2021'!AG59</f>
        <v>4</v>
      </c>
      <c r="O60" s="818">
        <v>2</v>
      </c>
      <c r="P60" s="818">
        <f>'SUGESTÃO DA ÁREA TÉCNICA 2021'!BC59</f>
        <v>0</v>
      </c>
      <c r="Q60" s="818">
        <f>'METAS 2021'!BC59</f>
        <v>0</v>
      </c>
      <c r="R60" s="818">
        <f>'RESULTADO 2021'!BD59</f>
        <v>0</v>
      </c>
      <c r="S60" s="63" t="s">
        <v>76</v>
      </c>
    </row>
    <row r="61" spans="1:19" ht="15.75">
      <c r="A61" s="13" t="s">
        <v>51</v>
      </c>
      <c r="B61" s="296"/>
      <c r="C61" s="296"/>
      <c r="D61" s="296"/>
      <c r="E61" s="296"/>
      <c r="F61" s="296"/>
      <c r="G61" s="296"/>
      <c r="H61" s="296"/>
      <c r="I61" s="296"/>
      <c r="J61" s="296"/>
      <c r="K61" s="296"/>
      <c r="L61" s="322"/>
      <c r="M61" s="834"/>
      <c r="N61" s="916"/>
      <c r="O61" s="916"/>
      <c r="P61" s="828"/>
      <c r="Q61" s="828"/>
      <c r="R61" s="828"/>
      <c r="S61" s="71"/>
    </row>
    <row r="62" spans="1:19" ht="17.25" customHeight="1">
      <c r="A62" s="37" t="s">
        <v>54</v>
      </c>
      <c r="B62" s="50">
        <v>6</v>
      </c>
      <c r="C62" s="74">
        <v>0</v>
      </c>
      <c r="D62" s="332">
        <v>4</v>
      </c>
      <c r="E62" s="147" t="s">
        <v>168</v>
      </c>
      <c r="F62" s="418">
        <v>0</v>
      </c>
      <c r="G62" s="74">
        <v>4</v>
      </c>
      <c r="H62" s="332">
        <v>4</v>
      </c>
      <c r="I62" s="502">
        <v>3</v>
      </c>
      <c r="J62" s="194">
        <v>4</v>
      </c>
      <c r="K62" s="332">
        <v>4</v>
      </c>
      <c r="L62" s="424">
        <v>5</v>
      </c>
      <c r="M62" s="833">
        <v>4</v>
      </c>
      <c r="N62" s="818">
        <f>'METAS 2021'!AG61</f>
        <v>4</v>
      </c>
      <c r="O62" s="818">
        <v>0</v>
      </c>
      <c r="P62" s="818">
        <f>'SUGESTÃO DA ÁREA TÉCNICA 2021'!BC61</f>
        <v>0</v>
      </c>
      <c r="Q62" s="818">
        <f>'METAS 2021'!BC61</f>
        <v>0</v>
      </c>
      <c r="R62" s="818">
        <f>'RESULTADO 2021'!BD61</f>
        <v>0</v>
      </c>
      <c r="S62" s="63" t="s">
        <v>76</v>
      </c>
    </row>
    <row r="63" spans="1:19" ht="15.75">
      <c r="A63" s="37" t="s">
        <v>52</v>
      </c>
      <c r="B63" s="50">
        <v>6</v>
      </c>
      <c r="C63" s="76">
        <v>3</v>
      </c>
      <c r="D63" s="332">
        <v>4</v>
      </c>
      <c r="E63" s="63"/>
      <c r="F63" s="225">
        <v>3</v>
      </c>
      <c r="G63" s="76">
        <v>4</v>
      </c>
      <c r="H63" s="332">
        <v>4</v>
      </c>
      <c r="I63" s="323">
        <v>6</v>
      </c>
      <c r="J63" s="194">
        <v>4</v>
      </c>
      <c r="K63" s="332">
        <v>4</v>
      </c>
      <c r="L63" s="424">
        <v>5</v>
      </c>
      <c r="M63" s="833">
        <v>4</v>
      </c>
      <c r="N63" s="818">
        <f>'METAS 2021'!AG62</f>
        <v>6</v>
      </c>
      <c r="O63" s="818">
        <v>0</v>
      </c>
      <c r="P63" s="818">
        <f>'SUGESTÃO DA ÁREA TÉCNICA 2021'!BC62</f>
        <v>0</v>
      </c>
      <c r="Q63" s="818">
        <f>'METAS 2021'!BC62</f>
        <v>0</v>
      </c>
      <c r="R63" s="818">
        <f>'RESULTADO 2021'!BD62</f>
        <v>0</v>
      </c>
      <c r="S63" s="63" t="s">
        <v>76</v>
      </c>
    </row>
    <row r="64" spans="1:19" ht="15" customHeight="1">
      <c r="A64" s="37" t="s">
        <v>53</v>
      </c>
      <c r="B64" s="50">
        <v>0</v>
      </c>
      <c r="C64" s="62">
        <v>0</v>
      </c>
      <c r="D64" s="332">
        <v>0</v>
      </c>
      <c r="E64" s="63"/>
      <c r="F64" s="420">
        <v>0</v>
      </c>
      <c r="G64" s="62">
        <v>0</v>
      </c>
      <c r="H64" s="332">
        <v>0</v>
      </c>
      <c r="I64" s="420">
        <v>0</v>
      </c>
      <c r="J64" s="194">
        <v>0</v>
      </c>
      <c r="K64" s="332">
        <v>0</v>
      </c>
      <c r="L64" s="420">
        <v>0</v>
      </c>
      <c r="M64" s="832">
        <v>4</v>
      </c>
      <c r="N64" s="818">
        <f>'METAS 2021'!AG63</f>
        <v>4</v>
      </c>
      <c r="O64" s="818">
        <v>1</v>
      </c>
      <c r="P64" s="818">
        <f>'SUGESTÃO DA ÁREA TÉCNICA 2021'!BC63</f>
        <v>0</v>
      </c>
      <c r="Q64" s="818">
        <f>'METAS 2021'!BC63</f>
        <v>0</v>
      </c>
      <c r="R64" s="818">
        <f>'RESULTADO 2021'!BD63</f>
        <v>0</v>
      </c>
      <c r="S64" s="63" t="s">
        <v>76</v>
      </c>
    </row>
    <row r="65" spans="1:21" ht="15.75">
      <c r="A65" s="37" t="s">
        <v>56</v>
      </c>
      <c r="B65" s="50">
        <v>6</v>
      </c>
      <c r="C65" s="74">
        <v>5</v>
      </c>
      <c r="D65" s="332">
        <v>6</v>
      </c>
      <c r="E65" s="146"/>
      <c r="F65" s="421">
        <v>6</v>
      </c>
      <c r="G65" s="74">
        <v>4</v>
      </c>
      <c r="H65" s="332">
        <v>4</v>
      </c>
      <c r="I65" s="324">
        <v>1</v>
      </c>
      <c r="J65" s="194">
        <v>4</v>
      </c>
      <c r="K65" s="332">
        <v>4</v>
      </c>
      <c r="L65" s="424">
        <v>5</v>
      </c>
      <c r="M65" s="833">
        <v>4</v>
      </c>
      <c r="N65" s="818">
        <f>'METAS 2021'!AG64</f>
        <v>4</v>
      </c>
      <c r="O65" s="818">
        <v>1</v>
      </c>
      <c r="P65" s="818">
        <f>'SUGESTÃO DA ÁREA TÉCNICA 2021'!BC64</f>
        <v>0</v>
      </c>
      <c r="Q65" s="818">
        <f>'METAS 2021'!BC64</f>
        <v>0</v>
      </c>
      <c r="R65" s="818">
        <f>'RESULTADO 2021'!BD64</f>
        <v>0</v>
      </c>
      <c r="S65" s="63" t="s">
        <v>76</v>
      </c>
    </row>
    <row r="66" spans="1:21" ht="15" customHeight="1">
      <c r="A66" s="37" t="s">
        <v>57</v>
      </c>
      <c r="B66" s="50">
        <v>0</v>
      </c>
      <c r="C66" s="62">
        <v>0</v>
      </c>
      <c r="D66" s="332">
        <v>0</v>
      </c>
      <c r="E66" s="146"/>
      <c r="F66" s="420">
        <v>0</v>
      </c>
      <c r="G66" s="62">
        <v>0</v>
      </c>
      <c r="H66" s="334">
        <v>0</v>
      </c>
      <c r="I66" s="420">
        <v>0</v>
      </c>
      <c r="J66" s="194">
        <v>4</v>
      </c>
      <c r="K66" s="332">
        <v>4</v>
      </c>
      <c r="L66" s="420">
        <v>1</v>
      </c>
      <c r="M66" s="833">
        <v>4</v>
      </c>
      <c r="N66" s="818">
        <f>'METAS 2021'!AG65</f>
        <v>4</v>
      </c>
      <c r="O66" s="818">
        <v>0</v>
      </c>
      <c r="P66" s="818">
        <f>'SUGESTÃO DA ÁREA TÉCNICA 2021'!BC65</f>
        <v>0</v>
      </c>
      <c r="Q66" s="818">
        <f>'METAS 2021'!BC65</f>
        <v>0</v>
      </c>
      <c r="R66" s="818">
        <f>'RESULTADO 2021'!BD65</f>
        <v>0</v>
      </c>
      <c r="S66" s="63" t="s">
        <v>76</v>
      </c>
    </row>
    <row r="67" spans="1:21" ht="19.5" customHeight="1">
      <c r="A67" s="37" t="s">
        <v>55</v>
      </c>
      <c r="B67" s="50">
        <v>6</v>
      </c>
      <c r="C67" s="62">
        <v>0</v>
      </c>
      <c r="D67" s="332">
        <v>0</v>
      </c>
      <c r="E67" s="146"/>
      <c r="F67" s="420">
        <v>0</v>
      </c>
      <c r="G67" s="62">
        <v>0</v>
      </c>
      <c r="H67" s="334">
        <v>0</v>
      </c>
      <c r="I67" s="420">
        <v>0</v>
      </c>
      <c r="J67" s="194">
        <v>0</v>
      </c>
      <c r="K67" s="332">
        <v>2</v>
      </c>
      <c r="L67" s="420">
        <v>0</v>
      </c>
      <c r="M67" s="832">
        <v>0</v>
      </c>
      <c r="N67" s="818">
        <f>'METAS 2021'!AG66</f>
        <v>0</v>
      </c>
      <c r="O67" s="818">
        <v>0</v>
      </c>
      <c r="P67" s="818">
        <f>'SUGESTÃO DA ÁREA TÉCNICA 2021'!BC66</f>
        <v>0</v>
      </c>
      <c r="Q67" s="818">
        <f>'METAS 2021'!BC66</f>
        <v>0</v>
      </c>
      <c r="R67" s="818">
        <f>'RESULTADO 2021'!BD66</f>
        <v>0</v>
      </c>
      <c r="S67" s="63" t="s">
        <v>76</v>
      </c>
    </row>
    <row r="68" spans="1:21" ht="15.75">
      <c r="A68" s="13" t="s">
        <v>77</v>
      </c>
      <c r="B68" s="296"/>
      <c r="C68" s="296"/>
      <c r="D68" s="296"/>
      <c r="E68" s="296"/>
      <c r="F68" s="296"/>
      <c r="G68" s="296"/>
      <c r="H68" s="296"/>
      <c r="I68" s="296"/>
      <c r="J68" s="296"/>
      <c r="K68" s="296"/>
      <c r="L68" s="322"/>
      <c r="M68" s="834"/>
      <c r="N68" s="916"/>
      <c r="O68" s="916"/>
      <c r="P68" s="828"/>
      <c r="Q68" s="828"/>
      <c r="R68" s="828"/>
      <c r="S68" s="71"/>
    </row>
    <row r="69" spans="1:21" ht="15.75">
      <c r="A69" s="37" t="s">
        <v>58</v>
      </c>
      <c r="B69" s="50">
        <v>6</v>
      </c>
      <c r="C69" s="74">
        <v>2</v>
      </c>
      <c r="D69" s="332">
        <v>4</v>
      </c>
      <c r="E69" s="63"/>
      <c r="F69" s="418">
        <v>0</v>
      </c>
      <c r="G69" s="74">
        <v>4</v>
      </c>
      <c r="H69" s="332">
        <v>4</v>
      </c>
      <c r="I69" s="323">
        <v>5</v>
      </c>
      <c r="J69" s="194">
        <v>4</v>
      </c>
      <c r="K69" s="332">
        <v>4</v>
      </c>
      <c r="L69" s="420">
        <v>2</v>
      </c>
      <c r="M69" s="833">
        <v>4</v>
      </c>
      <c r="N69" s="818">
        <f>'METAS 2021'!AG68</f>
        <v>4</v>
      </c>
      <c r="O69" s="818">
        <v>1</v>
      </c>
      <c r="P69" s="818">
        <f>'SUGESTÃO DA ÁREA TÉCNICA 2021'!BC68</f>
        <v>0</v>
      </c>
      <c r="Q69" s="818">
        <f>'METAS 2021'!BC68</f>
        <v>0</v>
      </c>
      <c r="R69" s="818">
        <f>'RESULTADO 2021'!BD68</f>
        <v>0</v>
      </c>
      <c r="S69" s="63" t="s">
        <v>76</v>
      </c>
    </row>
    <row r="70" spans="1:21" ht="16.5" customHeight="1">
      <c r="A70" s="37" t="s">
        <v>59</v>
      </c>
      <c r="B70" s="50">
        <v>0</v>
      </c>
      <c r="C70" s="62">
        <v>0</v>
      </c>
      <c r="D70" s="332">
        <v>0</v>
      </c>
      <c r="E70" s="63"/>
      <c r="F70" s="418">
        <v>0</v>
      </c>
      <c r="G70" s="62">
        <v>0</v>
      </c>
      <c r="H70" s="332">
        <v>3</v>
      </c>
      <c r="I70" s="418">
        <v>0</v>
      </c>
      <c r="J70" s="194">
        <v>0</v>
      </c>
      <c r="K70" s="332">
        <v>0</v>
      </c>
      <c r="L70" s="420">
        <v>0</v>
      </c>
      <c r="M70" s="832">
        <v>4</v>
      </c>
      <c r="N70" s="818">
        <f>'METAS 2021'!AG69</f>
        <v>4</v>
      </c>
      <c r="O70" s="818">
        <v>0</v>
      </c>
      <c r="P70" s="818">
        <f>'SUGESTÃO DA ÁREA TÉCNICA 2021'!BC69</f>
        <v>0</v>
      </c>
      <c r="Q70" s="818">
        <f>'METAS 2021'!BC69</f>
        <v>0</v>
      </c>
      <c r="R70" s="818">
        <f>'RESULTADO 2021'!BD69</f>
        <v>0</v>
      </c>
      <c r="S70" s="63" t="s">
        <v>76</v>
      </c>
    </row>
    <row r="71" spans="1:21" ht="15.75">
      <c r="A71" s="37" t="s">
        <v>60</v>
      </c>
      <c r="B71" s="50">
        <v>6</v>
      </c>
      <c r="C71" s="74">
        <v>5</v>
      </c>
      <c r="D71" s="332">
        <v>6</v>
      </c>
      <c r="E71" s="63"/>
      <c r="F71" s="225">
        <v>4</v>
      </c>
      <c r="G71" s="74">
        <v>4</v>
      </c>
      <c r="H71" s="332">
        <v>4</v>
      </c>
      <c r="I71" s="323">
        <v>4</v>
      </c>
      <c r="J71" s="194">
        <v>4</v>
      </c>
      <c r="K71" s="332">
        <v>4</v>
      </c>
      <c r="L71" s="424">
        <v>4</v>
      </c>
      <c r="M71" s="833">
        <v>4</v>
      </c>
      <c r="N71" s="818">
        <f>'METAS 2021'!AG70</f>
        <v>0</v>
      </c>
      <c r="O71" s="818">
        <v>2</v>
      </c>
      <c r="P71" s="818">
        <f>'SUGESTÃO DA ÁREA TÉCNICA 2021'!BC70</f>
        <v>0</v>
      </c>
      <c r="Q71" s="818">
        <f>'METAS 2021'!BC70</f>
        <v>0</v>
      </c>
      <c r="R71" s="818">
        <f>'RESULTADO 2021'!BD70</f>
        <v>0</v>
      </c>
      <c r="S71" s="63" t="s">
        <v>76</v>
      </c>
    </row>
    <row r="72" spans="1:21" ht="15.75" customHeight="1">
      <c r="A72" s="37" t="s">
        <v>61</v>
      </c>
      <c r="B72" s="50">
        <v>0</v>
      </c>
      <c r="C72" s="62">
        <v>0</v>
      </c>
      <c r="D72" s="332">
        <v>6</v>
      </c>
      <c r="E72" s="146"/>
      <c r="F72" s="418">
        <v>0</v>
      </c>
      <c r="G72" s="62">
        <v>0</v>
      </c>
      <c r="H72" s="332">
        <v>6</v>
      </c>
      <c r="I72" s="418">
        <v>0</v>
      </c>
      <c r="J72" s="194">
        <v>0</v>
      </c>
      <c r="K72" s="332">
        <v>0</v>
      </c>
      <c r="L72" s="420">
        <v>0</v>
      </c>
      <c r="M72" s="832">
        <v>0</v>
      </c>
      <c r="N72" s="818">
        <f>'METAS 2021'!AG71</f>
        <v>0</v>
      </c>
      <c r="O72" s="818">
        <v>0</v>
      </c>
      <c r="P72" s="818">
        <f>'SUGESTÃO DA ÁREA TÉCNICA 2021'!BC71</f>
        <v>0</v>
      </c>
      <c r="Q72" s="818">
        <f>'METAS 2021'!BC71</f>
        <v>0</v>
      </c>
      <c r="R72" s="818">
        <f>'RESULTADO 2021'!BD71</f>
        <v>0</v>
      </c>
      <c r="S72" s="63" t="s">
        <v>76</v>
      </c>
    </row>
    <row r="73" spans="1:21" ht="15.75" customHeight="1">
      <c r="A73" s="37" t="s">
        <v>62</v>
      </c>
      <c r="B73" s="50">
        <v>6</v>
      </c>
      <c r="C73" s="74">
        <v>2</v>
      </c>
      <c r="D73" s="332">
        <v>6</v>
      </c>
      <c r="E73" s="63"/>
      <c r="F73" s="421">
        <v>6</v>
      </c>
      <c r="G73" s="74">
        <v>4</v>
      </c>
      <c r="H73" s="332">
        <v>6</v>
      </c>
      <c r="I73" s="504">
        <v>5</v>
      </c>
      <c r="J73" s="194">
        <v>4</v>
      </c>
      <c r="K73" s="332">
        <v>4</v>
      </c>
      <c r="L73" s="420">
        <v>2</v>
      </c>
      <c r="M73" s="833"/>
      <c r="N73" s="818">
        <f>'METAS 2021'!AG72</f>
        <v>0</v>
      </c>
      <c r="O73" s="818">
        <v>0</v>
      </c>
      <c r="P73" s="818">
        <f>'SUGESTÃO DA ÁREA TÉCNICA 2021'!BC72</f>
        <v>0</v>
      </c>
      <c r="Q73" s="818">
        <f>'METAS 2021'!BC72</f>
        <v>0</v>
      </c>
      <c r="R73" s="818">
        <f>'RESULTADO 2021'!BD72</f>
        <v>0</v>
      </c>
      <c r="S73" s="63" t="s">
        <v>76</v>
      </c>
    </row>
    <row r="74" spans="1:21" ht="15.75">
      <c r="A74" s="13" t="s">
        <v>63</v>
      </c>
      <c r="B74" s="296"/>
      <c r="C74" s="296"/>
      <c r="D74" s="296"/>
      <c r="E74" s="296"/>
      <c r="F74" s="296"/>
      <c r="G74" s="296"/>
      <c r="H74" s="296"/>
      <c r="I74" s="296"/>
      <c r="J74" s="296"/>
      <c r="K74" s="296"/>
      <c r="L74" s="322"/>
      <c r="M74" s="834"/>
      <c r="N74" s="916"/>
      <c r="O74" s="916"/>
      <c r="P74" s="828"/>
      <c r="Q74" s="828"/>
      <c r="R74" s="828"/>
      <c r="S74" s="71"/>
    </row>
    <row r="75" spans="1:21" ht="15.75">
      <c r="A75" s="37" t="s">
        <v>64</v>
      </c>
      <c r="B75" s="50">
        <v>4</v>
      </c>
      <c r="C75" s="74">
        <v>4</v>
      </c>
      <c r="D75" s="332">
        <v>4</v>
      </c>
      <c r="E75" s="146"/>
      <c r="F75" s="418">
        <v>2</v>
      </c>
      <c r="G75" s="74">
        <v>4</v>
      </c>
      <c r="H75" s="332">
        <v>4</v>
      </c>
      <c r="I75" s="323">
        <v>6</v>
      </c>
      <c r="J75" s="194">
        <v>4</v>
      </c>
      <c r="K75" s="332">
        <v>4</v>
      </c>
      <c r="L75" s="420">
        <v>1</v>
      </c>
      <c r="M75" s="833">
        <v>4</v>
      </c>
      <c r="N75" s="818">
        <f>'METAS 2021'!AG74</f>
        <v>4</v>
      </c>
      <c r="O75" s="818">
        <v>0</v>
      </c>
      <c r="P75" s="818">
        <f>'SUGESTÃO DA ÁREA TÉCNICA 2021'!BC74</f>
        <v>0</v>
      </c>
      <c r="Q75" s="818">
        <f>'METAS 2021'!BC74</f>
        <v>0</v>
      </c>
      <c r="R75" s="818">
        <f>'RESULTADO 2021'!BD74</f>
        <v>0</v>
      </c>
      <c r="S75" s="63" t="s">
        <v>76</v>
      </c>
    </row>
    <row r="76" spans="1:21" ht="15.75">
      <c r="A76" s="37" t="s">
        <v>65</v>
      </c>
      <c r="B76" s="50">
        <v>6</v>
      </c>
      <c r="C76" s="74">
        <v>5</v>
      </c>
      <c r="D76" s="332">
        <v>6</v>
      </c>
      <c r="E76" s="146"/>
      <c r="F76" s="225">
        <v>5</v>
      </c>
      <c r="G76" s="74">
        <v>4</v>
      </c>
      <c r="H76" s="332">
        <v>4</v>
      </c>
      <c r="I76" s="323">
        <v>4</v>
      </c>
      <c r="J76" s="194">
        <v>4</v>
      </c>
      <c r="K76" s="332">
        <v>4</v>
      </c>
      <c r="L76" s="424">
        <v>6</v>
      </c>
      <c r="M76" s="863">
        <v>4</v>
      </c>
      <c r="N76" s="818">
        <f>'METAS 2021'!AG75</f>
        <v>6</v>
      </c>
      <c r="O76" s="818">
        <v>1</v>
      </c>
      <c r="P76" s="818">
        <f>'SUGESTÃO DA ÁREA TÉCNICA 2021'!BC75</f>
        <v>0</v>
      </c>
      <c r="Q76" s="818">
        <f>'METAS 2021'!BC75</f>
        <v>0</v>
      </c>
      <c r="R76" s="818">
        <f>'RESULTADO 2021'!BD75</f>
        <v>0</v>
      </c>
      <c r="S76" s="63" t="s">
        <v>76</v>
      </c>
    </row>
    <row r="77" spans="1:21" ht="15.75">
      <c r="A77" s="37" t="s">
        <v>66</v>
      </c>
      <c r="B77" s="50">
        <v>6</v>
      </c>
      <c r="C77" s="74">
        <v>0</v>
      </c>
      <c r="D77" s="332">
        <v>6</v>
      </c>
      <c r="E77" s="146"/>
      <c r="F77" s="418">
        <v>0</v>
      </c>
      <c r="G77" s="74">
        <v>4</v>
      </c>
      <c r="H77" s="332">
        <v>4</v>
      </c>
      <c r="I77" s="324">
        <v>0</v>
      </c>
      <c r="J77" s="194">
        <v>4</v>
      </c>
      <c r="K77" s="332">
        <v>4</v>
      </c>
      <c r="L77" s="420">
        <v>0</v>
      </c>
      <c r="M77" s="886">
        <v>4</v>
      </c>
      <c r="N77" s="818">
        <f>'METAS 2021'!AG76</f>
        <v>4</v>
      </c>
      <c r="O77" s="818">
        <v>0</v>
      </c>
      <c r="P77" s="818">
        <f>'SUGESTÃO DA ÁREA TÉCNICA 2021'!BC76</f>
        <v>0</v>
      </c>
      <c r="Q77" s="818">
        <f>'METAS 2021'!BC76</f>
        <v>0</v>
      </c>
      <c r="R77" s="818">
        <f>'RESULTADO 2021'!BD76</f>
        <v>0</v>
      </c>
      <c r="S77" s="63" t="s">
        <v>76</v>
      </c>
    </row>
    <row r="78" spans="1:21" ht="15.75">
      <c r="A78" s="37" t="s">
        <v>67</v>
      </c>
      <c r="B78" s="50">
        <v>6</v>
      </c>
      <c r="C78" s="74">
        <v>0</v>
      </c>
      <c r="D78" s="332">
        <v>4</v>
      </c>
      <c r="E78" s="145" t="s">
        <v>280</v>
      </c>
      <c r="F78" s="418">
        <v>0</v>
      </c>
      <c r="G78" s="74">
        <v>4</v>
      </c>
      <c r="H78" s="332">
        <v>4</v>
      </c>
      <c r="I78" s="324">
        <v>0</v>
      </c>
      <c r="J78" s="194">
        <v>4</v>
      </c>
      <c r="K78" s="343">
        <v>4</v>
      </c>
      <c r="L78" s="420">
        <v>1</v>
      </c>
      <c r="M78" s="863">
        <v>4</v>
      </c>
      <c r="N78" s="818">
        <f>'METAS 2021'!AG77</f>
        <v>2</v>
      </c>
      <c r="O78" s="818">
        <v>0</v>
      </c>
      <c r="P78" s="818">
        <f>'SUGESTÃO DA ÁREA TÉCNICA 2021'!BC77</f>
        <v>0</v>
      </c>
      <c r="Q78" s="818">
        <f>'METAS 2021'!BC77</f>
        <v>0</v>
      </c>
      <c r="R78" s="818">
        <f>'RESULTADO 2021'!BD77</f>
        <v>0</v>
      </c>
      <c r="S78" s="63" t="s">
        <v>76</v>
      </c>
    </row>
    <row r="79" spans="1:21" ht="15.75">
      <c r="A79" s="37" t="s">
        <v>68</v>
      </c>
      <c r="B79" s="50">
        <v>6</v>
      </c>
      <c r="C79" s="74">
        <v>5</v>
      </c>
      <c r="D79" s="332">
        <v>6</v>
      </c>
      <c r="E79" s="146"/>
      <c r="F79" s="418">
        <v>2</v>
      </c>
      <c r="G79" s="74">
        <v>4</v>
      </c>
      <c r="H79" s="332">
        <v>4</v>
      </c>
      <c r="I79" s="323">
        <v>4</v>
      </c>
      <c r="J79" s="194">
        <v>4</v>
      </c>
      <c r="K79" s="332">
        <v>4</v>
      </c>
      <c r="L79" s="424">
        <v>4</v>
      </c>
      <c r="M79" s="863">
        <v>4</v>
      </c>
      <c r="N79" s="818">
        <f>'METAS 2021'!AG78</f>
        <v>4</v>
      </c>
      <c r="O79" s="818">
        <v>1</v>
      </c>
      <c r="P79" s="818">
        <f>'SUGESTÃO DA ÁREA TÉCNICA 2021'!BC78</f>
        <v>0</v>
      </c>
      <c r="Q79" s="818">
        <f>'METAS 2021'!BC78</f>
        <v>0</v>
      </c>
      <c r="R79" s="818">
        <f>'RESULTADO 2021'!BD78</f>
        <v>0</v>
      </c>
      <c r="S79" s="63" t="s">
        <v>76</v>
      </c>
      <c r="U79" s="29" t="s">
        <v>69</v>
      </c>
    </row>
    <row r="80" spans="1:21">
      <c r="A80" s="1517"/>
      <c r="B80" s="1517"/>
      <c r="C80" s="1517"/>
      <c r="D80" s="1517"/>
      <c r="E80" s="1517"/>
      <c r="F80" s="1517"/>
      <c r="G80" s="1517"/>
      <c r="H80" s="1517"/>
      <c r="I80" s="1517"/>
      <c r="J80" s="1517"/>
      <c r="K80" s="1517"/>
      <c r="L80" s="1517"/>
      <c r="M80" s="1517"/>
      <c r="N80" s="1517"/>
      <c r="O80" s="1517"/>
      <c r="P80" s="1517"/>
      <c r="Q80" s="1517"/>
      <c r="R80" s="1517"/>
      <c r="S80" s="1517"/>
    </row>
    <row r="81" spans="1:19" ht="15">
      <c r="A81" s="1292" t="s">
        <v>632</v>
      </c>
      <c r="B81" s="1293"/>
      <c r="C81" s="1293"/>
      <c r="D81" s="1293"/>
      <c r="E81" s="1293"/>
      <c r="F81" s="1293"/>
      <c r="G81" s="1293"/>
      <c r="H81" s="1293"/>
      <c r="I81" s="1293"/>
      <c r="J81" s="1293"/>
      <c r="K81" s="1293"/>
      <c r="L81" s="1293"/>
      <c r="M81" s="1293"/>
      <c r="N81" s="1293"/>
      <c r="O81" s="1293"/>
      <c r="P81" s="1293"/>
      <c r="Q81" s="1293"/>
      <c r="R81" s="1293"/>
      <c r="S81" s="1382"/>
    </row>
    <row r="82" spans="1:19" ht="14.25" customHeight="1">
      <c r="A82" s="1286" t="s">
        <v>692</v>
      </c>
      <c r="B82" s="1287"/>
      <c r="C82" s="1287"/>
      <c r="D82" s="1287"/>
      <c r="E82" s="1287"/>
      <c r="F82" s="1287"/>
      <c r="G82" s="1287"/>
      <c r="H82" s="1287"/>
      <c r="I82" s="1287"/>
      <c r="J82" s="1287"/>
      <c r="K82" s="1287"/>
      <c r="L82" s="1287"/>
      <c r="M82" s="1287"/>
      <c r="N82" s="1287"/>
      <c r="O82" s="1287"/>
      <c r="P82" s="1287"/>
      <c r="Q82" s="1287"/>
      <c r="R82" s="1287"/>
      <c r="S82" s="1379"/>
    </row>
    <row r="83" spans="1:19" ht="21" customHeight="1">
      <c r="A83" s="1288" t="s">
        <v>693</v>
      </c>
      <c r="B83" s="1289"/>
      <c r="C83" s="1289"/>
      <c r="D83" s="1289"/>
      <c r="E83" s="1289"/>
      <c r="F83" s="1289"/>
      <c r="G83" s="1289"/>
      <c r="H83" s="1289"/>
      <c r="I83" s="1289"/>
      <c r="J83" s="1289"/>
      <c r="K83" s="1289"/>
      <c r="L83" s="1289"/>
      <c r="M83" s="1289"/>
      <c r="N83" s="1289"/>
      <c r="O83" s="1289"/>
      <c r="P83" s="1289"/>
      <c r="Q83" s="1289"/>
      <c r="R83" s="1289"/>
      <c r="S83" s="1380"/>
    </row>
    <row r="84" spans="1:19">
      <c r="A84" s="1290"/>
      <c r="B84" s="1291"/>
      <c r="C84" s="1291"/>
      <c r="D84" s="1291"/>
      <c r="E84" s="1291"/>
      <c r="F84" s="1291"/>
      <c r="G84" s="1291"/>
      <c r="H84" s="1291"/>
      <c r="I84" s="1291"/>
      <c r="J84" s="1291"/>
      <c r="K84" s="1291"/>
      <c r="L84" s="1291"/>
      <c r="M84" s="1291"/>
      <c r="N84" s="1291"/>
      <c r="O84" s="1291"/>
      <c r="P84" s="1291"/>
      <c r="Q84" s="1291"/>
      <c r="R84" s="1291"/>
      <c r="S84" s="1381"/>
    </row>
    <row r="85" spans="1:19" ht="15">
      <c r="A85" s="558"/>
      <c r="B85" s="558"/>
      <c r="C85" s="558"/>
      <c r="D85" s="558"/>
      <c r="E85" s="558"/>
      <c r="F85" s="558"/>
      <c r="G85" s="558"/>
      <c r="H85" s="558"/>
      <c r="I85" s="558"/>
      <c r="J85" s="558"/>
      <c r="K85" s="558"/>
      <c r="L85" s="558"/>
      <c r="M85" s="558"/>
      <c r="N85" s="558"/>
      <c r="O85" s="558"/>
      <c r="P85" s="558"/>
      <c r="Q85" s="558"/>
      <c r="R85" s="558"/>
      <c r="S85" s="558"/>
    </row>
    <row r="86" spans="1:19" ht="15">
      <c r="A86" s="1399" t="s">
        <v>677</v>
      </c>
      <c r="B86" s="1400"/>
      <c r="C86" s="1400"/>
      <c r="D86" s="1401"/>
      <c r="E86" s="21"/>
      <c r="F86" s="35"/>
      <c r="G86" s="21"/>
      <c r="H86" s="21"/>
      <c r="I86" s="21"/>
      <c r="J86" s="21"/>
      <c r="K86" s="285"/>
      <c r="L86" s="408"/>
      <c r="M86" s="15"/>
      <c r="N86" s="285"/>
      <c r="O86" s="285"/>
      <c r="P86" s="285"/>
      <c r="Q86" s="285"/>
      <c r="R86" s="285"/>
      <c r="S86" s="21"/>
    </row>
    <row r="87" spans="1:19" ht="15.75">
      <c r="A87" s="546" t="s">
        <v>629</v>
      </c>
      <c r="B87" s="547"/>
      <c r="C87" s="548"/>
      <c r="D87" s="341">
        <v>1</v>
      </c>
      <c r="E87" s="21"/>
      <c r="F87" s="35"/>
      <c r="G87" s="21"/>
      <c r="H87" s="21"/>
      <c r="I87" s="21"/>
      <c r="J87" s="21"/>
      <c r="K87" s="285"/>
      <c r="L87" s="408"/>
      <c r="M87" s="15"/>
      <c r="N87" s="285"/>
      <c r="O87" s="285"/>
      <c r="P87" s="285"/>
      <c r="Q87" s="285"/>
      <c r="R87" s="285"/>
      <c r="S87" s="21"/>
    </row>
    <row r="88" spans="1:19" ht="15.75">
      <c r="A88" s="549" t="s">
        <v>630</v>
      </c>
      <c r="B88" s="550"/>
      <c r="C88" s="551"/>
      <c r="D88" s="266" t="s">
        <v>635</v>
      </c>
      <c r="E88" s="21"/>
      <c r="F88" s="35"/>
      <c r="G88" s="21"/>
      <c r="H88" s="21"/>
      <c r="I88" s="21"/>
      <c r="J88" s="21"/>
      <c r="K88" s="285"/>
      <c r="L88" s="408"/>
      <c r="M88" s="15"/>
      <c r="N88" s="285"/>
      <c r="O88" s="285"/>
      <c r="P88" s="285"/>
      <c r="Q88" s="285"/>
      <c r="R88" s="285"/>
      <c r="S88" s="21"/>
    </row>
    <row r="89" spans="1:19" ht="15.75">
      <c r="A89" s="546" t="s">
        <v>631</v>
      </c>
      <c r="B89" s="547"/>
      <c r="C89" s="548"/>
      <c r="D89" s="329" t="s">
        <v>634</v>
      </c>
      <c r="E89" s="21"/>
      <c r="F89" s="35"/>
      <c r="G89" s="21"/>
      <c r="H89" s="21"/>
      <c r="I89" s="21"/>
      <c r="J89" s="21"/>
      <c r="K89" s="285"/>
      <c r="L89" s="408"/>
      <c r="M89" s="15"/>
      <c r="N89" s="285"/>
      <c r="O89" s="285"/>
      <c r="P89" s="285"/>
      <c r="Q89" s="285"/>
      <c r="R89" s="285"/>
      <c r="S89" s="21"/>
    </row>
    <row r="90" spans="1:19" ht="15">
      <c r="A90" s="1396" t="s">
        <v>649</v>
      </c>
      <c r="B90" s="1396"/>
      <c r="C90" s="1396"/>
      <c r="D90" s="1396"/>
      <c r="E90" s="21"/>
      <c r="F90" s="35"/>
      <c r="G90" s="21"/>
      <c r="H90" s="21"/>
      <c r="I90" s="21"/>
      <c r="J90" s="21"/>
      <c r="K90" s="285"/>
      <c r="L90" s="408"/>
      <c r="M90" s="15"/>
      <c r="N90" s="285"/>
      <c r="O90" s="285"/>
      <c r="P90" s="285"/>
      <c r="Q90" s="285"/>
      <c r="R90" s="285"/>
      <c r="S90" s="21"/>
    </row>
  </sheetData>
  <mergeCells count="20">
    <mergeCell ref="A81:S81"/>
    <mergeCell ref="A82:S82"/>
    <mergeCell ref="A83:S84"/>
    <mergeCell ref="A86:D86"/>
    <mergeCell ref="A90:D90"/>
    <mergeCell ref="A2:S2"/>
    <mergeCell ref="A1:S1"/>
    <mergeCell ref="J7:L7"/>
    <mergeCell ref="A80:S80"/>
    <mergeCell ref="A6:S6"/>
    <mergeCell ref="A4:S4"/>
    <mergeCell ref="A5:S5"/>
    <mergeCell ref="A3:S3"/>
    <mergeCell ref="A7:A8"/>
    <mergeCell ref="S7:S8"/>
    <mergeCell ref="B7:C7"/>
    <mergeCell ref="D7:F7"/>
    <mergeCell ref="G7:I7"/>
    <mergeCell ref="M7:O7"/>
    <mergeCell ref="P7:R7"/>
  </mergeCells>
  <printOptions horizontalCentered="1"/>
  <pageMargins left="0.39370078740157483" right="0.39370078740157483" top="0.19685039370078741" bottom="0.19685039370078741" header="0.15748031496062992" footer="0.15748031496062992"/>
  <pageSetup paperSize="9" scale="65" orientation="landscape" r:id="rId1"/>
  <rowBreaks count="2" manualBreakCount="2">
    <brk id="34" max="13" man="1"/>
    <brk id="48" max="13"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91"/>
  <sheetViews>
    <sheetView view="pageBreakPreview" topLeftCell="K6" zoomScale="160" zoomScaleNormal="160" zoomScaleSheetLayoutView="160" workbookViewId="0">
      <selection activeCell="P14" sqref="P14"/>
    </sheetView>
  </sheetViews>
  <sheetFormatPr defaultColWidth="30.85546875" defaultRowHeight="15"/>
  <cols>
    <col min="1" max="1" width="31" style="21" customWidth="1"/>
    <col min="2" max="2" width="11.7109375" style="21" hidden="1" customWidth="1"/>
    <col min="3" max="3" width="12.7109375" style="21" hidden="1" customWidth="1"/>
    <col min="4" max="4" width="12.7109375" style="21" customWidth="1"/>
    <col min="5" max="5" width="23.140625" style="21" customWidth="1"/>
    <col min="6" max="6" width="12.7109375" style="21" customWidth="1"/>
    <col min="7" max="7" width="22.5703125" style="21" customWidth="1"/>
    <col min="8" max="8" width="14.28515625" style="21" customWidth="1"/>
    <col min="9" max="9" width="12.42578125" style="21" customWidth="1"/>
    <col min="10" max="10" width="22" style="21" customWidth="1"/>
    <col min="11" max="11" width="15" style="271" customWidth="1"/>
    <col min="12" max="12" width="14.42578125" style="271" customWidth="1"/>
    <col min="13" max="13" width="22.28515625" style="271" customWidth="1"/>
    <col min="14" max="14" width="16.42578125" style="271" customWidth="1"/>
    <col min="15" max="15" width="17.140625" style="271" customWidth="1"/>
    <col min="16" max="16" width="21.28515625" style="271" customWidth="1"/>
    <col min="17" max="18" width="14.42578125" style="271" customWidth="1"/>
    <col min="19" max="19" width="12.140625" style="21" customWidth="1"/>
    <col min="20" max="16384" width="30.85546875" style="21"/>
  </cols>
  <sheetData>
    <row r="1" spans="1:22" ht="100.5" customHeight="1">
      <c r="A1" s="1294"/>
      <c r="B1" s="1294"/>
      <c r="C1" s="1294"/>
      <c r="D1" s="1294"/>
      <c r="E1" s="1294"/>
      <c r="F1" s="1294"/>
      <c r="G1" s="1294"/>
      <c r="H1" s="1294"/>
      <c r="I1" s="1294"/>
      <c r="J1" s="1294"/>
      <c r="K1" s="1294"/>
      <c r="L1" s="1294"/>
      <c r="M1" s="1294"/>
      <c r="N1" s="1294"/>
      <c r="O1" s="1294"/>
      <c r="P1" s="1294"/>
      <c r="Q1" s="1294"/>
      <c r="R1" s="1294"/>
      <c r="S1" s="1294"/>
    </row>
    <row r="2" spans="1:22" ht="18.75" customHeight="1">
      <c r="A2" s="1508" t="s">
        <v>636</v>
      </c>
      <c r="B2" s="1508"/>
      <c r="C2" s="1508"/>
      <c r="D2" s="1508"/>
      <c r="E2" s="1508"/>
      <c r="F2" s="1508"/>
      <c r="G2" s="1508"/>
      <c r="H2" s="1508"/>
      <c r="I2" s="1508"/>
      <c r="J2" s="1508"/>
      <c r="K2" s="1508"/>
      <c r="L2" s="1508"/>
      <c r="M2" s="1508"/>
      <c r="N2" s="1508"/>
      <c r="O2" s="1508"/>
      <c r="P2" s="1508"/>
      <c r="Q2" s="1508"/>
      <c r="R2" s="1508"/>
      <c r="S2" s="1508"/>
      <c r="T2" s="173"/>
    </row>
    <row r="3" spans="1:22" ht="10.5" customHeight="1">
      <c r="A3" s="1518"/>
      <c r="B3" s="1518"/>
      <c r="C3" s="1518"/>
      <c r="D3" s="1518"/>
      <c r="E3" s="1518"/>
      <c r="F3" s="1518"/>
      <c r="G3" s="1518"/>
      <c r="H3" s="1518"/>
      <c r="I3" s="1518"/>
      <c r="J3" s="1518"/>
      <c r="K3" s="1518"/>
      <c r="L3" s="1518"/>
      <c r="M3" s="1518"/>
      <c r="N3" s="1518"/>
      <c r="O3" s="1518"/>
      <c r="P3" s="1518"/>
      <c r="Q3" s="1518"/>
      <c r="R3" s="1518"/>
      <c r="S3" s="1518"/>
      <c r="T3" s="173"/>
    </row>
    <row r="4" spans="1:22" ht="21.75" customHeight="1">
      <c r="A4" s="1394" t="s">
        <v>238</v>
      </c>
      <c r="B4" s="1394"/>
      <c r="C4" s="1394"/>
      <c r="D4" s="1394"/>
      <c r="E4" s="1394"/>
      <c r="F4" s="1394"/>
      <c r="G4" s="1394"/>
      <c r="H4" s="1394"/>
      <c r="I4" s="1394"/>
      <c r="J4" s="1394"/>
      <c r="K4" s="1394"/>
      <c r="L4" s="1394"/>
      <c r="M4" s="1394"/>
      <c r="N4" s="1394"/>
      <c r="O4" s="1394"/>
      <c r="P4" s="1394"/>
      <c r="Q4" s="1394"/>
      <c r="R4" s="1394"/>
      <c r="S4" s="1394"/>
      <c r="T4" s="4"/>
      <c r="U4" s="4"/>
      <c r="V4" s="4"/>
    </row>
    <row r="5" spans="1:22" ht="15.75" customHeight="1">
      <c r="A5" s="1394" t="s">
        <v>233</v>
      </c>
      <c r="B5" s="1394"/>
      <c r="C5" s="1394"/>
      <c r="D5" s="1394"/>
      <c r="E5" s="1394"/>
      <c r="F5" s="1394"/>
      <c r="G5" s="1394"/>
      <c r="H5" s="1394"/>
      <c r="I5" s="1394"/>
      <c r="J5" s="1394"/>
      <c r="K5" s="1394"/>
      <c r="L5" s="1394"/>
      <c r="M5" s="1394"/>
      <c r="N5" s="1394"/>
      <c r="O5" s="1394"/>
      <c r="P5" s="1394"/>
      <c r="Q5" s="1394"/>
      <c r="R5" s="1394"/>
      <c r="S5" s="1394"/>
      <c r="T5" s="4"/>
      <c r="U5" s="4"/>
      <c r="V5" s="4"/>
    </row>
    <row r="6" spans="1:22" s="27" customFormat="1" ht="18.75">
      <c r="A6" s="1417" t="s">
        <v>731</v>
      </c>
      <c r="B6" s="1417"/>
      <c r="C6" s="1417"/>
      <c r="D6" s="1417"/>
      <c r="E6" s="1417"/>
      <c r="F6" s="1417"/>
      <c r="G6" s="1417"/>
      <c r="H6" s="1417"/>
      <c r="I6" s="1417"/>
      <c r="J6" s="1417"/>
      <c r="K6" s="1417"/>
      <c r="L6" s="1417"/>
      <c r="M6" s="1417"/>
      <c r="N6" s="1417"/>
      <c r="O6" s="1417"/>
      <c r="P6" s="1417"/>
      <c r="Q6" s="1417"/>
      <c r="R6" s="1417"/>
      <c r="S6" s="1417"/>
      <c r="T6" s="28"/>
      <c r="U6" s="28"/>
      <c r="V6" s="28"/>
    </row>
    <row r="7" spans="1:22" ht="18.75">
      <c r="A7" s="1391" t="s">
        <v>70</v>
      </c>
      <c r="B7" s="1402">
        <v>2017</v>
      </c>
      <c r="C7" s="1404"/>
      <c r="D7" s="1402">
        <v>2018</v>
      </c>
      <c r="E7" s="1403"/>
      <c r="F7" s="1404"/>
      <c r="G7" s="1402">
        <v>2019</v>
      </c>
      <c r="H7" s="1403"/>
      <c r="I7" s="1404"/>
      <c r="J7" s="1473">
        <v>2020</v>
      </c>
      <c r="K7" s="1473"/>
      <c r="L7" s="1473"/>
      <c r="M7" s="1473">
        <v>2021</v>
      </c>
      <c r="N7" s="1473"/>
      <c r="O7" s="1473"/>
      <c r="P7" s="1473">
        <v>2022</v>
      </c>
      <c r="Q7" s="1473"/>
      <c r="R7" s="1473"/>
      <c r="S7" s="1472" t="s">
        <v>71</v>
      </c>
      <c r="T7" s="4"/>
      <c r="U7" s="4"/>
      <c r="V7" s="4"/>
    </row>
    <row r="8" spans="1:22" ht="80.25" customHeight="1">
      <c r="A8" s="1392"/>
      <c r="B8" s="298" t="s">
        <v>480</v>
      </c>
      <c r="C8" s="298" t="s">
        <v>97</v>
      </c>
      <c r="D8" s="331" t="s">
        <v>488</v>
      </c>
      <c r="E8" s="298" t="s">
        <v>479</v>
      </c>
      <c r="F8" s="298" t="s">
        <v>222</v>
      </c>
      <c r="G8" s="298" t="s">
        <v>447</v>
      </c>
      <c r="H8" s="1148" t="s">
        <v>482</v>
      </c>
      <c r="I8" s="298" t="s">
        <v>484</v>
      </c>
      <c r="J8" s="298" t="s">
        <v>500</v>
      </c>
      <c r="K8" s="1148" t="s">
        <v>486</v>
      </c>
      <c r="L8" s="303" t="s">
        <v>599</v>
      </c>
      <c r="M8" s="461" t="s">
        <v>648</v>
      </c>
      <c r="N8" s="1148" t="s">
        <v>640</v>
      </c>
      <c r="O8" s="1270" t="s">
        <v>774</v>
      </c>
      <c r="P8" s="1148" t="s">
        <v>761</v>
      </c>
      <c r="Q8" s="1148" t="s">
        <v>754</v>
      </c>
      <c r="R8" s="1148" t="s">
        <v>760</v>
      </c>
      <c r="S8" s="1385"/>
    </row>
    <row r="9" spans="1:22" s="165" customFormat="1" ht="15" customHeight="1">
      <c r="A9" s="89" t="s">
        <v>0</v>
      </c>
      <c r="B9" s="13"/>
      <c r="C9" s="113"/>
      <c r="D9" s="296"/>
      <c r="E9" s="1305" t="s">
        <v>281</v>
      </c>
      <c r="F9" s="296"/>
      <c r="G9" s="296"/>
      <c r="H9" s="296"/>
      <c r="I9" s="196"/>
      <c r="J9" s="196"/>
      <c r="K9" s="296"/>
      <c r="L9" s="306">
        <v>96.7</v>
      </c>
      <c r="M9" s="462"/>
      <c r="N9" s="462"/>
      <c r="O9" s="462"/>
      <c r="P9" s="1149"/>
      <c r="Q9" s="1149"/>
      <c r="R9" s="1149"/>
      <c r="S9" s="160"/>
    </row>
    <row r="10" spans="1:22" ht="15.75">
      <c r="A10" s="94" t="s">
        <v>1</v>
      </c>
      <c r="B10" s="44">
        <v>100</v>
      </c>
      <c r="C10" s="129">
        <v>100</v>
      </c>
      <c r="D10" s="343">
        <v>85</v>
      </c>
      <c r="E10" s="1306"/>
      <c r="F10" s="510">
        <v>0.75</v>
      </c>
      <c r="G10" s="129">
        <v>100</v>
      </c>
      <c r="H10" s="355">
        <v>100</v>
      </c>
      <c r="I10" s="514">
        <v>100</v>
      </c>
      <c r="J10" s="257">
        <v>100</v>
      </c>
      <c r="K10" s="343" t="s">
        <v>600</v>
      </c>
      <c r="L10" s="101">
        <v>100</v>
      </c>
      <c r="M10" s="812">
        <v>100</v>
      </c>
      <c r="N10" s="915">
        <f>'METAS 2021'!AH9</f>
        <v>0</v>
      </c>
      <c r="O10" s="812" t="s">
        <v>98</v>
      </c>
      <c r="P10" s="812">
        <f>'SUGESTÃO DA ÁREA TÉCNICA 2021'!BD9</f>
        <v>0</v>
      </c>
      <c r="Q10" s="812">
        <f>'METAS 2021'!BD9</f>
        <v>0</v>
      </c>
      <c r="R10" s="812">
        <f>'RESULTADO 2021'!BE9</f>
        <v>0</v>
      </c>
      <c r="S10" s="44" t="s">
        <v>72</v>
      </c>
    </row>
    <row r="11" spans="1:22" ht="15.75" customHeight="1">
      <c r="A11" s="94" t="s">
        <v>2</v>
      </c>
      <c r="B11" s="44">
        <v>100</v>
      </c>
      <c r="C11" s="129">
        <v>100</v>
      </c>
      <c r="D11" s="343">
        <v>80</v>
      </c>
      <c r="E11" s="1306"/>
      <c r="F11" s="507">
        <v>0.83330000000000004</v>
      </c>
      <c r="G11" s="194" t="s">
        <v>413</v>
      </c>
      <c r="H11" s="343">
        <v>90</v>
      </c>
      <c r="I11" s="514">
        <v>100</v>
      </c>
      <c r="J11" s="257">
        <v>100</v>
      </c>
      <c r="K11" s="343">
        <v>100</v>
      </c>
      <c r="L11" s="328">
        <v>100</v>
      </c>
      <c r="M11" s="812">
        <v>100</v>
      </c>
      <c r="N11" s="915">
        <f>'METAS 2021'!AH10</f>
        <v>100</v>
      </c>
      <c r="O11" s="812">
        <v>100</v>
      </c>
      <c r="P11" s="812">
        <f>'SUGESTÃO DA ÁREA TÉCNICA 2021'!BD10</f>
        <v>0</v>
      </c>
      <c r="Q11" s="812">
        <f>'METAS 2021'!BD10</f>
        <v>0</v>
      </c>
      <c r="R11" s="812">
        <f>'RESULTADO 2021'!BE10</f>
        <v>0</v>
      </c>
      <c r="S11" s="44" t="s">
        <v>72</v>
      </c>
    </row>
    <row r="12" spans="1:22" ht="13.5" customHeight="1">
      <c r="A12" s="94" t="s">
        <v>3</v>
      </c>
      <c r="B12" s="44">
        <v>100</v>
      </c>
      <c r="C12" s="129">
        <v>100</v>
      </c>
      <c r="D12" s="355">
        <v>100</v>
      </c>
      <c r="E12" s="1306"/>
      <c r="F12" s="508">
        <v>1</v>
      </c>
      <c r="G12" s="129">
        <v>100</v>
      </c>
      <c r="H12" s="355">
        <v>100</v>
      </c>
      <c r="I12" s="514">
        <v>100</v>
      </c>
      <c r="J12" s="257">
        <v>100</v>
      </c>
      <c r="K12" s="343">
        <v>100</v>
      </c>
      <c r="L12" s="267">
        <v>87.5</v>
      </c>
      <c r="M12" s="812">
        <v>95</v>
      </c>
      <c r="N12" s="915">
        <f>'METAS 2021'!AH11</f>
        <v>95</v>
      </c>
      <c r="O12" s="812">
        <v>100</v>
      </c>
      <c r="P12" s="812">
        <f>'SUGESTÃO DA ÁREA TÉCNICA 2021'!BD11</f>
        <v>0</v>
      </c>
      <c r="Q12" s="812">
        <f>'METAS 2021'!BD11</f>
        <v>0</v>
      </c>
      <c r="R12" s="812">
        <f>'RESULTADO 2021'!BE11</f>
        <v>0</v>
      </c>
      <c r="S12" s="44" t="s">
        <v>72</v>
      </c>
    </row>
    <row r="13" spans="1:22" ht="13.5" customHeight="1">
      <c r="A13" s="94" t="s">
        <v>4</v>
      </c>
      <c r="B13" s="44">
        <v>100</v>
      </c>
      <c r="C13" s="129">
        <v>100</v>
      </c>
      <c r="D13" s="355">
        <v>100</v>
      </c>
      <c r="E13" s="1306"/>
      <c r="F13" s="508">
        <v>1</v>
      </c>
      <c r="G13" s="129">
        <v>100</v>
      </c>
      <c r="H13" s="355">
        <v>100</v>
      </c>
      <c r="I13" s="283" t="s">
        <v>98</v>
      </c>
      <c r="J13" s="257">
        <v>100</v>
      </c>
      <c r="K13" s="343">
        <v>100</v>
      </c>
      <c r="L13" s="215" t="s">
        <v>98</v>
      </c>
      <c r="M13" s="887">
        <v>85</v>
      </c>
      <c r="N13" s="915">
        <f>'METAS 2021'!AH12</f>
        <v>0</v>
      </c>
      <c r="O13" s="812" t="s">
        <v>98</v>
      </c>
      <c r="P13" s="812">
        <f>'SUGESTÃO DA ÁREA TÉCNICA 2021'!BD12</f>
        <v>0</v>
      </c>
      <c r="Q13" s="812">
        <f>'METAS 2021'!BD12</f>
        <v>0</v>
      </c>
      <c r="R13" s="812">
        <f>'RESULTADO 2021'!BE12</f>
        <v>0</v>
      </c>
      <c r="S13" s="44" t="s">
        <v>72</v>
      </c>
    </row>
    <row r="14" spans="1:22" ht="15.75">
      <c r="A14" s="94" t="s">
        <v>5</v>
      </c>
      <c r="B14" s="44">
        <v>100</v>
      </c>
      <c r="C14" s="129">
        <v>100</v>
      </c>
      <c r="D14" s="355">
        <v>100</v>
      </c>
      <c r="E14" s="1306"/>
      <c r="F14" s="510">
        <v>0.74239999999999995</v>
      </c>
      <c r="G14" s="194" t="s">
        <v>413</v>
      </c>
      <c r="H14" s="343">
        <v>100</v>
      </c>
      <c r="I14" s="515">
        <v>73.599999999999994</v>
      </c>
      <c r="J14" s="257">
        <v>85</v>
      </c>
      <c r="K14" s="343">
        <v>85</v>
      </c>
      <c r="L14" s="328">
        <v>93.75</v>
      </c>
      <c r="M14" s="812">
        <v>95</v>
      </c>
      <c r="N14" s="915">
        <f>'METAS 2021'!AH13</f>
        <v>95</v>
      </c>
      <c r="O14" s="812">
        <v>100</v>
      </c>
      <c r="P14" s="812">
        <f>'SUGESTÃO DA ÁREA TÉCNICA 2021'!BD13</f>
        <v>0</v>
      </c>
      <c r="Q14" s="812">
        <f>'METAS 2021'!BD13</f>
        <v>0</v>
      </c>
      <c r="R14" s="812">
        <f>'RESULTADO 2021'!BE13</f>
        <v>0</v>
      </c>
      <c r="S14" s="44" t="s">
        <v>72</v>
      </c>
    </row>
    <row r="15" spans="1:22" ht="13.5" customHeight="1">
      <c r="A15" s="94" t="s">
        <v>6</v>
      </c>
      <c r="B15" s="44">
        <v>100</v>
      </c>
      <c r="C15" s="121" t="s">
        <v>98</v>
      </c>
      <c r="D15" s="343">
        <v>100</v>
      </c>
      <c r="E15" s="1306"/>
      <c r="F15" s="511">
        <v>0</v>
      </c>
      <c r="G15" s="194" t="s">
        <v>413</v>
      </c>
      <c r="H15" s="343">
        <v>80</v>
      </c>
      <c r="I15" s="283" t="s">
        <v>98</v>
      </c>
      <c r="J15" s="257"/>
      <c r="K15" s="343">
        <v>85</v>
      </c>
      <c r="L15" s="101" t="s">
        <v>98</v>
      </c>
      <c r="M15" s="812">
        <v>85</v>
      </c>
      <c r="N15" s="915">
        <f>'METAS 2021'!AH14</f>
        <v>85</v>
      </c>
      <c r="O15" s="812" t="s">
        <v>98</v>
      </c>
      <c r="P15" s="812">
        <f>'SUGESTÃO DA ÁREA TÉCNICA 2021'!BD14</f>
        <v>0</v>
      </c>
      <c r="Q15" s="812">
        <f>'METAS 2021'!BD14</f>
        <v>0</v>
      </c>
      <c r="R15" s="812">
        <f>'RESULTADO 2021'!BE14</f>
        <v>0</v>
      </c>
      <c r="S15" s="44" t="s">
        <v>72</v>
      </c>
    </row>
    <row r="16" spans="1:22" ht="13.5" customHeight="1">
      <c r="A16" s="94" t="s">
        <v>7</v>
      </c>
      <c r="B16" s="44">
        <v>100</v>
      </c>
      <c r="C16" s="129">
        <v>100</v>
      </c>
      <c r="D16" s="343">
        <v>100</v>
      </c>
      <c r="E16" s="1306"/>
      <c r="F16" s="510">
        <v>0.83330000000000004</v>
      </c>
      <c r="G16" s="129">
        <v>99</v>
      </c>
      <c r="H16" s="355">
        <v>99</v>
      </c>
      <c r="I16" s="515">
        <v>72</v>
      </c>
      <c r="J16" s="257">
        <v>100</v>
      </c>
      <c r="K16" s="343">
        <v>99</v>
      </c>
      <c r="L16" s="215">
        <v>100</v>
      </c>
      <c r="M16" s="887">
        <v>85</v>
      </c>
      <c r="N16" s="915">
        <f>'METAS 2021'!AH15</f>
        <v>85</v>
      </c>
      <c r="O16" s="812">
        <v>100</v>
      </c>
      <c r="P16" s="812">
        <f>'SUGESTÃO DA ÁREA TÉCNICA 2021'!BD15</f>
        <v>0</v>
      </c>
      <c r="Q16" s="812">
        <f>'METAS 2021'!BD15</f>
        <v>0</v>
      </c>
      <c r="R16" s="812">
        <f>'RESULTADO 2021'!BE15</f>
        <v>0</v>
      </c>
      <c r="S16" s="44" t="s">
        <v>72</v>
      </c>
    </row>
    <row r="17" spans="1:19" ht="13.5" customHeight="1">
      <c r="A17" s="94" t="s">
        <v>8</v>
      </c>
      <c r="B17" s="44">
        <v>100</v>
      </c>
      <c r="C17" s="129">
        <v>100</v>
      </c>
      <c r="D17" s="355">
        <v>100</v>
      </c>
      <c r="E17" s="1306"/>
      <c r="F17" s="508">
        <v>1</v>
      </c>
      <c r="G17" s="129">
        <v>100</v>
      </c>
      <c r="H17" s="355">
        <v>100</v>
      </c>
      <c r="I17" s="515">
        <v>95</v>
      </c>
      <c r="J17" s="257">
        <v>95</v>
      </c>
      <c r="K17" s="343">
        <v>100</v>
      </c>
      <c r="L17" s="328">
        <v>100</v>
      </c>
      <c r="M17" s="812">
        <v>100</v>
      </c>
      <c r="N17" s="915">
        <f>'METAS 2021'!AH16</f>
        <v>95</v>
      </c>
      <c r="O17" s="812">
        <v>100</v>
      </c>
      <c r="P17" s="812">
        <f>'SUGESTÃO DA ÁREA TÉCNICA 2021'!BD16</f>
        <v>0</v>
      </c>
      <c r="Q17" s="812">
        <f>'METAS 2021'!BD16</f>
        <v>0</v>
      </c>
      <c r="R17" s="812">
        <f>'RESULTADO 2021'!BE16</f>
        <v>0</v>
      </c>
      <c r="S17" s="44" t="s">
        <v>72</v>
      </c>
    </row>
    <row r="18" spans="1:19" ht="27.75" customHeight="1">
      <c r="A18" s="94" t="s">
        <v>9</v>
      </c>
      <c r="B18" s="44" t="s">
        <v>320</v>
      </c>
      <c r="C18" s="121" t="s">
        <v>98</v>
      </c>
      <c r="D18" s="344" t="s">
        <v>618</v>
      </c>
      <c r="E18" s="1307"/>
      <c r="F18" s="508">
        <v>1</v>
      </c>
      <c r="G18" s="129">
        <v>100</v>
      </c>
      <c r="H18" s="355">
        <v>100</v>
      </c>
      <c r="I18" s="257" t="s">
        <v>98</v>
      </c>
      <c r="J18" s="194"/>
      <c r="K18" s="343" t="s">
        <v>600</v>
      </c>
      <c r="L18" s="215" t="s">
        <v>98</v>
      </c>
      <c r="M18" s="887">
        <v>85</v>
      </c>
      <c r="N18" s="915">
        <f>'METAS 2021'!AH17</f>
        <v>85</v>
      </c>
      <c r="O18" s="812" t="s">
        <v>98</v>
      </c>
      <c r="P18" s="812">
        <f>'SUGESTÃO DA ÁREA TÉCNICA 2021'!BD17</f>
        <v>0</v>
      </c>
      <c r="Q18" s="812">
        <f>'METAS 2021'!BD17</f>
        <v>0</v>
      </c>
      <c r="R18" s="812">
        <f>'RESULTADO 2021'!BE17</f>
        <v>0</v>
      </c>
      <c r="S18" s="44" t="s">
        <v>72</v>
      </c>
    </row>
    <row r="19" spans="1:19" s="165" customFormat="1" ht="13.5" customHeight="1">
      <c r="A19" s="89" t="s">
        <v>10</v>
      </c>
      <c r="B19" s="13"/>
      <c r="C19" s="159"/>
      <c r="D19" s="159"/>
      <c r="E19" s="1302" t="s">
        <v>281</v>
      </c>
      <c r="F19" s="159"/>
      <c r="G19" s="196"/>
      <c r="H19" s="159"/>
      <c r="I19" s="196"/>
      <c r="J19" s="196"/>
      <c r="K19" s="159"/>
      <c r="L19" s="159"/>
      <c r="M19" s="845"/>
      <c r="N19" s="913"/>
      <c r="O19" s="917"/>
      <c r="P19" s="796"/>
      <c r="Q19" s="796"/>
      <c r="R19" s="796"/>
      <c r="S19" s="158"/>
    </row>
    <row r="20" spans="1:19" ht="13.5" customHeight="1">
      <c r="A20" s="94" t="s">
        <v>11</v>
      </c>
      <c r="B20" s="129">
        <v>100</v>
      </c>
      <c r="C20" s="125">
        <v>100</v>
      </c>
      <c r="D20" s="355">
        <v>100</v>
      </c>
      <c r="E20" s="1303"/>
      <c r="F20" s="509">
        <v>1</v>
      </c>
      <c r="G20" s="129">
        <v>100</v>
      </c>
      <c r="H20" s="355">
        <v>100</v>
      </c>
      <c r="I20" s="514">
        <v>100</v>
      </c>
      <c r="J20" s="257">
        <v>100</v>
      </c>
      <c r="K20" s="355">
        <v>100</v>
      </c>
      <c r="L20" s="437">
        <v>92.85</v>
      </c>
      <c r="M20" s="826">
        <v>95</v>
      </c>
      <c r="N20" s="915">
        <f>'METAS 2021'!AH19</f>
        <v>95</v>
      </c>
      <c r="O20" s="812">
        <v>100</v>
      </c>
      <c r="P20" s="812">
        <f>'SUGESTÃO DA ÁREA TÉCNICA 2021'!BD19</f>
        <v>0</v>
      </c>
      <c r="Q20" s="812">
        <f>'METAS 2021'!BD19</f>
        <v>0</v>
      </c>
      <c r="R20" s="812">
        <f>'RESULTADO 2021'!BE19</f>
        <v>0</v>
      </c>
      <c r="S20" s="92" t="s">
        <v>72</v>
      </c>
    </row>
    <row r="21" spans="1:19" ht="13.5" customHeight="1">
      <c r="A21" s="94" t="s">
        <v>12</v>
      </c>
      <c r="B21" s="129">
        <v>100</v>
      </c>
      <c r="C21" s="125">
        <v>100</v>
      </c>
      <c r="D21" s="355">
        <v>100</v>
      </c>
      <c r="E21" s="1303"/>
      <c r="F21" s="511">
        <v>0</v>
      </c>
      <c r="G21" s="129">
        <v>100</v>
      </c>
      <c r="H21" s="355">
        <v>100</v>
      </c>
      <c r="I21" s="514">
        <v>100</v>
      </c>
      <c r="J21" s="257">
        <v>100</v>
      </c>
      <c r="K21" s="355">
        <v>100</v>
      </c>
      <c r="L21" s="437">
        <v>83.33</v>
      </c>
      <c r="M21" s="826">
        <v>90</v>
      </c>
      <c r="N21" s="915">
        <f>'METAS 2021'!AH20</f>
        <v>90</v>
      </c>
      <c r="O21" s="812">
        <v>100</v>
      </c>
      <c r="P21" s="812">
        <f>'SUGESTÃO DA ÁREA TÉCNICA 2021'!BD20</f>
        <v>0</v>
      </c>
      <c r="Q21" s="812">
        <f>'METAS 2021'!BD20</f>
        <v>0</v>
      </c>
      <c r="R21" s="812">
        <f>'RESULTADO 2021'!BE20</f>
        <v>0</v>
      </c>
      <c r="S21" s="92" t="s">
        <v>72</v>
      </c>
    </row>
    <row r="22" spans="1:19" ht="13.5" customHeight="1">
      <c r="A22" s="94" t="s">
        <v>13</v>
      </c>
      <c r="B22" s="129">
        <v>100</v>
      </c>
      <c r="C22" s="125">
        <v>100</v>
      </c>
      <c r="D22" s="355">
        <v>100</v>
      </c>
      <c r="E22" s="1303"/>
      <c r="F22" s="508">
        <v>1</v>
      </c>
      <c r="G22" s="129">
        <v>100</v>
      </c>
      <c r="H22" s="355">
        <v>100</v>
      </c>
      <c r="I22" s="514">
        <v>100</v>
      </c>
      <c r="J22" s="257">
        <v>100</v>
      </c>
      <c r="K22" s="355">
        <v>100</v>
      </c>
      <c r="L22" s="438">
        <v>100</v>
      </c>
      <c r="M22" s="826">
        <v>100</v>
      </c>
      <c r="N22" s="915">
        <f>'METAS 2021'!AH21</f>
        <v>100</v>
      </c>
      <c r="O22" s="812">
        <v>100</v>
      </c>
      <c r="P22" s="812">
        <f>'SUGESTÃO DA ÁREA TÉCNICA 2021'!BD21</f>
        <v>0</v>
      </c>
      <c r="Q22" s="812">
        <f>'METAS 2021'!BD21</f>
        <v>0</v>
      </c>
      <c r="R22" s="812">
        <f>'RESULTADO 2021'!BE21</f>
        <v>0</v>
      </c>
      <c r="S22" s="92" t="s">
        <v>72</v>
      </c>
    </row>
    <row r="23" spans="1:19" ht="13.5" customHeight="1">
      <c r="A23" s="94" t="s">
        <v>14</v>
      </c>
      <c r="B23" s="129">
        <v>100</v>
      </c>
      <c r="C23" s="125">
        <v>100</v>
      </c>
      <c r="D23" s="355">
        <v>100</v>
      </c>
      <c r="E23" s="1303"/>
      <c r="F23" s="508">
        <v>1</v>
      </c>
      <c r="G23" s="129">
        <v>100</v>
      </c>
      <c r="H23" s="355">
        <v>100</v>
      </c>
      <c r="I23" s="515">
        <v>66.666666666666657</v>
      </c>
      <c r="J23" s="257">
        <v>90</v>
      </c>
      <c r="K23" s="355">
        <v>100</v>
      </c>
      <c r="L23" s="438">
        <v>100</v>
      </c>
      <c r="M23" s="826">
        <v>100</v>
      </c>
      <c r="N23" s="915">
        <f>'METAS 2021'!AH22</f>
        <v>100</v>
      </c>
      <c r="O23" s="812" t="s">
        <v>98</v>
      </c>
      <c r="P23" s="812">
        <f>'SUGESTÃO DA ÁREA TÉCNICA 2021'!BD22</f>
        <v>0</v>
      </c>
      <c r="Q23" s="812">
        <f>'METAS 2021'!BD22</f>
        <v>0</v>
      </c>
      <c r="R23" s="812">
        <f>'RESULTADO 2021'!BE22</f>
        <v>0</v>
      </c>
      <c r="S23" s="92" t="s">
        <v>72</v>
      </c>
    </row>
    <row r="24" spans="1:19" ht="13.5" customHeight="1">
      <c r="A24" s="94" t="s">
        <v>15</v>
      </c>
      <c r="B24" s="129">
        <v>100</v>
      </c>
      <c r="C24" s="125">
        <v>100</v>
      </c>
      <c r="D24" s="355">
        <v>100</v>
      </c>
      <c r="E24" s="1303"/>
      <c r="F24" s="510">
        <v>0.99470000000000003</v>
      </c>
      <c r="G24" s="129">
        <v>100</v>
      </c>
      <c r="H24" s="355">
        <v>100</v>
      </c>
      <c r="I24" s="515">
        <v>99.479166666666657</v>
      </c>
      <c r="J24" s="257">
        <v>100</v>
      </c>
      <c r="K24" s="355">
        <v>100</v>
      </c>
      <c r="L24" s="437">
        <v>98.9</v>
      </c>
      <c r="M24" s="826">
        <v>100</v>
      </c>
      <c r="N24" s="915">
        <f>'METAS 2021'!AH23</f>
        <v>100</v>
      </c>
      <c r="O24" s="812">
        <v>98.2</v>
      </c>
      <c r="P24" s="812">
        <f>'SUGESTÃO DA ÁREA TÉCNICA 2021'!BD23</f>
        <v>0</v>
      </c>
      <c r="Q24" s="812">
        <f>'METAS 2021'!BD23</f>
        <v>0</v>
      </c>
      <c r="R24" s="812">
        <f>'RESULTADO 2021'!BE23</f>
        <v>0</v>
      </c>
      <c r="S24" s="92" t="s">
        <v>72</v>
      </c>
    </row>
    <row r="25" spans="1:19" ht="13.5" customHeight="1">
      <c r="A25" s="94" t="s">
        <v>16</v>
      </c>
      <c r="B25" s="129">
        <v>100</v>
      </c>
      <c r="C25" s="125">
        <v>100</v>
      </c>
      <c r="D25" s="355">
        <v>100</v>
      </c>
      <c r="E25" s="1304"/>
      <c r="F25" s="511">
        <v>0</v>
      </c>
      <c r="G25" s="129">
        <v>100</v>
      </c>
      <c r="H25" s="355">
        <v>100</v>
      </c>
      <c r="I25" s="514">
        <v>100</v>
      </c>
      <c r="J25" s="257">
        <v>100</v>
      </c>
      <c r="K25" s="355">
        <v>100</v>
      </c>
      <c r="L25" s="438">
        <v>100</v>
      </c>
      <c r="M25" s="826">
        <v>100</v>
      </c>
      <c r="N25" s="915">
        <f>'METAS 2021'!AH24</f>
        <v>100</v>
      </c>
      <c r="O25" s="812">
        <v>100</v>
      </c>
      <c r="P25" s="812">
        <f>'SUGESTÃO DA ÁREA TÉCNICA 2021'!BD24</f>
        <v>0</v>
      </c>
      <c r="Q25" s="812">
        <f>'METAS 2021'!BD24</f>
        <v>0</v>
      </c>
      <c r="R25" s="812">
        <f>'RESULTADO 2021'!BE24</f>
        <v>0</v>
      </c>
      <c r="S25" s="92" t="s">
        <v>72</v>
      </c>
    </row>
    <row r="26" spans="1:19" s="165" customFormat="1" ht="13.5" customHeight="1">
      <c r="A26" s="89" t="s">
        <v>17</v>
      </c>
      <c r="B26" s="13"/>
      <c r="C26" s="159"/>
      <c r="D26" s="159"/>
      <c r="E26" s="1302" t="s">
        <v>281</v>
      </c>
      <c r="F26" s="159"/>
      <c r="G26" s="196"/>
      <c r="H26" s="159"/>
      <c r="I26" s="196"/>
      <c r="J26" s="196"/>
      <c r="K26" s="159"/>
      <c r="L26" s="159"/>
      <c r="M26" s="845"/>
      <c r="N26" s="913"/>
      <c r="O26" s="917"/>
      <c r="P26" s="796"/>
      <c r="Q26" s="796"/>
      <c r="R26" s="796"/>
      <c r="S26" s="158"/>
    </row>
    <row r="27" spans="1:19" ht="13.5" customHeight="1">
      <c r="A27" s="94" t="s">
        <v>18</v>
      </c>
      <c r="B27" s="129">
        <v>60</v>
      </c>
      <c r="C27" s="125">
        <v>100</v>
      </c>
      <c r="D27" s="355">
        <v>100</v>
      </c>
      <c r="E27" s="1303"/>
      <c r="F27" s="508">
        <v>1</v>
      </c>
      <c r="G27" s="111">
        <v>100</v>
      </c>
      <c r="H27" s="343">
        <v>100</v>
      </c>
      <c r="I27" s="514">
        <v>100</v>
      </c>
      <c r="J27" s="257">
        <v>100</v>
      </c>
      <c r="K27" s="355">
        <v>95</v>
      </c>
      <c r="L27" s="438">
        <v>100</v>
      </c>
      <c r="M27" s="826">
        <v>100</v>
      </c>
      <c r="N27" s="915">
        <f>'METAS 2021'!AH26</f>
        <v>95</v>
      </c>
      <c r="O27" s="812">
        <v>100</v>
      </c>
      <c r="P27" s="812">
        <f>'SUGESTÃO DA ÁREA TÉCNICA 2021'!BD26</f>
        <v>0</v>
      </c>
      <c r="Q27" s="812">
        <f>'METAS 2021'!BD26</f>
        <v>0</v>
      </c>
      <c r="R27" s="812">
        <f>'RESULTADO 2021'!BE26</f>
        <v>0</v>
      </c>
      <c r="S27" s="92" t="s">
        <v>72</v>
      </c>
    </row>
    <row r="28" spans="1:19" ht="13.5" customHeight="1">
      <c r="A28" s="94" t="s">
        <v>19</v>
      </c>
      <c r="B28" s="129">
        <v>100</v>
      </c>
      <c r="C28" s="125">
        <v>100</v>
      </c>
      <c r="D28" s="355">
        <v>100</v>
      </c>
      <c r="E28" s="1303"/>
      <c r="F28" s="508">
        <v>1</v>
      </c>
      <c r="G28" s="111">
        <v>100</v>
      </c>
      <c r="H28" s="343">
        <v>100</v>
      </c>
      <c r="I28" s="514">
        <v>100</v>
      </c>
      <c r="J28" s="257">
        <v>100</v>
      </c>
      <c r="K28" s="355">
        <v>100</v>
      </c>
      <c r="L28" s="215" t="s">
        <v>98</v>
      </c>
      <c r="M28" s="887">
        <v>100</v>
      </c>
      <c r="N28" s="915">
        <f>'METAS 2021'!AH27</f>
        <v>0</v>
      </c>
      <c r="O28" s="812" t="s">
        <v>98</v>
      </c>
      <c r="P28" s="812">
        <f>'SUGESTÃO DA ÁREA TÉCNICA 2021'!BD27</f>
        <v>0</v>
      </c>
      <c r="Q28" s="812">
        <f>'METAS 2021'!BD27</f>
        <v>0</v>
      </c>
      <c r="R28" s="812">
        <f>'RESULTADO 2021'!BE27</f>
        <v>0</v>
      </c>
      <c r="S28" s="92" t="s">
        <v>72</v>
      </c>
    </row>
    <row r="29" spans="1:19" ht="15.75">
      <c r="A29" s="94" t="s">
        <v>20</v>
      </c>
      <c r="B29" s="129">
        <v>100</v>
      </c>
      <c r="C29" s="124" t="s">
        <v>98</v>
      </c>
      <c r="D29" s="346">
        <v>100</v>
      </c>
      <c r="E29" s="1303"/>
      <c r="F29" s="508">
        <v>1</v>
      </c>
      <c r="G29" s="111">
        <v>100</v>
      </c>
      <c r="H29" s="343">
        <v>100</v>
      </c>
      <c r="I29" s="514">
        <v>100</v>
      </c>
      <c r="J29" s="257">
        <v>90</v>
      </c>
      <c r="K29" s="355">
        <v>90</v>
      </c>
      <c r="L29" s="215" t="s">
        <v>98</v>
      </c>
      <c r="M29" s="887">
        <v>90</v>
      </c>
      <c r="N29" s="915">
        <f>'METAS 2021'!AH28</f>
        <v>0</v>
      </c>
      <c r="O29" s="812" t="s">
        <v>98</v>
      </c>
      <c r="P29" s="812">
        <f>'SUGESTÃO DA ÁREA TÉCNICA 2021'!BD28</f>
        <v>0</v>
      </c>
      <c r="Q29" s="812">
        <f>'METAS 2021'!BD28</f>
        <v>0</v>
      </c>
      <c r="R29" s="812">
        <f>'RESULTADO 2021'!BE28</f>
        <v>0</v>
      </c>
      <c r="S29" s="92" t="s">
        <v>72</v>
      </c>
    </row>
    <row r="30" spans="1:19" ht="13.5" customHeight="1">
      <c r="A30" s="94" t="s">
        <v>21</v>
      </c>
      <c r="B30" s="129">
        <v>100</v>
      </c>
      <c r="C30" s="125">
        <v>33.333333333333329</v>
      </c>
      <c r="D30" s="343">
        <v>100</v>
      </c>
      <c r="E30" s="1303"/>
      <c r="F30" s="508">
        <v>1</v>
      </c>
      <c r="G30" s="111">
        <v>100</v>
      </c>
      <c r="H30" s="343">
        <v>100</v>
      </c>
      <c r="I30" s="515">
        <v>85</v>
      </c>
      <c r="J30" s="257">
        <v>90</v>
      </c>
      <c r="K30" s="355">
        <v>100</v>
      </c>
      <c r="L30" s="215" t="s">
        <v>98</v>
      </c>
      <c r="M30" s="887">
        <v>90</v>
      </c>
      <c r="N30" s="915">
        <f>'METAS 2021'!AH29</f>
        <v>0</v>
      </c>
      <c r="O30" s="812" t="s">
        <v>98</v>
      </c>
      <c r="P30" s="812">
        <f>'SUGESTÃO DA ÁREA TÉCNICA 2021'!BD29</f>
        <v>0</v>
      </c>
      <c r="Q30" s="812">
        <f>'METAS 2021'!BD29</f>
        <v>0</v>
      </c>
      <c r="R30" s="812">
        <f>'RESULTADO 2021'!BE29</f>
        <v>0</v>
      </c>
      <c r="S30" s="92" t="s">
        <v>72</v>
      </c>
    </row>
    <row r="31" spans="1:19" ht="13.5" customHeight="1">
      <c r="A31" s="94" t="s">
        <v>22</v>
      </c>
      <c r="B31" s="129">
        <v>100</v>
      </c>
      <c r="C31" s="125">
        <v>100</v>
      </c>
      <c r="D31" s="355">
        <v>100</v>
      </c>
      <c r="E31" s="1303"/>
      <c r="F31" s="513">
        <v>0.85</v>
      </c>
      <c r="G31" s="111">
        <v>90</v>
      </c>
      <c r="H31" s="343">
        <v>90</v>
      </c>
      <c r="I31" s="514">
        <v>90</v>
      </c>
      <c r="J31" s="257">
        <v>95</v>
      </c>
      <c r="K31" s="355">
        <v>95</v>
      </c>
      <c r="L31" s="437">
        <v>66.66</v>
      </c>
      <c r="M31" s="826">
        <v>85</v>
      </c>
      <c r="N31" s="915">
        <f>'METAS 2021'!AH30</f>
        <v>85</v>
      </c>
      <c r="O31" s="812" t="s">
        <v>98</v>
      </c>
      <c r="P31" s="812">
        <f>'SUGESTÃO DA ÁREA TÉCNICA 2021'!BD30</f>
        <v>0</v>
      </c>
      <c r="Q31" s="812">
        <f>'METAS 2021'!BD30</f>
        <v>0</v>
      </c>
      <c r="R31" s="812">
        <f>'RESULTADO 2021'!BE30</f>
        <v>0</v>
      </c>
      <c r="S31" s="92" t="s">
        <v>72</v>
      </c>
    </row>
    <row r="32" spans="1:19" ht="13.5" customHeight="1">
      <c r="A32" s="94" t="s">
        <v>23</v>
      </c>
      <c r="B32" s="129">
        <v>100</v>
      </c>
      <c r="C32" s="125">
        <v>100</v>
      </c>
      <c r="D32" s="355">
        <v>100</v>
      </c>
      <c r="E32" s="1303"/>
      <c r="F32" s="508">
        <v>1</v>
      </c>
      <c r="G32" s="111">
        <v>100</v>
      </c>
      <c r="H32" s="343">
        <v>100</v>
      </c>
      <c r="I32" s="515">
        <v>75</v>
      </c>
      <c r="J32" s="257">
        <v>90</v>
      </c>
      <c r="K32" s="355">
        <v>100</v>
      </c>
      <c r="L32" s="215" t="s">
        <v>98</v>
      </c>
      <c r="M32" s="887">
        <v>85</v>
      </c>
      <c r="N32" s="915">
        <f>'METAS 2021'!AH31</f>
        <v>90</v>
      </c>
      <c r="O32" s="812">
        <v>100</v>
      </c>
      <c r="P32" s="812">
        <f>'SUGESTÃO DA ÁREA TÉCNICA 2021'!BD31</f>
        <v>0</v>
      </c>
      <c r="Q32" s="812">
        <f>'METAS 2021'!BD31</f>
        <v>0</v>
      </c>
      <c r="R32" s="812">
        <f>'RESULTADO 2021'!BE31</f>
        <v>0</v>
      </c>
      <c r="S32" s="92" t="s">
        <v>72</v>
      </c>
    </row>
    <row r="33" spans="1:19" ht="13.5" customHeight="1">
      <c r="A33" s="94" t="s">
        <v>24</v>
      </c>
      <c r="B33" s="129">
        <v>100</v>
      </c>
      <c r="C33" s="125">
        <v>94.73684210526315</v>
      </c>
      <c r="D33" s="355">
        <v>100</v>
      </c>
      <c r="E33" s="1303"/>
      <c r="F33" s="510">
        <v>0.95450000000000002</v>
      </c>
      <c r="G33" s="111">
        <v>95</v>
      </c>
      <c r="H33" s="343">
        <v>95</v>
      </c>
      <c r="I33" s="515">
        <v>84.615384615384613</v>
      </c>
      <c r="J33" s="257">
        <v>90</v>
      </c>
      <c r="K33" s="355">
        <v>90</v>
      </c>
      <c r="L33" s="437">
        <v>85.71</v>
      </c>
      <c r="M33" s="826">
        <v>90</v>
      </c>
      <c r="N33" s="915">
        <f>'METAS 2021'!AH32</f>
        <v>90</v>
      </c>
      <c r="O33" s="812">
        <v>85.7</v>
      </c>
      <c r="P33" s="812">
        <f>'SUGESTÃO DA ÁREA TÉCNICA 2021'!BD32</f>
        <v>0</v>
      </c>
      <c r="Q33" s="812">
        <f>'METAS 2021'!BD32</f>
        <v>0</v>
      </c>
      <c r="R33" s="812">
        <f>'RESULTADO 2021'!BE32</f>
        <v>0</v>
      </c>
      <c r="S33" s="92" t="s">
        <v>72</v>
      </c>
    </row>
    <row r="34" spans="1:19" ht="13.5" customHeight="1">
      <c r="A34" s="94" t="s">
        <v>25</v>
      </c>
      <c r="B34" s="129">
        <v>100</v>
      </c>
      <c r="C34" s="125">
        <v>100</v>
      </c>
      <c r="D34" s="355">
        <v>100</v>
      </c>
      <c r="E34" s="1304"/>
      <c r="F34" s="508">
        <v>1</v>
      </c>
      <c r="G34" s="111">
        <v>100</v>
      </c>
      <c r="H34" s="343">
        <v>100</v>
      </c>
      <c r="I34" s="514">
        <v>100</v>
      </c>
      <c r="J34" s="257">
        <v>100</v>
      </c>
      <c r="K34" s="343">
        <v>100</v>
      </c>
      <c r="L34" s="215" t="s">
        <v>98</v>
      </c>
      <c r="M34" s="887">
        <v>100</v>
      </c>
      <c r="N34" s="915">
        <f>'METAS 2021'!AH33</f>
        <v>80</v>
      </c>
      <c r="O34" s="812" t="s">
        <v>98</v>
      </c>
      <c r="P34" s="812">
        <f>'SUGESTÃO DA ÁREA TÉCNICA 2021'!BD33</f>
        <v>0</v>
      </c>
      <c r="Q34" s="812">
        <f>'METAS 2021'!BD33</f>
        <v>0</v>
      </c>
      <c r="R34" s="812">
        <f>'RESULTADO 2021'!BE33</f>
        <v>0</v>
      </c>
      <c r="S34" s="92" t="s">
        <v>72</v>
      </c>
    </row>
    <row r="35" spans="1:19" s="165" customFormat="1" ht="27" customHeight="1">
      <c r="A35" s="86" t="s">
        <v>79</v>
      </c>
      <c r="B35" s="57"/>
      <c r="C35" s="159"/>
      <c r="D35" s="159"/>
      <c r="E35" s="1305" t="s">
        <v>281</v>
      </c>
      <c r="F35" s="159"/>
      <c r="G35" s="196"/>
      <c r="H35" s="159"/>
      <c r="I35" s="196"/>
      <c r="J35" s="196"/>
      <c r="K35" s="159"/>
      <c r="L35" s="159"/>
      <c r="M35" s="845"/>
      <c r="N35" s="913"/>
      <c r="O35" s="917"/>
      <c r="P35" s="796"/>
      <c r="Q35" s="796"/>
      <c r="R35" s="796"/>
      <c r="S35" s="160"/>
    </row>
    <row r="36" spans="1:19" ht="13.5" customHeight="1">
      <c r="A36" s="94" t="s">
        <v>26</v>
      </c>
      <c r="B36" s="129">
        <v>100</v>
      </c>
      <c r="C36" s="125">
        <v>100</v>
      </c>
      <c r="D36" s="355">
        <v>100</v>
      </c>
      <c r="E36" s="1306"/>
      <c r="F36" s="508">
        <v>1</v>
      </c>
      <c r="G36" s="111">
        <v>100</v>
      </c>
      <c r="H36" s="343">
        <v>100</v>
      </c>
      <c r="I36" s="516">
        <v>50</v>
      </c>
      <c r="J36" s="257">
        <v>90</v>
      </c>
      <c r="K36" s="355">
        <v>95</v>
      </c>
      <c r="L36" s="437">
        <v>80</v>
      </c>
      <c r="M36" s="826">
        <v>90</v>
      </c>
      <c r="N36" s="915">
        <f>'METAS 2021'!AH35</f>
        <v>90</v>
      </c>
      <c r="O36" s="812">
        <v>100</v>
      </c>
      <c r="P36" s="812">
        <f>'SUGESTÃO DA ÁREA TÉCNICA 2021'!BD35</f>
        <v>0</v>
      </c>
      <c r="Q36" s="812">
        <f>'METAS 2021'!BD35</f>
        <v>0</v>
      </c>
      <c r="R36" s="812">
        <f>'RESULTADO 2021'!BE35</f>
        <v>0</v>
      </c>
      <c r="S36" s="44" t="s">
        <v>72</v>
      </c>
    </row>
    <row r="37" spans="1:19" ht="13.5" customHeight="1">
      <c r="A37" s="94" t="s">
        <v>27</v>
      </c>
      <c r="B37" s="129">
        <v>100</v>
      </c>
      <c r="C37" s="125">
        <v>100</v>
      </c>
      <c r="D37" s="355">
        <v>100</v>
      </c>
      <c r="E37" s="1306"/>
      <c r="F37" s="508">
        <v>1</v>
      </c>
      <c r="G37" s="111">
        <v>100</v>
      </c>
      <c r="H37" s="343">
        <v>100</v>
      </c>
      <c r="I37" s="515">
        <v>83.333333333333343</v>
      </c>
      <c r="J37" s="257">
        <v>90</v>
      </c>
      <c r="K37" s="355">
        <v>90</v>
      </c>
      <c r="L37" s="438">
        <v>100</v>
      </c>
      <c r="M37" s="826">
        <v>100</v>
      </c>
      <c r="N37" s="915">
        <f>'METAS 2021'!AH36</f>
        <v>100</v>
      </c>
      <c r="O37" s="812">
        <v>100</v>
      </c>
      <c r="P37" s="812">
        <f>'SUGESTÃO DA ÁREA TÉCNICA 2021'!BD36</f>
        <v>0</v>
      </c>
      <c r="Q37" s="812">
        <f>'METAS 2021'!BD36</f>
        <v>0</v>
      </c>
      <c r="R37" s="812">
        <f>'RESULTADO 2021'!BE36</f>
        <v>0</v>
      </c>
      <c r="S37" s="44" t="s">
        <v>72</v>
      </c>
    </row>
    <row r="38" spans="1:19" ht="13.5" customHeight="1">
      <c r="A38" s="94" t="s">
        <v>28</v>
      </c>
      <c r="B38" s="129">
        <v>50</v>
      </c>
      <c r="C38" s="125">
        <v>71.428571428571431</v>
      </c>
      <c r="D38" s="343">
        <v>80</v>
      </c>
      <c r="E38" s="1306"/>
      <c r="F38" s="508">
        <v>1</v>
      </c>
      <c r="G38" s="111">
        <v>100</v>
      </c>
      <c r="H38" s="343">
        <v>100</v>
      </c>
      <c r="I38" s="283" t="s">
        <v>98</v>
      </c>
      <c r="J38" s="257">
        <v>100</v>
      </c>
      <c r="K38" s="355">
        <v>80</v>
      </c>
      <c r="L38" s="438">
        <v>100</v>
      </c>
      <c r="M38" s="826">
        <v>100</v>
      </c>
      <c r="N38" s="915">
        <f>'METAS 2021'!AH37</f>
        <v>100</v>
      </c>
      <c r="O38" s="812" t="s">
        <v>98</v>
      </c>
      <c r="P38" s="812">
        <f>'SUGESTÃO DA ÁREA TÉCNICA 2021'!BD37</f>
        <v>0</v>
      </c>
      <c r="Q38" s="812">
        <f>'METAS 2021'!BD37</f>
        <v>0</v>
      </c>
      <c r="R38" s="812">
        <f>'RESULTADO 2021'!BE37</f>
        <v>0</v>
      </c>
      <c r="S38" s="44" t="s">
        <v>72</v>
      </c>
    </row>
    <row r="39" spans="1:19" ht="13.5" customHeight="1">
      <c r="A39" s="94" t="s">
        <v>29</v>
      </c>
      <c r="B39" s="129">
        <v>100</v>
      </c>
      <c r="C39" s="125">
        <v>100</v>
      </c>
      <c r="D39" s="343">
        <v>100</v>
      </c>
      <c r="E39" s="1306"/>
      <c r="F39" s="508">
        <v>1</v>
      </c>
      <c r="G39" s="111">
        <v>100</v>
      </c>
      <c r="H39" s="343">
        <v>100</v>
      </c>
      <c r="I39" s="514">
        <v>100</v>
      </c>
      <c r="J39" s="257">
        <v>100</v>
      </c>
      <c r="K39" s="355">
        <v>100</v>
      </c>
      <c r="L39" s="215" t="s">
        <v>98</v>
      </c>
      <c r="M39" s="887">
        <v>100</v>
      </c>
      <c r="N39" s="915">
        <f>'METAS 2021'!AH38</f>
        <v>100</v>
      </c>
      <c r="O39" s="812" t="s">
        <v>98</v>
      </c>
      <c r="P39" s="812">
        <f>'SUGESTÃO DA ÁREA TÉCNICA 2021'!BD38</f>
        <v>0</v>
      </c>
      <c r="Q39" s="812">
        <f>'METAS 2021'!BD38</f>
        <v>0</v>
      </c>
      <c r="R39" s="812">
        <f>'RESULTADO 2021'!BE38</f>
        <v>0</v>
      </c>
      <c r="S39" s="44" t="s">
        <v>72</v>
      </c>
    </row>
    <row r="40" spans="1:19" ht="13.5" customHeight="1">
      <c r="A40" s="94" t="s">
        <v>30</v>
      </c>
      <c r="B40" s="129">
        <v>100</v>
      </c>
      <c r="C40" s="125">
        <v>52.173913043478258</v>
      </c>
      <c r="D40" s="343">
        <v>100</v>
      </c>
      <c r="E40" s="1306"/>
      <c r="F40" s="508">
        <v>1</v>
      </c>
      <c r="G40" s="111">
        <v>100</v>
      </c>
      <c r="H40" s="343">
        <v>100</v>
      </c>
      <c r="I40" s="515">
        <v>91</v>
      </c>
      <c r="J40" s="257">
        <v>100</v>
      </c>
      <c r="K40" s="343">
        <v>100</v>
      </c>
      <c r="L40" s="101">
        <v>96.8</v>
      </c>
      <c r="M40" s="812">
        <v>100</v>
      </c>
      <c r="N40" s="915">
        <f>'METAS 2021'!AH39</f>
        <v>100</v>
      </c>
      <c r="O40" s="812" t="s">
        <v>98</v>
      </c>
      <c r="P40" s="812">
        <f>'SUGESTÃO DA ÁREA TÉCNICA 2021'!BD39</f>
        <v>0</v>
      </c>
      <c r="Q40" s="812">
        <f>'METAS 2021'!BD39</f>
        <v>0</v>
      </c>
      <c r="R40" s="812">
        <f>'RESULTADO 2021'!BE39</f>
        <v>0</v>
      </c>
      <c r="S40" s="44" t="s">
        <v>72</v>
      </c>
    </row>
    <row r="41" spans="1:19" ht="13.5" customHeight="1">
      <c r="A41" s="94" t="s">
        <v>31</v>
      </c>
      <c r="B41" s="129">
        <v>100</v>
      </c>
      <c r="C41" s="125">
        <v>100</v>
      </c>
      <c r="D41" s="343">
        <v>100</v>
      </c>
      <c r="E41" s="1306"/>
      <c r="F41" s="511">
        <v>0</v>
      </c>
      <c r="G41" s="111">
        <v>100</v>
      </c>
      <c r="H41" s="343">
        <v>100</v>
      </c>
      <c r="I41" s="283" t="s">
        <v>98</v>
      </c>
      <c r="J41" s="257">
        <v>100</v>
      </c>
      <c r="K41" s="355">
        <v>100</v>
      </c>
      <c r="L41" s="438">
        <v>100</v>
      </c>
      <c r="M41" s="826">
        <v>100</v>
      </c>
      <c r="N41" s="915">
        <f>'METAS 2021'!AH40</f>
        <v>100</v>
      </c>
      <c r="O41" s="812" t="s">
        <v>98</v>
      </c>
      <c r="P41" s="812">
        <f>'SUGESTÃO DA ÁREA TÉCNICA 2021'!BD40</f>
        <v>0</v>
      </c>
      <c r="Q41" s="812">
        <f>'METAS 2021'!BD40</f>
        <v>0</v>
      </c>
      <c r="R41" s="812">
        <f>'RESULTADO 2021'!BE40</f>
        <v>0</v>
      </c>
      <c r="S41" s="44" t="s">
        <v>72</v>
      </c>
    </row>
    <row r="42" spans="1:19" ht="13.5" customHeight="1">
      <c r="A42" s="94" t="s">
        <v>32</v>
      </c>
      <c r="B42" s="129">
        <v>95</v>
      </c>
      <c r="C42" s="125">
        <v>45.29</v>
      </c>
      <c r="D42" s="343">
        <v>90</v>
      </c>
      <c r="E42" s="1306"/>
      <c r="F42" s="512">
        <v>0.50700000000000001</v>
      </c>
      <c r="G42" s="111">
        <v>90</v>
      </c>
      <c r="H42" s="343">
        <v>90</v>
      </c>
      <c r="I42" s="515">
        <v>88</v>
      </c>
      <c r="J42" s="257">
        <v>90</v>
      </c>
      <c r="K42" s="343">
        <v>90</v>
      </c>
      <c r="L42" s="267">
        <v>80.5</v>
      </c>
      <c r="M42" s="812">
        <v>90</v>
      </c>
      <c r="N42" s="915">
        <f>'METAS 2021'!AH41</f>
        <v>90</v>
      </c>
      <c r="O42" s="812">
        <v>65.900000000000006</v>
      </c>
      <c r="P42" s="812">
        <f>'SUGESTÃO DA ÁREA TÉCNICA 2021'!BD41</f>
        <v>0</v>
      </c>
      <c r="Q42" s="812">
        <f>'METAS 2021'!BD41</f>
        <v>0</v>
      </c>
      <c r="R42" s="812">
        <f>'RESULTADO 2021'!BE41</f>
        <v>0</v>
      </c>
      <c r="S42" s="44" t="s">
        <v>72</v>
      </c>
    </row>
    <row r="43" spans="1:19" ht="13.5" customHeight="1">
      <c r="A43" s="94" t="s">
        <v>33</v>
      </c>
      <c r="B43" s="129">
        <v>100</v>
      </c>
      <c r="C43" s="125">
        <v>100</v>
      </c>
      <c r="D43" s="355">
        <v>100</v>
      </c>
      <c r="E43" s="1306"/>
      <c r="F43" s="508">
        <v>1</v>
      </c>
      <c r="G43" s="111">
        <v>100</v>
      </c>
      <c r="H43" s="343">
        <v>100</v>
      </c>
      <c r="I43" s="514">
        <v>100</v>
      </c>
      <c r="J43" s="257">
        <v>100</v>
      </c>
      <c r="K43" s="355">
        <v>100</v>
      </c>
      <c r="L43" s="438">
        <v>100</v>
      </c>
      <c r="M43" s="826">
        <v>100</v>
      </c>
      <c r="N43" s="915">
        <f>'METAS 2021'!AH42</f>
        <v>100</v>
      </c>
      <c r="O43" s="812">
        <v>100</v>
      </c>
      <c r="P43" s="812">
        <f>'SUGESTÃO DA ÁREA TÉCNICA 2021'!BD42</f>
        <v>0</v>
      </c>
      <c r="Q43" s="812">
        <f>'METAS 2021'!BD42</f>
        <v>0</v>
      </c>
      <c r="R43" s="812">
        <f>'RESULTADO 2021'!BE42</f>
        <v>0</v>
      </c>
      <c r="S43" s="44" t="s">
        <v>72</v>
      </c>
    </row>
    <row r="44" spans="1:19" ht="13.5" customHeight="1">
      <c r="A44" s="94" t="s">
        <v>34</v>
      </c>
      <c r="B44" s="129">
        <v>100</v>
      </c>
      <c r="C44" s="125">
        <v>66.666666666666657</v>
      </c>
      <c r="D44" s="355">
        <v>100</v>
      </c>
      <c r="E44" s="1306"/>
      <c r="F44" s="510">
        <v>0.875</v>
      </c>
      <c r="G44" s="111">
        <v>100</v>
      </c>
      <c r="H44" s="343">
        <v>100</v>
      </c>
      <c r="I44" s="514">
        <v>100</v>
      </c>
      <c r="J44" s="257">
        <v>100</v>
      </c>
      <c r="K44" s="343" t="s">
        <v>600</v>
      </c>
      <c r="L44" s="328">
        <v>100</v>
      </c>
      <c r="M44" s="812">
        <v>100</v>
      </c>
      <c r="N44" s="915">
        <f>'METAS 2021'!AH43</f>
        <v>100</v>
      </c>
      <c r="O44" s="812" t="s">
        <v>98</v>
      </c>
      <c r="P44" s="812">
        <f>'SUGESTÃO DA ÁREA TÉCNICA 2021'!BD43</f>
        <v>0</v>
      </c>
      <c r="Q44" s="812">
        <f>'METAS 2021'!BD43</f>
        <v>0</v>
      </c>
      <c r="R44" s="812">
        <f>'RESULTADO 2021'!BE43</f>
        <v>0</v>
      </c>
      <c r="S44" s="44" t="s">
        <v>72</v>
      </c>
    </row>
    <row r="45" spans="1:19" ht="13.5" customHeight="1">
      <c r="A45" s="94" t="s">
        <v>35</v>
      </c>
      <c r="B45" s="129">
        <v>100</v>
      </c>
      <c r="C45" s="125">
        <v>80</v>
      </c>
      <c r="D45" s="355">
        <v>100</v>
      </c>
      <c r="E45" s="1306"/>
      <c r="F45" s="512">
        <v>0.57140000000000002</v>
      </c>
      <c r="G45" s="111">
        <v>100</v>
      </c>
      <c r="H45" s="343">
        <v>100</v>
      </c>
      <c r="I45" s="514">
        <v>100</v>
      </c>
      <c r="J45" s="257">
        <v>100</v>
      </c>
      <c r="K45" s="355">
        <v>100</v>
      </c>
      <c r="L45" s="437">
        <v>85.7</v>
      </c>
      <c r="M45" s="826">
        <v>90</v>
      </c>
      <c r="N45" s="915">
        <f>'METAS 2021'!AH44</f>
        <v>100</v>
      </c>
      <c r="O45" s="812">
        <v>100</v>
      </c>
      <c r="P45" s="812">
        <f>'SUGESTÃO DA ÁREA TÉCNICA 2021'!BD44</f>
        <v>0</v>
      </c>
      <c r="Q45" s="812">
        <f>'METAS 2021'!BD44</f>
        <v>0</v>
      </c>
      <c r="R45" s="812">
        <f>'RESULTADO 2021'!BE44</f>
        <v>0</v>
      </c>
      <c r="S45" s="44" t="s">
        <v>72</v>
      </c>
    </row>
    <row r="46" spans="1:19" ht="13.5" customHeight="1">
      <c r="A46" s="94" t="s">
        <v>36</v>
      </c>
      <c r="B46" s="129">
        <v>100</v>
      </c>
      <c r="C46" s="124" t="s">
        <v>98</v>
      </c>
      <c r="D46" s="355">
        <v>100</v>
      </c>
      <c r="E46" s="1306"/>
      <c r="F46" s="508">
        <v>1</v>
      </c>
      <c r="G46" s="111">
        <v>100</v>
      </c>
      <c r="H46" s="343">
        <v>100</v>
      </c>
      <c r="I46" s="515">
        <v>87.5</v>
      </c>
      <c r="J46" s="257">
        <v>100</v>
      </c>
      <c r="K46" s="355">
        <v>100</v>
      </c>
      <c r="L46" s="438">
        <v>100</v>
      </c>
      <c r="M46" s="826">
        <v>100</v>
      </c>
      <c r="N46" s="915">
        <f>'METAS 2021'!AH45</f>
        <v>100</v>
      </c>
      <c r="O46" s="812" t="s">
        <v>98</v>
      </c>
      <c r="P46" s="812">
        <f>'SUGESTÃO DA ÁREA TÉCNICA 2021'!BD45</f>
        <v>0</v>
      </c>
      <c r="Q46" s="812">
        <f>'METAS 2021'!BD45</f>
        <v>0</v>
      </c>
      <c r="R46" s="812">
        <f>'RESULTADO 2021'!BE45</f>
        <v>0</v>
      </c>
      <c r="S46" s="44" t="s">
        <v>72</v>
      </c>
    </row>
    <row r="47" spans="1:19" ht="13.5" customHeight="1">
      <c r="A47" s="94" t="s">
        <v>37</v>
      </c>
      <c r="B47" s="129">
        <v>100</v>
      </c>
      <c r="C47" s="125">
        <v>100</v>
      </c>
      <c r="D47" s="355">
        <v>85.71</v>
      </c>
      <c r="E47" s="1307"/>
      <c r="F47" s="507">
        <v>0.85709999999999997</v>
      </c>
      <c r="G47" s="111">
        <v>90</v>
      </c>
      <c r="H47" s="343">
        <v>90</v>
      </c>
      <c r="I47" s="514">
        <v>100</v>
      </c>
      <c r="J47" s="257">
        <v>100</v>
      </c>
      <c r="K47" s="343" t="s">
        <v>600</v>
      </c>
      <c r="L47" s="101">
        <v>40</v>
      </c>
      <c r="M47" s="812">
        <v>85</v>
      </c>
      <c r="N47" s="915">
        <f>'METAS 2021'!AH46</f>
        <v>0</v>
      </c>
      <c r="O47" s="812">
        <v>0</v>
      </c>
      <c r="P47" s="812">
        <f>'SUGESTÃO DA ÁREA TÉCNICA 2021'!BD46</f>
        <v>0</v>
      </c>
      <c r="Q47" s="812">
        <f>'METAS 2021'!BD46</f>
        <v>0</v>
      </c>
      <c r="R47" s="812">
        <f>'RESULTADO 2021'!BE46</f>
        <v>0</v>
      </c>
      <c r="S47" s="44" t="s">
        <v>72</v>
      </c>
    </row>
    <row r="48" spans="1:19" s="165" customFormat="1" ht="13.5" customHeight="1">
      <c r="A48" s="89" t="s">
        <v>38</v>
      </c>
      <c r="B48" s="13"/>
      <c r="C48" s="159"/>
      <c r="D48" s="296"/>
      <c r="E48" s="1302" t="s">
        <v>281</v>
      </c>
      <c r="F48" s="296"/>
      <c r="G48" s="196"/>
      <c r="H48" s="296"/>
      <c r="I48" s="196"/>
      <c r="J48" s="196"/>
      <c r="K48" s="296"/>
      <c r="L48" s="100"/>
      <c r="M48" s="888"/>
      <c r="N48" s="913"/>
      <c r="O48" s="917"/>
      <c r="P48" s="796"/>
      <c r="Q48" s="796"/>
      <c r="R48" s="796"/>
      <c r="S48" s="158"/>
    </row>
    <row r="49" spans="1:19" ht="13.5" customHeight="1">
      <c r="A49" s="94" t="s">
        <v>39</v>
      </c>
      <c r="B49" s="129">
        <v>100</v>
      </c>
      <c r="C49" s="125">
        <v>95.384615384615387</v>
      </c>
      <c r="D49" s="355">
        <v>100</v>
      </c>
      <c r="E49" s="1303"/>
      <c r="F49" s="510">
        <v>0.98109999999999997</v>
      </c>
      <c r="G49" s="194" t="s">
        <v>413</v>
      </c>
      <c r="H49" s="345">
        <v>80</v>
      </c>
      <c r="I49" s="514">
        <v>95.061728395061735</v>
      </c>
      <c r="J49" s="257">
        <v>100</v>
      </c>
      <c r="K49" s="355">
        <v>90</v>
      </c>
      <c r="L49" s="438">
        <v>100</v>
      </c>
      <c r="M49" s="826">
        <v>100</v>
      </c>
      <c r="N49" s="915">
        <f>'METAS 2021'!AH48</f>
        <v>100</v>
      </c>
      <c r="O49" s="812">
        <v>100</v>
      </c>
      <c r="P49" s="812">
        <f>'SUGESTÃO DA ÁREA TÉCNICA 2021'!BD48</f>
        <v>0</v>
      </c>
      <c r="Q49" s="812">
        <f>'METAS 2021'!BD48</f>
        <v>0</v>
      </c>
      <c r="R49" s="812">
        <f>'RESULTADO 2021'!BE48</f>
        <v>0</v>
      </c>
      <c r="S49" s="92" t="s">
        <v>72</v>
      </c>
    </row>
    <row r="50" spans="1:19" ht="13.5" customHeight="1">
      <c r="A50" s="94" t="s">
        <v>40</v>
      </c>
      <c r="B50" s="129">
        <v>100</v>
      </c>
      <c r="C50" s="124" t="s">
        <v>98</v>
      </c>
      <c r="D50" s="343">
        <v>100</v>
      </c>
      <c r="E50" s="1303"/>
      <c r="F50" s="511">
        <v>0</v>
      </c>
      <c r="G50" s="194" t="s">
        <v>413</v>
      </c>
      <c r="H50" s="343">
        <v>100</v>
      </c>
      <c r="I50" s="514">
        <v>100</v>
      </c>
      <c r="J50" s="257">
        <v>100</v>
      </c>
      <c r="K50" s="355">
        <v>100</v>
      </c>
      <c r="L50" s="438">
        <v>100</v>
      </c>
      <c r="M50" s="826">
        <v>100</v>
      </c>
      <c r="N50" s="915">
        <f>'METAS 2021'!AH49</f>
        <v>100</v>
      </c>
      <c r="O50" s="812" t="s">
        <v>98</v>
      </c>
      <c r="P50" s="812">
        <f>'SUGESTÃO DA ÁREA TÉCNICA 2021'!BD49</f>
        <v>0</v>
      </c>
      <c r="Q50" s="812">
        <f>'METAS 2021'!BD49</f>
        <v>0</v>
      </c>
      <c r="R50" s="812">
        <f>'RESULTADO 2021'!BE49</f>
        <v>0</v>
      </c>
      <c r="S50" s="92" t="s">
        <v>72</v>
      </c>
    </row>
    <row r="51" spans="1:19" ht="13.5" customHeight="1">
      <c r="A51" s="94" t="s">
        <v>41</v>
      </c>
      <c r="B51" s="129">
        <v>100</v>
      </c>
      <c r="C51" s="125">
        <v>100</v>
      </c>
      <c r="D51" s="355">
        <v>100</v>
      </c>
      <c r="E51" s="1303"/>
      <c r="F51" s="508">
        <v>1</v>
      </c>
      <c r="G51" s="111">
        <v>100</v>
      </c>
      <c r="H51" s="343">
        <v>100</v>
      </c>
      <c r="I51" s="514">
        <v>100</v>
      </c>
      <c r="J51" s="257" t="s">
        <v>593</v>
      </c>
      <c r="K51" s="355">
        <v>100</v>
      </c>
      <c r="L51" s="438">
        <v>100</v>
      </c>
      <c r="M51" s="826">
        <v>100</v>
      </c>
      <c r="N51" s="915">
        <f>'METAS 2021'!AH50</f>
        <v>100</v>
      </c>
      <c r="O51" s="812">
        <v>25</v>
      </c>
      <c r="P51" s="812">
        <f>'SUGESTÃO DA ÁREA TÉCNICA 2021'!BD50</f>
        <v>0</v>
      </c>
      <c r="Q51" s="812">
        <f>'METAS 2021'!BD50</f>
        <v>0</v>
      </c>
      <c r="R51" s="812">
        <f>'RESULTADO 2021'!BE50</f>
        <v>0</v>
      </c>
      <c r="S51" s="92" t="s">
        <v>72</v>
      </c>
    </row>
    <row r="52" spans="1:19" ht="13.5" customHeight="1">
      <c r="A52" s="94" t="s">
        <v>42</v>
      </c>
      <c r="B52" s="129">
        <v>100</v>
      </c>
      <c r="C52" s="125">
        <v>100</v>
      </c>
      <c r="D52" s="355">
        <v>100</v>
      </c>
      <c r="E52" s="1303"/>
      <c r="F52" s="508">
        <v>1</v>
      </c>
      <c r="G52" s="111">
        <v>100</v>
      </c>
      <c r="H52" s="343">
        <v>100</v>
      </c>
      <c r="I52" s="514">
        <v>100</v>
      </c>
      <c r="J52" s="257">
        <v>100</v>
      </c>
      <c r="K52" s="355">
        <v>100</v>
      </c>
      <c r="L52" s="438">
        <v>100</v>
      </c>
      <c r="M52" s="826">
        <v>100</v>
      </c>
      <c r="N52" s="915">
        <f>'METAS 2021'!AH51</f>
        <v>100</v>
      </c>
      <c r="O52" s="812">
        <v>100</v>
      </c>
      <c r="P52" s="812">
        <f>'SUGESTÃO DA ÁREA TÉCNICA 2021'!BD51</f>
        <v>0</v>
      </c>
      <c r="Q52" s="812">
        <f>'METAS 2021'!BD51</f>
        <v>0</v>
      </c>
      <c r="R52" s="812">
        <f>'RESULTADO 2021'!BE51</f>
        <v>0</v>
      </c>
      <c r="S52" s="92" t="s">
        <v>72</v>
      </c>
    </row>
    <row r="53" spans="1:19" ht="13.5" customHeight="1">
      <c r="A53" s="94" t="s">
        <v>43</v>
      </c>
      <c r="B53" s="129">
        <v>100</v>
      </c>
      <c r="C53" s="124" t="s">
        <v>98</v>
      </c>
      <c r="D53" s="343">
        <v>100</v>
      </c>
      <c r="E53" s="1303"/>
      <c r="F53" s="508">
        <v>1</v>
      </c>
      <c r="G53" s="111">
        <v>100</v>
      </c>
      <c r="H53" s="343">
        <v>100</v>
      </c>
      <c r="I53" s="514">
        <v>100</v>
      </c>
      <c r="J53" s="257">
        <v>100</v>
      </c>
      <c r="K53" s="355">
        <v>100</v>
      </c>
      <c r="L53" s="438">
        <v>100</v>
      </c>
      <c r="M53" s="826">
        <v>100</v>
      </c>
      <c r="N53" s="915">
        <f>'METAS 2021'!AH52</f>
        <v>100</v>
      </c>
      <c r="O53" s="812" t="s">
        <v>98</v>
      </c>
      <c r="P53" s="812">
        <f>'SUGESTÃO DA ÁREA TÉCNICA 2021'!BD52</f>
        <v>0</v>
      </c>
      <c r="Q53" s="812">
        <f>'METAS 2021'!BD52</f>
        <v>0</v>
      </c>
      <c r="R53" s="812">
        <f>'RESULTADO 2021'!BE52</f>
        <v>0</v>
      </c>
      <c r="S53" s="92" t="s">
        <v>72</v>
      </c>
    </row>
    <row r="54" spans="1:19" ht="13.5" customHeight="1">
      <c r="A54" s="94" t="s">
        <v>44</v>
      </c>
      <c r="B54" s="129">
        <v>100</v>
      </c>
      <c r="C54" s="125">
        <v>100</v>
      </c>
      <c r="D54" s="355">
        <v>100</v>
      </c>
      <c r="E54" s="1304"/>
      <c r="F54" s="511">
        <v>0</v>
      </c>
      <c r="G54" s="111">
        <v>100</v>
      </c>
      <c r="H54" s="343">
        <v>100</v>
      </c>
      <c r="I54" s="514">
        <v>100</v>
      </c>
      <c r="J54" s="257">
        <v>100</v>
      </c>
      <c r="K54" s="355">
        <v>100</v>
      </c>
      <c r="L54" s="438">
        <v>100</v>
      </c>
      <c r="M54" s="826">
        <v>100</v>
      </c>
      <c r="N54" s="915">
        <f>'METAS 2021'!AH53</f>
        <v>100</v>
      </c>
      <c r="O54" s="812" t="s">
        <v>98</v>
      </c>
      <c r="P54" s="812">
        <f>'SUGESTÃO DA ÁREA TÉCNICA 2021'!BD53</f>
        <v>0</v>
      </c>
      <c r="Q54" s="812">
        <f>'METAS 2021'!BD53</f>
        <v>0</v>
      </c>
      <c r="R54" s="812">
        <f>'RESULTADO 2021'!BE53</f>
        <v>0</v>
      </c>
      <c r="S54" s="92" t="s">
        <v>72</v>
      </c>
    </row>
    <row r="55" spans="1:19" s="165" customFormat="1" ht="13.5" customHeight="1">
      <c r="A55" s="89" t="s">
        <v>45</v>
      </c>
      <c r="B55" s="13"/>
      <c r="C55" s="159"/>
      <c r="D55" s="159"/>
      <c r="E55" s="1302" t="s">
        <v>281</v>
      </c>
      <c r="F55" s="100"/>
      <c r="G55" s="196"/>
      <c r="H55" s="159"/>
      <c r="I55" s="196"/>
      <c r="J55" s="196"/>
      <c r="K55" s="159"/>
      <c r="L55" s="159"/>
      <c r="M55" s="845"/>
      <c r="N55" s="913"/>
      <c r="O55" s="917"/>
      <c r="P55" s="796"/>
      <c r="Q55" s="796"/>
      <c r="R55" s="796"/>
      <c r="S55" s="158"/>
    </row>
    <row r="56" spans="1:19" ht="13.5" customHeight="1">
      <c r="A56" s="94" t="s">
        <v>47</v>
      </c>
      <c r="B56" s="129">
        <v>90</v>
      </c>
      <c r="C56" s="125">
        <v>100</v>
      </c>
      <c r="D56" s="355">
        <v>90</v>
      </c>
      <c r="E56" s="1303"/>
      <c r="F56" s="508">
        <v>1</v>
      </c>
      <c r="G56" s="111">
        <v>100</v>
      </c>
      <c r="H56" s="343">
        <v>100</v>
      </c>
      <c r="I56" s="514">
        <v>100</v>
      </c>
      <c r="J56" s="257">
        <v>100</v>
      </c>
      <c r="K56" s="355">
        <v>95</v>
      </c>
      <c r="L56" s="438">
        <v>100</v>
      </c>
      <c r="M56" s="826">
        <v>100</v>
      </c>
      <c r="N56" s="915">
        <f>'METAS 2021'!AH55</f>
        <v>100</v>
      </c>
      <c r="O56" s="812">
        <v>100</v>
      </c>
      <c r="P56" s="812">
        <f>'SUGESTÃO DA ÁREA TÉCNICA 2021'!BD55</f>
        <v>0</v>
      </c>
      <c r="Q56" s="812">
        <f>'METAS 2021'!BD55</f>
        <v>0</v>
      </c>
      <c r="R56" s="812">
        <f>'RESULTADO 2021'!BE55</f>
        <v>0</v>
      </c>
      <c r="S56" s="92" t="s">
        <v>72</v>
      </c>
    </row>
    <row r="57" spans="1:19" ht="13.5" customHeight="1">
      <c r="A57" s="94" t="s">
        <v>50</v>
      </c>
      <c r="B57" s="129">
        <v>100</v>
      </c>
      <c r="C57" s="125">
        <v>57.142857142857139</v>
      </c>
      <c r="D57" s="343">
        <v>80</v>
      </c>
      <c r="E57" s="1303"/>
      <c r="F57" s="508">
        <v>1</v>
      </c>
      <c r="G57" s="111">
        <v>100</v>
      </c>
      <c r="H57" s="343">
        <v>100</v>
      </c>
      <c r="I57" s="514">
        <v>100</v>
      </c>
      <c r="J57" s="257">
        <v>100</v>
      </c>
      <c r="K57" s="355">
        <v>100</v>
      </c>
      <c r="L57" s="438">
        <v>100</v>
      </c>
      <c r="M57" s="826">
        <v>100</v>
      </c>
      <c r="N57" s="915">
        <f>'METAS 2021'!AH56</f>
        <v>100</v>
      </c>
      <c r="O57" s="812">
        <v>100</v>
      </c>
      <c r="P57" s="812">
        <f>'SUGESTÃO DA ÁREA TÉCNICA 2021'!BD56</f>
        <v>0</v>
      </c>
      <c r="Q57" s="812">
        <f>'METAS 2021'!BD56</f>
        <v>0</v>
      </c>
      <c r="R57" s="812">
        <f>'RESULTADO 2021'!BE56</f>
        <v>0</v>
      </c>
      <c r="S57" s="92" t="s">
        <v>72</v>
      </c>
    </row>
    <row r="58" spans="1:19" ht="13.5" customHeight="1">
      <c r="A58" s="94" t="s">
        <v>49</v>
      </c>
      <c r="B58" s="129">
        <v>100</v>
      </c>
      <c r="C58" s="125">
        <v>100</v>
      </c>
      <c r="D58" s="355">
        <v>100</v>
      </c>
      <c r="E58" s="1303"/>
      <c r="F58" s="508">
        <v>1</v>
      </c>
      <c r="G58" s="111">
        <v>100</v>
      </c>
      <c r="H58" s="343">
        <v>100</v>
      </c>
      <c r="I58" s="515">
        <v>87.5</v>
      </c>
      <c r="J58" s="257">
        <v>90</v>
      </c>
      <c r="K58" s="355">
        <v>100</v>
      </c>
      <c r="L58" s="438">
        <v>100</v>
      </c>
      <c r="M58" s="826">
        <v>100</v>
      </c>
      <c r="N58" s="915">
        <f>'METAS 2021'!AH57</f>
        <v>100</v>
      </c>
      <c r="O58" s="812">
        <v>100</v>
      </c>
      <c r="P58" s="812">
        <f>'SUGESTÃO DA ÁREA TÉCNICA 2021'!BD57</f>
        <v>0</v>
      </c>
      <c r="Q58" s="812">
        <f>'METAS 2021'!BD57</f>
        <v>0</v>
      </c>
      <c r="R58" s="812">
        <f>'RESULTADO 2021'!BE57</f>
        <v>0</v>
      </c>
      <c r="S58" s="92" t="s">
        <v>72</v>
      </c>
    </row>
    <row r="59" spans="1:19" ht="13.5" customHeight="1">
      <c r="A59" s="94" t="s">
        <v>48</v>
      </c>
      <c r="B59" s="129">
        <v>100</v>
      </c>
      <c r="C59" s="125">
        <v>100</v>
      </c>
      <c r="D59" s="355">
        <v>100</v>
      </c>
      <c r="E59" s="1303"/>
      <c r="F59" s="508">
        <v>1</v>
      </c>
      <c r="G59" s="111">
        <v>100</v>
      </c>
      <c r="H59" s="343">
        <v>100</v>
      </c>
      <c r="I59" s="257" t="s">
        <v>98</v>
      </c>
      <c r="J59" s="257">
        <v>100</v>
      </c>
      <c r="K59" s="355">
        <v>100</v>
      </c>
      <c r="L59" s="215" t="s">
        <v>98</v>
      </c>
      <c r="M59" s="887">
        <v>85</v>
      </c>
      <c r="N59" s="915">
        <f>'METAS 2021'!AH58</f>
        <v>85</v>
      </c>
      <c r="O59" s="812" t="s">
        <v>98</v>
      </c>
      <c r="P59" s="812">
        <f>'SUGESTÃO DA ÁREA TÉCNICA 2021'!BD58</f>
        <v>0</v>
      </c>
      <c r="Q59" s="812">
        <f>'METAS 2021'!BD58</f>
        <v>0</v>
      </c>
      <c r="R59" s="812">
        <f>'RESULTADO 2021'!BE58</f>
        <v>0</v>
      </c>
      <c r="S59" s="92" t="s">
        <v>72</v>
      </c>
    </row>
    <row r="60" spans="1:19" ht="16.5" customHeight="1">
      <c r="A60" s="94" t="s">
        <v>46</v>
      </c>
      <c r="B60" s="129">
        <v>100</v>
      </c>
      <c r="C60" s="125">
        <v>100</v>
      </c>
      <c r="D60" s="355">
        <v>100</v>
      </c>
      <c r="E60" s="1304"/>
      <c r="F60" s="510">
        <v>0.94440000000000002</v>
      </c>
      <c r="G60" s="111">
        <v>90</v>
      </c>
      <c r="H60" s="343">
        <v>90</v>
      </c>
      <c r="I60" s="514">
        <v>96.15384615384616</v>
      </c>
      <c r="J60" s="257">
        <v>100</v>
      </c>
      <c r="K60" s="355">
        <v>95</v>
      </c>
      <c r="L60" s="437">
        <v>87.5</v>
      </c>
      <c r="M60" s="826">
        <v>95</v>
      </c>
      <c r="N60" s="915">
        <f>'METAS 2021'!AH59</f>
        <v>95</v>
      </c>
      <c r="O60" s="812" t="s">
        <v>98</v>
      </c>
      <c r="P60" s="812">
        <f>'SUGESTÃO DA ÁREA TÉCNICA 2021'!BD59</f>
        <v>0</v>
      </c>
      <c r="Q60" s="812">
        <f>'METAS 2021'!BD59</f>
        <v>0</v>
      </c>
      <c r="R60" s="812">
        <f>'RESULTADO 2021'!BE59</f>
        <v>0</v>
      </c>
      <c r="S60" s="92" t="s">
        <v>72</v>
      </c>
    </row>
    <row r="61" spans="1:19" s="165" customFormat="1" ht="13.5" customHeight="1">
      <c r="A61" s="89" t="s">
        <v>51</v>
      </c>
      <c r="B61" s="13"/>
      <c r="C61" s="159"/>
      <c r="D61" s="159"/>
      <c r="E61" s="1302" t="s">
        <v>281</v>
      </c>
      <c r="F61" s="159"/>
      <c r="G61" s="196"/>
      <c r="H61" s="159"/>
      <c r="I61" s="196"/>
      <c r="J61" s="280"/>
      <c r="K61" s="159"/>
      <c r="L61" s="159"/>
      <c r="M61" s="845"/>
      <c r="N61" s="913"/>
      <c r="O61" s="917"/>
      <c r="P61" s="796"/>
      <c r="Q61" s="796"/>
      <c r="R61" s="796"/>
      <c r="S61" s="158"/>
    </row>
    <row r="62" spans="1:19" ht="13.5" customHeight="1">
      <c r="A62" s="94" t="s">
        <v>54</v>
      </c>
      <c r="B62" s="129">
        <v>100</v>
      </c>
      <c r="C62" s="125">
        <v>100</v>
      </c>
      <c r="D62" s="355">
        <v>100</v>
      </c>
      <c r="E62" s="1303"/>
      <c r="F62" s="508">
        <v>1</v>
      </c>
      <c r="G62" s="111">
        <v>100</v>
      </c>
      <c r="H62" s="343">
        <v>100</v>
      </c>
      <c r="I62" s="514">
        <v>100</v>
      </c>
      <c r="J62" s="257">
        <v>100</v>
      </c>
      <c r="K62" s="355">
        <v>100</v>
      </c>
      <c r="L62" s="438">
        <v>100</v>
      </c>
      <c r="M62" s="826">
        <v>100</v>
      </c>
      <c r="N62" s="915">
        <f>'METAS 2021'!AH61</f>
        <v>100</v>
      </c>
      <c r="O62" s="812">
        <v>100</v>
      </c>
      <c r="P62" s="812">
        <f>'SUGESTÃO DA ÁREA TÉCNICA 2021'!BD61</f>
        <v>0</v>
      </c>
      <c r="Q62" s="812">
        <f>'METAS 2021'!BD61</f>
        <v>0</v>
      </c>
      <c r="R62" s="812">
        <f>'RESULTADO 2021'!BE61</f>
        <v>0</v>
      </c>
      <c r="S62" s="92" t="s">
        <v>72</v>
      </c>
    </row>
    <row r="63" spans="1:19" ht="13.5" customHeight="1">
      <c r="A63" s="94" t="s">
        <v>52</v>
      </c>
      <c r="B63" s="129">
        <v>100</v>
      </c>
      <c r="C63" s="125">
        <v>100</v>
      </c>
      <c r="D63" s="355">
        <v>100</v>
      </c>
      <c r="E63" s="1303"/>
      <c r="F63" s="508">
        <v>1</v>
      </c>
      <c r="G63" s="111">
        <v>100</v>
      </c>
      <c r="H63" s="343">
        <v>100</v>
      </c>
      <c r="I63" s="514">
        <v>100</v>
      </c>
      <c r="J63" s="257">
        <v>100</v>
      </c>
      <c r="K63" s="355">
        <v>100</v>
      </c>
      <c r="L63" s="438">
        <v>100</v>
      </c>
      <c r="M63" s="826">
        <v>100</v>
      </c>
      <c r="N63" s="915">
        <f>'METAS 2021'!AH62</f>
        <v>100</v>
      </c>
      <c r="O63" s="812">
        <v>100</v>
      </c>
      <c r="P63" s="812">
        <f>'SUGESTÃO DA ÁREA TÉCNICA 2021'!BD62</f>
        <v>0</v>
      </c>
      <c r="Q63" s="812">
        <f>'METAS 2021'!BD62</f>
        <v>0</v>
      </c>
      <c r="R63" s="812">
        <f>'RESULTADO 2021'!BE62</f>
        <v>0</v>
      </c>
      <c r="S63" s="92" t="s">
        <v>72</v>
      </c>
    </row>
    <row r="64" spans="1:19" ht="13.5" customHeight="1">
      <c r="A64" s="94" t="s">
        <v>53</v>
      </c>
      <c r="B64" s="129">
        <v>100</v>
      </c>
      <c r="C64" s="124" t="s">
        <v>98</v>
      </c>
      <c r="D64" s="343">
        <v>20</v>
      </c>
      <c r="E64" s="1303"/>
      <c r="F64" s="508">
        <v>1</v>
      </c>
      <c r="G64" s="194" t="s">
        <v>413</v>
      </c>
      <c r="H64" s="343">
        <v>100</v>
      </c>
      <c r="I64" s="514">
        <v>100</v>
      </c>
      <c r="J64" s="257" t="s">
        <v>593</v>
      </c>
      <c r="K64" s="355">
        <v>100</v>
      </c>
      <c r="L64" s="438">
        <v>100</v>
      </c>
      <c r="M64" s="826">
        <v>100</v>
      </c>
      <c r="N64" s="915">
        <f>'METAS 2021'!AH63</f>
        <v>100</v>
      </c>
      <c r="O64" s="812" t="s">
        <v>98</v>
      </c>
      <c r="P64" s="812">
        <f>'SUGESTÃO DA ÁREA TÉCNICA 2021'!BD63</f>
        <v>0</v>
      </c>
      <c r="Q64" s="812">
        <f>'METAS 2021'!BD63</f>
        <v>0</v>
      </c>
      <c r="R64" s="812">
        <f>'RESULTADO 2021'!BE63</f>
        <v>0</v>
      </c>
      <c r="S64" s="92" t="s">
        <v>72</v>
      </c>
    </row>
    <row r="65" spans="1:21" ht="13.5" customHeight="1">
      <c r="A65" s="94" t="s">
        <v>56</v>
      </c>
      <c r="B65" s="129">
        <v>80</v>
      </c>
      <c r="C65" s="124" t="s">
        <v>98</v>
      </c>
      <c r="D65" s="343">
        <v>100</v>
      </c>
      <c r="E65" s="1303"/>
      <c r="F65" s="508">
        <v>1</v>
      </c>
      <c r="G65" s="194" t="s">
        <v>413</v>
      </c>
      <c r="H65" s="343">
        <v>80</v>
      </c>
      <c r="I65" s="515">
        <v>66.666666666666657</v>
      </c>
      <c r="J65" s="257">
        <v>80</v>
      </c>
      <c r="K65" s="355">
        <v>80</v>
      </c>
      <c r="L65" s="438">
        <v>100</v>
      </c>
      <c r="M65" s="826">
        <v>100</v>
      </c>
      <c r="N65" s="915">
        <f>'METAS 2021'!AH64</f>
        <v>100</v>
      </c>
      <c r="O65" s="812" t="s">
        <v>98</v>
      </c>
      <c r="P65" s="812">
        <f>'SUGESTÃO DA ÁREA TÉCNICA 2021'!BD64</f>
        <v>0</v>
      </c>
      <c r="Q65" s="812">
        <f>'METAS 2021'!BD64</f>
        <v>0</v>
      </c>
      <c r="R65" s="812">
        <f>'RESULTADO 2021'!BE64</f>
        <v>0</v>
      </c>
      <c r="S65" s="92" t="s">
        <v>72</v>
      </c>
    </row>
    <row r="66" spans="1:21" ht="13.5" customHeight="1">
      <c r="A66" s="94" t="s">
        <v>57</v>
      </c>
      <c r="B66" s="129">
        <v>100</v>
      </c>
      <c r="C66" s="124" t="s">
        <v>98</v>
      </c>
      <c r="D66" s="355">
        <v>100</v>
      </c>
      <c r="E66" s="1303"/>
      <c r="F66" s="508">
        <v>1</v>
      </c>
      <c r="G66" s="101">
        <v>100</v>
      </c>
      <c r="H66" s="343">
        <v>100</v>
      </c>
      <c r="I66" s="257" t="s">
        <v>98</v>
      </c>
      <c r="J66" s="257">
        <v>100</v>
      </c>
      <c r="K66" s="355">
        <v>100</v>
      </c>
      <c r="L66" s="215" t="s">
        <v>98</v>
      </c>
      <c r="M66" s="887">
        <v>85</v>
      </c>
      <c r="N66" s="915">
        <f>'METAS 2021'!AH65</f>
        <v>85</v>
      </c>
      <c r="O66" s="812" t="s">
        <v>98</v>
      </c>
      <c r="P66" s="812">
        <f>'SUGESTÃO DA ÁREA TÉCNICA 2021'!BD65</f>
        <v>0</v>
      </c>
      <c r="Q66" s="812">
        <f>'METAS 2021'!BD65</f>
        <v>0</v>
      </c>
      <c r="R66" s="812">
        <f>'RESULTADO 2021'!BE65</f>
        <v>0</v>
      </c>
      <c r="S66" s="92" t="s">
        <v>72</v>
      </c>
    </row>
    <row r="67" spans="1:21" ht="13.5" customHeight="1">
      <c r="A67" s="94" t="s">
        <v>55</v>
      </c>
      <c r="B67" s="129">
        <v>100</v>
      </c>
      <c r="C67" s="124" t="s">
        <v>98</v>
      </c>
      <c r="D67" s="355">
        <v>100</v>
      </c>
      <c r="E67" s="1304"/>
      <c r="F67" s="511">
        <v>0</v>
      </c>
      <c r="G67" s="194" t="s">
        <v>413</v>
      </c>
      <c r="H67" s="343">
        <v>80</v>
      </c>
      <c r="I67" s="257" t="s">
        <v>98</v>
      </c>
      <c r="J67" s="257">
        <v>80</v>
      </c>
      <c r="K67" s="355">
        <v>80</v>
      </c>
      <c r="L67" s="215" t="s">
        <v>98</v>
      </c>
      <c r="M67" s="887">
        <v>80</v>
      </c>
      <c r="N67" s="915">
        <f>'METAS 2021'!AH66</f>
        <v>0</v>
      </c>
      <c r="O67" s="812" t="s">
        <v>98</v>
      </c>
      <c r="P67" s="812">
        <f>'SUGESTÃO DA ÁREA TÉCNICA 2021'!BD66</f>
        <v>0</v>
      </c>
      <c r="Q67" s="812">
        <f>'METAS 2021'!BD66</f>
        <v>0</v>
      </c>
      <c r="R67" s="812">
        <f>'RESULTADO 2021'!BE66</f>
        <v>0</v>
      </c>
      <c r="S67" s="92" t="s">
        <v>72</v>
      </c>
    </row>
    <row r="68" spans="1:21" s="165" customFormat="1" ht="13.5" customHeight="1">
      <c r="A68" s="89" t="s">
        <v>77</v>
      </c>
      <c r="B68" s="13"/>
      <c r="C68" s="159"/>
      <c r="D68" s="159"/>
      <c r="E68" s="1302" t="s">
        <v>281</v>
      </c>
      <c r="F68" s="159"/>
      <c r="G68" s="196"/>
      <c r="H68" s="159"/>
      <c r="I68" s="196"/>
      <c r="J68" s="196"/>
      <c r="K68" s="159"/>
      <c r="L68" s="159"/>
      <c r="M68" s="845"/>
      <c r="N68" s="913"/>
      <c r="O68" s="917"/>
      <c r="P68" s="796"/>
      <c r="Q68" s="796"/>
      <c r="R68" s="796"/>
      <c r="S68" s="158"/>
    </row>
    <row r="69" spans="1:21" ht="13.5" customHeight="1">
      <c r="A69" s="94" t="s">
        <v>58</v>
      </c>
      <c r="B69" s="129">
        <v>100</v>
      </c>
      <c r="C69" s="125">
        <v>100</v>
      </c>
      <c r="D69" s="355">
        <v>100</v>
      </c>
      <c r="E69" s="1303"/>
      <c r="F69" s="508">
        <v>1</v>
      </c>
      <c r="G69" s="111">
        <v>100</v>
      </c>
      <c r="H69" s="343">
        <v>100</v>
      </c>
      <c r="I69" s="328">
        <v>100</v>
      </c>
      <c r="J69" s="257">
        <v>100</v>
      </c>
      <c r="K69" s="355">
        <v>100</v>
      </c>
      <c r="L69" s="438">
        <v>100</v>
      </c>
      <c r="M69" s="826">
        <v>100</v>
      </c>
      <c r="N69" s="915">
        <f>'METAS 2021'!AH68</f>
        <v>100</v>
      </c>
      <c r="O69" s="812">
        <v>100</v>
      </c>
      <c r="P69" s="812">
        <f>'SUGESTÃO DA ÁREA TÉCNICA 2021'!BD68</f>
        <v>0</v>
      </c>
      <c r="Q69" s="812">
        <f>'METAS 2021'!BD68</f>
        <v>0</v>
      </c>
      <c r="R69" s="812">
        <f>'RESULTADO 2021'!BE68</f>
        <v>0</v>
      </c>
      <c r="S69" s="92" t="s">
        <v>72</v>
      </c>
    </row>
    <row r="70" spans="1:21" ht="13.5" customHeight="1">
      <c r="A70" s="94" t="s">
        <v>59</v>
      </c>
      <c r="B70" s="129">
        <v>100</v>
      </c>
      <c r="C70" s="125">
        <v>100</v>
      </c>
      <c r="D70" s="355">
        <v>100</v>
      </c>
      <c r="E70" s="1303"/>
      <c r="F70" s="508">
        <v>1</v>
      </c>
      <c r="G70" s="111">
        <v>100</v>
      </c>
      <c r="H70" s="343">
        <v>100</v>
      </c>
      <c r="I70" s="328">
        <v>100</v>
      </c>
      <c r="J70" s="257">
        <v>100</v>
      </c>
      <c r="K70" s="355">
        <v>100</v>
      </c>
      <c r="L70" s="438">
        <v>100</v>
      </c>
      <c r="M70" s="826">
        <v>100</v>
      </c>
      <c r="N70" s="915">
        <f>'METAS 2021'!AH69</f>
        <v>100</v>
      </c>
      <c r="O70" s="812" t="s">
        <v>98</v>
      </c>
      <c r="P70" s="812">
        <f>'SUGESTÃO DA ÁREA TÉCNICA 2021'!BD69</f>
        <v>0</v>
      </c>
      <c r="Q70" s="812">
        <f>'METAS 2021'!BD69</f>
        <v>0</v>
      </c>
      <c r="R70" s="812">
        <f>'RESULTADO 2021'!BE69</f>
        <v>0</v>
      </c>
      <c r="S70" s="92" t="s">
        <v>72</v>
      </c>
    </row>
    <row r="71" spans="1:21" ht="13.5" customHeight="1">
      <c r="A71" s="94" t="s">
        <v>60</v>
      </c>
      <c r="B71" s="129">
        <v>100</v>
      </c>
      <c r="C71" s="125">
        <v>100</v>
      </c>
      <c r="D71" s="355">
        <v>100</v>
      </c>
      <c r="E71" s="1303"/>
      <c r="F71" s="511">
        <v>0.5</v>
      </c>
      <c r="G71" s="111">
        <v>100</v>
      </c>
      <c r="H71" s="343">
        <v>100</v>
      </c>
      <c r="I71" s="328">
        <v>100</v>
      </c>
      <c r="J71" s="257">
        <v>100</v>
      </c>
      <c r="K71" s="355">
        <v>100</v>
      </c>
      <c r="L71" s="438">
        <v>100</v>
      </c>
      <c r="M71" s="826">
        <v>100</v>
      </c>
      <c r="N71" s="915">
        <f>'METAS 2021'!AH70</f>
        <v>0</v>
      </c>
      <c r="O71" s="812">
        <v>100</v>
      </c>
      <c r="P71" s="812">
        <f>'SUGESTÃO DA ÁREA TÉCNICA 2021'!BD70</f>
        <v>0</v>
      </c>
      <c r="Q71" s="812">
        <f>'METAS 2021'!BD70</f>
        <v>0</v>
      </c>
      <c r="R71" s="812">
        <f>'RESULTADO 2021'!BE70</f>
        <v>0</v>
      </c>
      <c r="S71" s="92" t="s">
        <v>72</v>
      </c>
    </row>
    <row r="72" spans="1:21" ht="13.5" customHeight="1">
      <c r="A72" s="94" t="s">
        <v>61</v>
      </c>
      <c r="B72" s="129">
        <v>100</v>
      </c>
      <c r="C72" s="125">
        <v>100</v>
      </c>
      <c r="D72" s="355">
        <v>100</v>
      </c>
      <c r="E72" s="1303"/>
      <c r="F72" s="508">
        <v>1</v>
      </c>
      <c r="G72" s="111">
        <v>100</v>
      </c>
      <c r="H72" s="343">
        <v>100</v>
      </c>
      <c r="I72" s="328">
        <v>100</v>
      </c>
      <c r="J72" s="257">
        <v>100</v>
      </c>
      <c r="K72" s="355">
        <v>100</v>
      </c>
      <c r="L72" s="437">
        <v>93.3</v>
      </c>
      <c r="M72" s="826">
        <v>100</v>
      </c>
      <c r="N72" s="915">
        <f>'METAS 2021'!AH71</f>
        <v>100</v>
      </c>
      <c r="O72" s="812">
        <v>100</v>
      </c>
      <c r="P72" s="812">
        <f>'SUGESTÃO DA ÁREA TÉCNICA 2021'!BD71</f>
        <v>0</v>
      </c>
      <c r="Q72" s="812">
        <f>'METAS 2021'!BD71</f>
        <v>0</v>
      </c>
      <c r="R72" s="812">
        <f>'RESULTADO 2021'!BE71</f>
        <v>0</v>
      </c>
      <c r="S72" s="92" t="s">
        <v>72</v>
      </c>
    </row>
    <row r="73" spans="1:21" ht="13.5" customHeight="1">
      <c r="A73" s="94" t="s">
        <v>62</v>
      </c>
      <c r="B73" s="129">
        <v>100</v>
      </c>
      <c r="C73" s="124" t="s">
        <v>98</v>
      </c>
      <c r="D73" s="355">
        <v>100</v>
      </c>
      <c r="E73" s="1304"/>
      <c r="F73" s="508">
        <v>1</v>
      </c>
      <c r="G73" s="111">
        <v>100</v>
      </c>
      <c r="H73" s="343">
        <v>100</v>
      </c>
      <c r="I73" s="328">
        <v>100</v>
      </c>
      <c r="J73" s="257">
        <v>100</v>
      </c>
      <c r="K73" s="355">
        <v>100</v>
      </c>
      <c r="L73" s="438">
        <v>100</v>
      </c>
      <c r="M73" s="826">
        <v>100</v>
      </c>
      <c r="N73" s="915">
        <f>'METAS 2021'!AH72</f>
        <v>0</v>
      </c>
      <c r="O73" s="812" t="s">
        <v>98</v>
      </c>
      <c r="P73" s="812">
        <f>'SUGESTÃO DA ÁREA TÉCNICA 2021'!BD72</f>
        <v>0</v>
      </c>
      <c r="Q73" s="812">
        <f>'METAS 2021'!BD72</f>
        <v>0</v>
      </c>
      <c r="R73" s="812">
        <f>'RESULTADO 2021'!BE72</f>
        <v>0</v>
      </c>
      <c r="S73" s="92" t="s">
        <v>72</v>
      </c>
    </row>
    <row r="74" spans="1:21" s="165" customFormat="1" ht="13.5" customHeight="1">
      <c r="A74" s="89" t="s">
        <v>63</v>
      </c>
      <c r="B74" s="296"/>
      <c r="C74" s="159"/>
      <c r="D74" s="159"/>
      <c r="E74" s="1302" t="s">
        <v>281</v>
      </c>
      <c r="F74" s="159"/>
      <c r="G74" s="196"/>
      <c r="H74" s="159"/>
      <c r="I74" s="196"/>
      <c r="J74" s="196"/>
      <c r="K74" s="159"/>
      <c r="L74" s="159"/>
      <c r="M74" s="845"/>
      <c r="N74" s="913"/>
      <c r="O74" s="917"/>
      <c r="P74" s="796"/>
      <c r="Q74" s="796"/>
      <c r="R74" s="796"/>
      <c r="S74" s="158" t="s">
        <v>72</v>
      </c>
    </row>
    <row r="75" spans="1:21" ht="13.5" customHeight="1">
      <c r="A75" s="94" t="s">
        <v>64</v>
      </c>
      <c r="B75" s="129">
        <v>100</v>
      </c>
      <c r="C75" s="125">
        <v>98.360655737704917</v>
      </c>
      <c r="D75" s="355">
        <v>100</v>
      </c>
      <c r="E75" s="1303"/>
      <c r="F75" s="510">
        <v>0.98740000000000006</v>
      </c>
      <c r="G75" s="111">
        <v>100</v>
      </c>
      <c r="H75" s="343">
        <v>100</v>
      </c>
      <c r="I75" s="515">
        <v>98.031496062992133</v>
      </c>
      <c r="J75" s="257">
        <v>100</v>
      </c>
      <c r="K75" s="355">
        <v>100</v>
      </c>
      <c r="L75" s="437">
        <v>94.26</v>
      </c>
      <c r="M75" s="826">
        <v>100</v>
      </c>
      <c r="N75" s="915">
        <f>'METAS 2021'!AH74</f>
        <v>100</v>
      </c>
      <c r="O75" s="812">
        <v>100</v>
      </c>
      <c r="P75" s="812">
        <f>'SUGESTÃO DA ÁREA TÉCNICA 2021'!BD74</f>
        <v>0</v>
      </c>
      <c r="Q75" s="812">
        <f>'METAS 2021'!BD74</f>
        <v>0</v>
      </c>
      <c r="R75" s="812">
        <f>'RESULTADO 2021'!BE74</f>
        <v>0</v>
      </c>
      <c r="S75" s="92" t="s">
        <v>72</v>
      </c>
    </row>
    <row r="76" spans="1:21" ht="13.5" customHeight="1">
      <c r="A76" s="94" t="s">
        <v>65</v>
      </c>
      <c r="B76" s="129">
        <v>100</v>
      </c>
      <c r="C76" s="125">
        <v>100</v>
      </c>
      <c r="D76" s="355">
        <v>100</v>
      </c>
      <c r="E76" s="1303"/>
      <c r="F76" s="508">
        <v>1</v>
      </c>
      <c r="G76" s="111">
        <v>100</v>
      </c>
      <c r="H76" s="343">
        <v>100</v>
      </c>
      <c r="I76" s="514">
        <v>100</v>
      </c>
      <c r="J76" s="257">
        <v>100</v>
      </c>
      <c r="K76" s="355">
        <v>100</v>
      </c>
      <c r="L76" s="437">
        <v>91.66</v>
      </c>
      <c r="M76" s="826">
        <v>100</v>
      </c>
      <c r="N76" s="915">
        <f>'METAS 2021'!AH75</f>
        <v>100</v>
      </c>
      <c r="O76" s="812">
        <v>100</v>
      </c>
      <c r="P76" s="812">
        <f>'SUGESTÃO DA ÁREA TÉCNICA 2021'!BD75</f>
        <v>0</v>
      </c>
      <c r="Q76" s="812">
        <f>'METAS 2021'!BD75</f>
        <v>0</v>
      </c>
      <c r="R76" s="812">
        <f>'RESULTADO 2021'!BE75</f>
        <v>0</v>
      </c>
      <c r="S76" s="92" t="s">
        <v>72</v>
      </c>
    </row>
    <row r="77" spans="1:21" ht="13.5" customHeight="1">
      <c r="A77" s="94" t="s">
        <v>66</v>
      </c>
      <c r="B77" s="129">
        <v>100</v>
      </c>
      <c r="C77" s="125">
        <v>100</v>
      </c>
      <c r="D77" s="343">
        <v>100</v>
      </c>
      <c r="E77" s="1303"/>
      <c r="F77" s="508">
        <v>1</v>
      </c>
      <c r="G77" s="111">
        <v>100</v>
      </c>
      <c r="H77" s="343">
        <v>100</v>
      </c>
      <c r="I77" s="514">
        <v>100</v>
      </c>
      <c r="J77" s="257">
        <v>100</v>
      </c>
      <c r="K77" s="355">
        <v>100</v>
      </c>
      <c r="L77" s="438">
        <v>100</v>
      </c>
      <c r="M77" s="826">
        <v>100</v>
      </c>
      <c r="N77" s="915">
        <f>'METAS 2021'!AH76</f>
        <v>100</v>
      </c>
      <c r="O77" s="812">
        <v>100</v>
      </c>
      <c r="P77" s="812">
        <f>'SUGESTÃO DA ÁREA TÉCNICA 2021'!BD76</f>
        <v>0</v>
      </c>
      <c r="Q77" s="812">
        <f>'METAS 2021'!BD76</f>
        <v>0</v>
      </c>
      <c r="R77" s="812">
        <f>'RESULTADO 2021'!BE76</f>
        <v>0</v>
      </c>
      <c r="S77" s="92" t="s">
        <v>72</v>
      </c>
    </row>
    <row r="78" spans="1:21" ht="13.5" customHeight="1">
      <c r="A78" s="94" t="s">
        <v>67</v>
      </c>
      <c r="B78" s="129">
        <v>100</v>
      </c>
      <c r="C78" s="125">
        <v>90</v>
      </c>
      <c r="D78" s="343">
        <v>100</v>
      </c>
      <c r="E78" s="1303"/>
      <c r="F78" s="508">
        <v>1</v>
      </c>
      <c r="G78" s="111">
        <v>100</v>
      </c>
      <c r="H78" s="343">
        <v>80</v>
      </c>
      <c r="I78" s="514">
        <v>100</v>
      </c>
      <c r="J78" s="257">
        <v>100</v>
      </c>
      <c r="K78" s="493">
        <v>80</v>
      </c>
      <c r="L78" s="215" t="s">
        <v>98</v>
      </c>
      <c r="M78" s="887">
        <v>100</v>
      </c>
      <c r="N78" s="915">
        <f>'METAS 2021'!AH77</f>
        <v>100</v>
      </c>
      <c r="O78" s="812">
        <v>100</v>
      </c>
      <c r="P78" s="812">
        <f>'SUGESTÃO DA ÁREA TÉCNICA 2021'!BD77</f>
        <v>0</v>
      </c>
      <c r="Q78" s="812">
        <f>'METAS 2021'!BD77</f>
        <v>0</v>
      </c>
      <c r="R78" s="812">
        <f>'RESULTADO 2021'!BE77</f>
        <v>0</v>
      </c>
      <c r="S78" s="92" t="s">
        <v>72</v>
      </c>
    </row>
    <row r="79" spans="1:21" ht="29.25" customHeight="1">
      <c r="A79" s="94" t="s">
        <v>68</v>
      </c>
      <c r="B79" s="129">
        <v>100</v>
      </c>
      <c r="C79" s="125">
        <v>100</v>
      </c>
      <c r="D79" s="343">
        <v>80</v>
      </c>
      <c r="E79" s="1304"/>
      <c r="F79" s="508">
        <v>1</v>
      </c>
      <c r="G79" s="111">
        <v>90</v>
      </c>
      <c r="H79" s="343">
        <v>90</v>
      </c>
      <c r="I79" s="514">
        <v>100</v>
      </c>
      <c r="J79" s="257">
        <v>100</v>
      </c>
      <c r="K79" s="355">
        <v>100</v>
      </c>
      <c r="L79" s="437">
        <v>75</v>
      </c>
      <c r="M79" s="826">
        <v>85</v>
      </c>
      <c r="N79" s="915">
        <f>'METAS 2021'!AH78</f>
        <v>85</v>
      </c>
      <c r="O79" s="812" t="s">
        <v>98</v>
      </c>
      <c r="P79" s="812">
        <f>'SUGESTÃO DA ÁREA TÉCNICA 2021'!BD78</f>
        <v>0</v>
      </c>
      <c r="Q79" s="812">
        <f>'METAS 2021'!BD78</f>
        <v>0</v>
      </c>
      <c r="R79" s="812">
        <f>'RESULTADO 2021'!BE78</f>
        <v>0</v>
      </c>
      <c r="S79" s="92" t="s">
        <v>72</v>
      </c>
      <c r="U79" s="2" t="s">
        <v>69</v>
      </c>
    </row>
    <row r="80" spans="1:21" ht="14.25" customHeight="1">
      <c r="A80" s="94"/>
      <c r="B80" s="44"/>
      <c r="C80" s="44"/>
      <c r="D80" s="44"/>
      <c r="E80" s="44"/>
      <c r="F80" s="44"/>
      <c r="G80" s="44"/>
      <c r="H80" s="44"/>
      <c r="I80" s="44"/>
      <c r="J80" s="44"/>
      <c r="K80" s="58"/>
      <c r="L80" s="59"/>
      <c r="M80" s="59"/>
      <c r="N80" s="889"/>
      <c r="O80" s="59"/>
      <c r="P80" s="59"/>
      <c r="Q80" s="59"/>
      <c r="R80" s="59"/>
      <c r="S80" s="95"/>
    </row>
    <row r="81" spans="1:19">
      <c r="K81" s="285"/>
      <c r="L81" s="285"/>
      <c r="M81" s="285"/>
      <c r="N81" s="285"/>
      <c r="O81" s="285"/>
      <c r="P81" s="285"/>
      <c r="Q81" s="285"/>
      <c r="R81" s="285"/>
    </row>
    <row r="82" spans="1:19" ht="15.75" customHeight="1">
      <c r="A82" s="1292" t="s">
        <v>632</v>
      </c>
      <c r="B82" s="1293"/>
      <c r="C82" s="1293"/>
      <c r="D82" s="1293"/>
      <c r="E82" s="1293"/>
      <c r="F82" s="1293"/>
      <c r="G82" s="1293"/>
      <c r="H82" s="1293"/>
      <c r="I82" s="1293"/>
      <c r="J82" s="1293"/>
      <c r="K82" s="1293"/>
      <c r="L82" s="1293"/>
      <c r="M82" s="1293"/>
      <c r="N82" s="1293"/>
      <c r="O82" s="1293"/>
      <c r="P82" s="1293"/>
      <c r="Q82" s="1293"/>
      <c r="R82" s="1293"/>
      <c r="S82" s="1382"/>
    </row>
    <row r="83" spans="1:19" ht="15" customHeight="1">
      <c r="A83" s="1286" t="s">
        <v>692</v>
      </c>
      <c r="B83" s="1287"/>
      <c r="C83" s="1287"/>
      <c r="D83" s="1287"/>
      <c r="E83" s="1287"/>
      <c r="F83" s="1287"/>
      <c r="G83" s="1287"/>
      <c r="H83" s="1287"/>
      <c r="I83" s="1287"/>
      <c r="J83" s="1287"/>
      <c r="K83" s="1287"/>
      <c r="L83" s="1287"/>
      <c r="M83" s="1287"/>
      <c r="N83" s="1287"/>
      <c r="O83" s="1287"/>
      <c r="P83" s="1287"/>
      <c r="Q83" s="1287"/>
      <c r="R83" s="1287"/>
      <c r="S83" s="1379"/>
    </row>
    <row r="84" spans="1:19" ht="15" customHeight="1">
      <c r="A84" s="1288" t="s">
        <v>693</v>
      </c>
      <c r="B84" s="1289"/>
      <c r="C84" s="1289"/>
      <c r="D84" s="1289"/>
      <c r="E84" s="1289"/>
      <c r="F84" s="1289"/>
      <c r="G84" s="1289"/>
      <c r="H84" s="1289"/>
      <c r="I84" s="1289"/>
      <c r="J84" s="1289"/>
      <c r="K84" s="1289"/>
      <c r="L84" s="1289"/>
      <c r="M84" s="1289"/>
      <c r="N84" s="1289"/>
      <c r="O84" s="1289"/>
      <c r="P84" s="1289"/>
      <c r="Q84" s="1289"/>
      <c r="R84" s="1289"/>
      <c r="S84" s="1380"/>
    </row>
    <row r="85" spans="1:19">
      <c r="A85" s="1290"/>
      <c r="B85" s="1291"/>
      <c r="C85" s="1291"/>
      <c r="D85" s="1291"/>
      <c r="E85" s="1291"/>
      <c r="F85" s="1291"/>
      <c r="G85" s="1291"/>
      <c r="H85" s="1291"/>
      <c r="I85" s="1291"/>
      <c r="J85" s="1291"/>
      <c r="K85" s="1291"/>
      <c r="L85" s="1291"/>
      <c r="M85" s="1291"/>
      <c r="N85" s="1291"/>
      <c r="O85" s="1291"/>
      <c r="P85" s="1291"/>
      <c r="Q85" s="1291"/>
      <c r="R85" s="1291"/>
      <c r="S85" s="1381"/>
    </row>
    <row r="86" spans="1:19">
      <c r="A86" s="558"/>
      <c r="B86" s="558"/>
      <c r="C86" s="558"/>
      <c r="D86" s="558"/>
      <c r="E86" s="558"/>
      <c r="F86" s="558"/>
      <c r="G86" s="558"/>
      <c r="H86" s="558"/>
      <c r="I86" s="558"/>
      <c r="J86" s="558"/>
      <c r="K86" s="558"/>
      <c r="L86" s="558"/>
      <c r="M86" s="558"/>
      <c r="N86" s="558"/>
      <c r="O86" s="558"/>
      <c r="P86" s="558"/>
      <c r="Q86" s="558"/>
      <c r="R86" s="558"/>
      <c r="S86" s="558"/>
    </row>
    <row r="87" spans="1:19">
      <c r="A87" s="1399" t="s">
        <v>677</v>
      </c>
      <c r="B87" s="1400"/>
      <c r="C87" s="1400"/>
      <c r="D87" s="1401"/>
      <c r="F87" s="35"/>
      <c r="K87" s="285"/>
      <c r="L87" s="408"/>
      <c r="M87" s="15"/>
      <c r="N87" s="285"/>
      <c r="O87" s="285"/>
      <c r="P87" s="285"/>
      <c r="Q87" s="285"/>
      <c r="R87" s="285"/>
    </row>
    <row r="88" spans="1:19" ht="15.75">
      <c r="A88" s="546" t="s">
        <v>629</v>
      </c>
      <c r="B88" s="547"/>
      <c r="C88" s="548"/>
      <c r="D88" s="341">
        <v>1</v>
      </c>
      <c r="F88" s="35"/>
      <c r="K88" s="285"/>
      <c r="L88" s="408"/>
      <c r="M88" s="15"/>
      <c r="N88" s="285"/>
      <c r="O88" s="285"/>
      <c r="P88" s="285"/>
      <c r="Q88" s="285"/>
      <c r="R88" s="285"/>
    </row>
    <row r="89" spans="1:19" ht="15.75">
      <c r="A89" s="549" t="s">
        <v>630</v>
      </c>
      <c r="B89" s="550"/>
      <c r="C89" s="551"/>
      <c r="D89" s="266" t="s">
        <v>635</v>
      </c>
      <c r="F89" s="35"/>
      <c r="K89" s="285"/>
      <c r="L89" s="408"/>
      <c r="M89" s="15"/>
      <c r="N89" s="285"/>
      <c r="O89" s="285"/>
      <c r="P89" s="285"/>
      <c r="Q89" s="285"/>
      <c r="R89" s="285"/>
    </row>
    <row r="90" spans="1:19" ht="15.75">
      <c r="A90" s="546" t="s">
        <v>631</v>
      </c>
      <c r="B90" s="547"/>
      <c r="C90" s="548"/>
      <c r="D90" s="329" t="s">
        <v>634</v>
      </c>
      <c r="F90" s="35"/>
      <c r="K90" s="285"/>
      <c r="L90" s="408"/>
      <c r="M90" s="15"/>
      <c r="N90" s="285"/>
      <c r="O90" s="285"/>
      <c r="P90" s="285"/>
      <c r="Q90" s="285"/>
      <c r="R90" s="285"/>
    </row>
    <row r="91" spans="1:19">
      <c r="A91" s="1396" t="s">
        <v>649</v>
      </c>
      <c r="B91" s="1396"/>
      <c r="C91" s="1396"/>
      <c r="D91" s="1396"/>
      <c r="F91" s="35"/>
      <c r="K91" s="285"/>
      <c r="L91" s="408"/>
      <c r="M91" s="15"/>
      <c r="N91" s="285"/>
      <c r="O91" s="285"/>
      <c r="P91" s="285"/>
      <c r="Q91" s="285"/>
      <c r="R91" s="285"/>
    </row>
  </sheetData>
  <mergeCells count="28">
    <mergeCell ref="A91:D91"/>
    <mergeCell ref="M7:O7"/>
    <mergeCell ref="A82:S82"/>
    <mergeCell ref="A83:S83"/>
    <mergeCell ref="A84:S85"/>
    <mergeCell ref="A87:D87"/>
    <mergeCell ref="E55:E60"/>
    <mergeCell ref="E61:E67"/>
    <mergeCell ref="E68:E73"/>
    <mergeCell ref="E74:E79"/>
    <mergeCell ref="E48:E54"/>
    <mergeCell ref="A1:S1"/>
    <mergeCell ref="A5:S5"/>
    <mergeCell ref="A2:S2"/>
    <mergeCell ref="A3:S3"/>
    <mergeCell ref="A4:S4"/>
    <mergeCell ref="A6:S6"/>
    <mergeCell ref="E9:E18"/>
    <mergeCell ref="E19:E25"/>
    <mergeCell ref="E26:E34"/>
    <mergeCell ref="E35:E47"/>
    <mergeCell ref="A7:A8"/>
    <mergeCell ref="S7:S8"/>
    <mergeCell ref="B7:C7"/>
    <mergeCell ref="D7:F7"/>
    <mergeCell ref="G7:I7"/>
    <mergeCell ref="J7:L7"/>
    <mergeCell ref="P7:R7"/>
  </mergeCells>
  <printOptions horizontalCentered="1"/>
  <pageMargins left="0.39370078740157483" right="0.39370078740157483" top="0.19685039370078741" bottom="0.19685039370078741" header="0.15748031496062992" footer="0.15748031496062992"/>
  <pageSetup paperSize="9" scale="50" orientation="landscape" r:id="rId1"/>
  <rowBreaks count="1" manualBreakCount="1">
    <brk id="48" max="13"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93"/>
  <sheetViews>
    <sheetView view="pageBreakPreview" zoomScale="78" zoomScaleNormal="160" zoomScaleSheetLayoutView="78" workbookViewId="0">
      <selection activeCell="H18" sqref="H18"/>
    </sheetView>
  </sheetViews>
  <sheetFormatPr defaultColWidth="30.85546875" defaultRowHeight="14.25"/>
  <cols>
    <col min="1" max="1" width="36.140625" style="27" customWidth="1"/>
    <col min="2" max="2" width="11.42578125" style="27" hidden="1" customWidth="1"/>
    <col min="3" max="3" width="12.85546875" style="27" hidden="1" customWidth="1"/>
    <col min="4" max="4" width="13.140625" style="27" customWidth="1"/>
    <col min="5" max="5" width="20.85546875" style="27" customWidth="1"/>
    <col min="6" max="6" width="13.42578125" style="27" customWidth="1"/>
    <col min="7" max="7" width="18.85546875" style="27" customWidth="1"/>
    <col min="8" max="8" width="13.85546875" style="27" customWidth="1"/>
    <col min="9" max="9" width="12.42578125" style="27" customWidth="1"/>
    <col min="10" max="10" width="21.42578125" style="27" customWidth="1"/>
    <col min="11" max="11" width="15.42578125" style="270" customWidth="1"/>
    <col min="12" max="12" width="18.28515625" style="27" customWidth="1"/>
    <col min="13" max="16384" width="30.85546875" style="27"/>
  </cols>
  <sheetData>
    <row r="1" spans="1:15" ht="93.75" customHeight="1">
      <c r="A1" s="1521"/>
      <c r="B1" s="1521"/>
      <c r="C1" s="1521"/>
      <c r="D1" s="1521"/>
      <c r="E1" s="1521"/>
      <c r="F1" s="1521"/>
      <c r="G1" s="1521"/>
      <c r="H1" s="1521"/>
      <c r="I1" s="1521"/>
      <c r="J1" s="1521"/>
      <c r="K1" s="1521"/>
      <c r="L1" s="1521"/>
    </row>
    <row r="2" spans="1:15" ht="23.25">
      <c r="A2" s="1508" t="s">
        <v>636</v>
      </c>
      <c r="B2" s="1508"/>
      <c r="C2" s="1508"/>
      <c r="D2" s="1508"/>
      <c r="E2" s="1508"/>
      <c r="F2" s="1508"/>
      <c r="G2" s="1508"/>
      <c r="H2" s="1508"/>
      <c r="I2" s="1508"/>
      <c r="J2" s="1508"/>
      <c r="K2" s="1508"/>
      <c r="L2" s="1508"/>
      <c r="M2" s="1508"/>
    </row>
    <row r="3" spans="1:15" ht="10.5" customHeight="1">
      <c r="A3" s="1418"/>
      <c r="B3" s="1418"/>
      <c r="C3" s="1418"/>
      <c r="D3" s="1418"/>
      <c r="E3" s="1418"/>
      <c r="F3" s="1418"/>
      <c r="G3" s="1418"/>
      <c r="H3" s="1418"/>
      <c r="I3" s="1418"/>
      <c r="J3" s="1418"/>
      <c r="K3" s="1418"/>
      <c r="L3" s="1418"/>
      <c r="M3" s="28"/>
      <c r="N3" s="28"/>
      <c r="O3" s="28"/>
    </row>
    <row r="4" spans="1:15" ht="33" customHeight="1">
      <c r="A4" s="1528" t="s">
        <v>596</v>
      </c>
      <c r="B4" s="1528"/>
      <c r="C4" s="1528"/>
      <c r="D4" s="1528"/>
      <c r="E4" s="1528"/>
      <c r="F4" s="1528"/>
      <c r="G4" s="1528"/>
      <c r="H4" s="1528"/>
      <c r="I4" s="1528"/>
      <c r="J4" s="1528"/>
      <c r="K4" s="1528"/>
      <c r="L4" s="1528"/>
      <c r="M4" s="28"/>
      <c r="N4" s="28"/>
      <c r="O4" s="28"/>
    </row>
    <row r="5" spans="1:15" ht="18.75">
      <c r="A5" s="1524" t="s">
        <v>279</v>
      </c>
      <c r="B5" s="1524"/>
      <c r="C5" s="1524"/>
      <c r="D5" s="1524"/>
      <c r="E5" s="1524"/>
      <c r="F5" s="1524"/>
      <c r="G5" s="1524"/>
      <c r="H5" s="1524"/>
      <c r="I5" s="1524"/>
      <c r="J5" s="1524"/>
      <c r="K5" s="1524"/>
      <c r="L5" s="1524"/>
      <c r="M5" s="28"/>
      <c r="N5" s="28"/>
      <c r="O5" s="28"/>
    </row>
    <row r="6" spans="1:15" ht="18.75">
      <c r="A6" s="1527" t="s">
        <v>731</v>
      </c>
      <c r="B6" s="1527"/>
      <c r="C6" s="1527"/>
      <c r="D6" s="1527"/>
      <c r="E6" s="1527"/>
      <c r="F6" s="1527"/>
      <c r="G6" s="1527"/>
      <c r="H6" s="1527"/>
      <c r="I6" s="1527"/>
      <c r="J6" s="1527"/>
      <c r="K6" s="1527"/>
      <c r="L6" s="1527"/>
      <c r="M6" s="28"/>
      <c r="N6" s="28"/>
      <c r="O6" s="28"/>
    </row>
    <row r="7" spans="1:15" ht="18.75">
      <c r="A7" s="1529" t="s">
        <v>70</v>
      </c>
      <c r="B7" s="1533">
        <v>2017</v>
      </c>
      <c r="C7" s="1534"/>
      <c r="D7" s="1533">
        <v>2018</v>
      </c>
      <c r="E7" s="1535"/>
      <c r="F7" s="1534"/>
      <c r="G7" s="1536" t="s">
        <v>619</v>
      </c>
      <c r="H7" s="1537"/>
      <c r="I7" s="1538"/>
      <c r="J7" s="1519" t="s">
        <v>597</v>
      </c>
      <c r="K7" s="1520"/>
      <c r="L7" s="1531" t="s">
        <v>71</v>
      </c>
      <c r="M7" s="28"/>
      <c r="N7" s="28"/>
      <c r="O7" s="28"/>
    </row>
    <row r="8" spans="1:15" ht="56.25" customHeight="1">
      <c r="A8" s="1530"/>
      <c r="B8" s="374" t="s">
        <v>480</v>
      </c>
      <c r="C8" s="374" t="s">
        <v>97</v>
      </c>
      <c r="D8" s="374" t="s">
        <v>488</v>
      </c>
      <c r="E8" s="374" t="s">
        <v>471</v>
      </c>
      <c r="F8" s="374" t="s">
        <v>222</v>
      </c>
      <c r="G8" s="374" t="s">
        <v>427</v>
      </c>
      <c r="H8" s="374" t="s">
        <v>482</v>
      </c>
      <c r="I8" s="374" t="s">
        <v>484</v>
      </c>
      <c r="J8" s="374" t="s">
        <v>492</v>
      </c>
      <c r="K8" s="374" t="s">
        <v>486</v>
      </c>
      <c r="L8" s="1532"/>
    </row>
    <row r="9" spans="1:15" ht="15.75" customHeight="1">
      <c r="A9" s="13" t="s">
        <v>0</v>
      </c>
      <c r="B9" s="100">
        <v>100</v>
      </c>
      <c r="C9" s="138">
        <v>44.4</v>
      </c>
      <c r="D9" s="375"/>
      <c r="E9" s="163"/>
      <c r="F9" s="140">
        <v>44</v>
      </c>
      <c r="G9" s="139"/>
      <c r="H9" s="375"/>
      <c r="I9" s="163"/>
      <c r="J9" s="163"/>
      <c r="K9" s="377"/>
      <c r="L9" s="65"/>
    </row>
    <row r="10" spans="1:15" ht="23.25" customHeight="1">
      <c r="A10" s="37" t="s">
        <v>1</v>
      </c>
      <c r="B10" s="108">
        <v>100</v>
      </c>
      <c r="C10" s="136">
        <v>100</v>
      </c>
      <c r="D10" s="368">
        <v>100</v>
      </c>
      <c r="E10" s="78"/>
      <c r="F10" s="141">
        <v>83</v>
      </c>
      <c r="G10" s="130"/>
      <c r="H10" s="368"/>
      <c r="I10" s="229"/>
      <c r="J10" s="157"/>
      <c r="K10" s="378"/>
      <c r="L10" s="51" t="s">
        <v>72</v>
      </c>
    </row>
    <row r="11" spans="1:15" ht="12.75" customHeight="1">
      <c r="A11" s="37" t="s">
        <v>2</v>
      </c>
      <c r="B11" s="108">
        <v>100</v>
      </c>
      <c r="C11" s="102">
        <v>0</v>
      </c>
      <c r="D11" s="368">
        <v>80</v>
      </c>
      <c r="E11" s="143" t="s">
        <v>255</v>
      </c>
      <c r="F11" s="141">
        <v>0</v>
      </c>
      <c r="G11" s="130"/>
      <c r="H11" s="376"/>
      <c r="I11" s="230"/>
      <c r="J11" s="157"/>
      <c r="K11" s="379"/>
      <c r="L11" s="51" t="s">
        <v>72</v>
      </c>
    </row>
    <row r="12" spans="1:15" ht="15.75" customHeight="1">
      <c r="A12" s="37" t="s">
        <v>3</v>
      </c>
      <c r="B12" s="108">
        <v>90</v>
      </c>
      <c r="C12" s="136">
        <v>100</v>
      </c>
      <c r="D12" s="368">
        <v>90</v>
      </c>
      <c r="E12" s="143" t="s">
        <v>255</v>
      </c>
      <c r="F12" s="141">
        <v>100</v>
      </c>
      <c r="G12" s="101"/>
      <c r="H12" s="368"/>
      <c r="I12" s="228"/>
      <c r="J12" s="157"/>
      <c r="K12" s="380"/>
      <c r="L12" s="51" t="s">
        <v>72</v>
      </c>
    </row>
    <row r="13" spans="1:15" ht="13.5" customHeight="1">
      <c r="A13" s="37" t="s">
        <v>4</v>
      </c>
      <c r="B13" s="108">
        <v>100</v>
      </c>
      <c r="C13" s="136">
        <v>67</v>
      </c>
      <c r="D13" s="368">
        <v>100</v>
      </c>
      <c r="E13" s="78"/>
      <c r="F13" s="141">
        <v>67</v>
      </c>
      <c r="G13" s="101"/>
      <c r="H13" s="368"/>
      <c r="I13" s="228"/>
      <c r="J13" s="157"/>
      <c r="K13" s="380"/>
      <c r="L13" s="51" t="s">
        <v>72</v>
      </c>
    </row>
    <row r="14" spans="1:15" ht="13.5" customHeight="1">
      <c r="A14" s="37" t="s">
        <v>5</v>
      </c>
      <c r="B14" s="108">
        <v>100</v>
      </c>
      <c r="C14" s="136">
        <v>100</v>
      </c>
      <c r="D14" s="368">
        <v>100</v>
      </c>
      <c r="E14" s="79"/>
      <c r="F14" s="141">
        <v>100</v>
      </c>
      <c r="G14" s="101"/>
      <c r="H14" s="368"/>
      <c r="I14" s="228"/>
      <c r="J14" s="157"/>
      <c r="K14" s="380"/>
      <c r="L14" s="51" t="s">
        <v>72</v>
      </c>
    </row>
    <row r="15" spans="1:15" ht="12.75" customHeight="1">
      <c r="A15" s="37" t="s">
        <v>6</v>
      </c>
      <c r="B15" s="108">
        <v>100</v>
      </c>
      <c r="C15" s="136">
        <v>50</v>
      </c>
      <c r="D15" s="368">
        <v>83</v>
      </c>
      <c r="E15" s="78"/>
      <c r="F15" s="141">
        <v>83</v>
      </c>
      <c r="G15" s="101"/>
      <c r="H15" s="376"/>
      <c r="I15" s="229"/>
      <c r="J15" s="157"/>
      <c r="K15" s="378"/>
      <c r="L15" s="51" t="s">
        <v>72</v>
      </c>
      <c r="N15" s="164"/>
    </row>
    <row r="16" spans="1:15" ht="16.5" customHeight="1">
      <c r="A16" s="37" t="s">
        <v>7</v>
      </c>
      <c r="B16" s="108">
        <v>90</v>
      </c>
      <c r="C16" s="136">
        <v>83</v>
      </c>
      <c r="D16" s="368">
        <v>100</v>
      </c>
      <c r="E16" s="143" t="s">
        <v>255</v>
      </c>
      <c r="F16" s="141">
        <v>83</v>
      </c>
      <c r="G16" s="101"/>
      <c r="H16" s="376"/>
      <c r="I16" s="230"/>
      <c r="J16" s="157"/>
      <c r="K16" s="379"/>
      <c r="L16" s="51" t="s">
        <v>72</v>
      </c>
    </row>
    <row r="17" spans="1:12" ht="13.5" customHeight="1">
      <c r="A17" s="37" t="s">
        <v>8</v>
      </c>
      <c r="B17" s="108">
        <v>100</v>
      </c>
      <c r="C17" s="136">
        <v>100</v>
      </c>
      <c r="D17" s="343">
        <v>100</v>
      </c>
      <c r="E17" s="78"/>
      <c r="F17" s="141">
        <v>100</v>
      </c>
      <c r="G17" s="101"/>
      <c r="H17" s="376"/>
      <c r="I17" s="78"/>
      <c r="J17" s="157"/>
      <c r="K17" s="381"/>
      <c r="L17" s="51" t="s">
        <v>72</v>
      </c>
    </row>
    <row r="18" spans="1:12" ht="36.75" customHeight="1">
      <c r="A18" s="37" t="s">
        <v>9</v>
      </c>
      <c r="B18" s="108">
        <v>100</v>
      </c>
      <c r="C18" s="136">
        <v>0</v>
      </c>
      <c r="D18" s="344" t="s">
        <v>615</v>
      </c>
      <c r="E18" s="78"/>
      <c r="F18" s="141">
        <v>100</v>
      </c>
      <c r="G18" s="101"/>
      <c r="H18" s="376"/>
      <c r="I18" s="78"/>
      <c r="J18" s="157"/>
      <c r="K18" s="381"/>
      <c r="L18" s="51" t="s">
        <v>72</v>
      </c>
    </row>
    <row r="19" spans="1:12" ht="13.5" customHeight="1">
      <c r="A19" s="37"/>
      <c r="B19" s="37"/>
      <c r="C19" s="37"/>
      <c r="D19" s="37"/>
      <c r="E19" s="37"/>
      <c r="F19" s="37"/>
      <c r="G19" s="37"/>
      <c r="H19" s="37"/>
      <c r="I19" s="37"/>
      <c r="J19" s="37"/>
      <c r="K19" s="37"/>
      <c r="L19" s="37"/>
    </row>
    <row r="20" spans="1:12" ht="13.5" customHeight="1">
      <c r="A20" s="13" t="s">
        <v>10</v>
      </c>
      <c r="B20" s="100">
        <v>100</v>
      </c>
      <c r="C20" s="133">
        <v>50</v>
      </c>
      <c r="D20" s="87"/>
      <c r="E20" s="87"/>
      <c r="F20" s="87"/>
      <c r="G20" s="87"/>
      <c r="H20" s="87"/>
      <c r="I20" s="87"/>
      <c r="J20" s="87"/>
      <c r="K20" s="87"/>
      <c r="L20" s="65"/>
    </row>
    <row r="21" spans="1:12" ht="13.5" customHeight="1">
      <c r="A21" s="37" t="s">
        <v>11</v>
      </c>
      <c r="B21" s="108">
        <v>85</v>
      </c>
      <c r="C21" s="123">
        <v>100</v>
      </c>
      <c r="D21" s="343">
        <v>100</v>
      </c>
      <c r="E21" s="79"/>
      <c r="F21" s="101">
        <v>100</v>
      </c>
      <c r="G21" s="101"/>
      <c r="H21" s="381"/>
      <c r="I21" s="78"/>
      <c r="J21" s="157"/>
      <c r="K21" s="381"/>
      <c r="L21" s="51" t="s">
        <v>72</v>
      </c>
    </row>
    <row r="22" spans="1:12" ht="13.5" customHeight="1">
      <c r="A22" s="37" t="s">
        <v>12</v>
      </c>
      <c r="B22" s="108">
        <v>100</v>
      </c>
      <c r="C22" s="123">
        <v>100</v>
      </c>
      <c r="D22" s="343">
        <v>100</v>
      </c>
      <c r="E22" s="78"/>
      <c r="F22" s="101">
        <v>100</v>
      </c>
      <c r="G22" s="101"/>
      <c r="H22" s="381"/>
      <c r="I22" s="78"/>
      <c r="J22" s="157"/>
      <c r="K22" s="381"/>
      <c r="L22" s="51" t="s">
        <v>72</v>
      </c>
    </row>
    <row r="23" spans="1:12" ht="13.5" customHeight="1">
      <c r="A23" s="37" t="s">
        <v>13</v>
      </c>
      <c r="B23" s="108">
        <v>0</v>
      </c>
      <c r="C23" s="123">
        <v>0</v>
      </c>
      <c r="D23" s="343">
        <v>100</v>
      </c>
      <c r="E23" s="80"/>
      <c r="F23" s="101">
        <v>100</v>
      </c>
      <c r="G23" s="101"/>
      <c r="H23" s="381"/>
      <c r="I23" s="78"/>
      <c r="J23" s="157"/>
      <c r="K23" s="381"/>
      <c r="L23" s="51" t="s">
        <v>72</v>
      </c>
    </row>
    <row r="24" spans="1:12" ht="13.5" customHeight="1">
      <c r="A24" s="37" t="s">
        <v>14</v>
      </c>
      <c r="B24" s="108">
        <v>100</v>
      </c>
      <c r="C24" s="123">
        <v>0</v>
      </c>
      <c r="D24" s="343">
        <v>100</v>
      </c>
      <c r="E24" s="78"/>
      <c r="F24" s="101">
        <v>100</v>
      </c>
      <c r="G24" s="101"/>
      <c r="H24" s="381"/>
      <c r="I24" s="78"/>
      <c r="J24" s="157"/>
      <c r="K24" s="381"/>
      <c r="L24" s="51" t="s">
        <v>72</v>
      </c>
    </row>
    <row r="25" spans="1:12" ht="13.5" customHeight="1">
      <c r="A25" s="37" t="s">
        <v>15</v>
      </c>
      <c r="B25" s="108">
        <v>100</v>
      </c>
      <c r="C25" s="123">
        <v>100</v>
      </c>
      <c r="D25" s="343">
        <v>100</v>
      </c>
      <c r="E25" s="78"/>
      <c r="F25" s="101">
        <v>100</v>
      </c>
      <c r="G25" s="101"/>
      <c r="H25" s="381"/>
      <c r="I25" s="78"/>
      <c r="J25" s="157"/>
      <c r="K25" s="381"/>
      <c r="L25" s="51" t="s">
        <v>72</v>
      </c>
    </row>
    <row r="26" spans="1:12" ht="13.5" customHeight="1">
      <c r="A26" s="37" t="s">
        <v>16</v>
      </c>
      <c r="B26" s="108">
        <v>100</v>
      </c>
      <c r="C26" s="123">
        <v>67</v>
      </c>
      <c r="D26" s="343">
        <v>100</v>
      </c>
      <c r="E26" s="78"/>
      <c r="F26" s="101">
        <v>67</v>
      </c>
      <c r="G26" s="101"/>
      <c r="H26" s="381"/>
      <c r="I26" s="78"/>
      <c r="J26" s="157"/>
      <c r="K26" s="381"/>
      <c r="L26" s="51" t="s">
        <v>72</v>
      </c>
    </row>
    <row r="27" spans="1:12" ht="13.5" customHeight="1">
      <c r="A27" s="37"/>
      <c r="B27" s="37"/>
      <c r="C27" s="37"/>
      <c r="D27" s="37"/>
      <c r="E27" s="37"/>
      <c r="F27" s="37"/>
      <c r="G27" s="37"/>
      <c r="H27" s="37"/>
      <c r="I27" s="37"/>
      <c r="J27" s="37"/>
      <c r="K27" s="37"/>
      <c r="L27" s="37"/>
    </row>
    <row r="28" spans="1:12" ht="13.5" customHeight="1">
      <c r="A28" s="13" t="s">
        <v>17</v>
      </c>
      <c r="B28" s="100">
        <v>100</v>
      </c>
      <c r="C28" s="138">
        <v>37.5</v>
      </c>
      <c r="D28" s="87"/>
      <c r="E28" s="87"/>
      <c r="F28" s="87"/>
      <c r="G28" s="87"/>
      <c r="H28" s="87"/>
      <c r="I28" s="87"/>
      <c r="J28" s="87"/>
      <c r="K28" s="87"/>
      <c r="L28" s="65"/>
    </row>
    <row r="29" spans="1:12" ht="15.75">
      <c r="A29" s="37" t="s">
        <v>18</v>
      </c>
      <c r="B29" s="108">
        <v>100</v>
      </c>
      <c r="C29" s="136">
        <v>0</v>
      </c>
      <c r="D29" s="368">
        <v>50</v>
      </c>
      <c r="E29" s="79"/>
      <c r="F29" s="141">
        <v>0</v>
      </c>
      <c r="G29" s="101"/>
      <c r="H29" s="376"/>
      <c r="I29" s="185"/>
      <c r="J29" s="157"/>
      <c r="K29" s="382"/>
      <c r="L29" s="51" t="s">
        <v>72</v>
      </c>
    </row>
    <row r="30" spans="1:12" ht="13.5" customHeight="1">
      <c r="A30" s="37" t="s">
        <v>19</v>
      </c>
      <c r="B30" s="108">
        <v>100</v>
      </c>
      <c r="C30" s="136">
        <v>67</v>
      </c>
      <c r="D30" s="368">
        <v>100</v>
      </c>
      <c r="E30" s="79"/>
      <c r="F30" s="141">
        <v>100</v>
      </c>
      <c r="G30" s="101"/>
      <c r="H30" s="376"/>
      <c r="I30" s="184"/>
      <c r="J30" s="157"/>
      <c r="K30" s="383"/>
      <c r="L30" s="51" t="s">
        <v>72</v>
      </c>
    </row>
    <row r="31" spans="1:12" ht="15.75">
      <c r="A31" s="37" t="s">
        <v>20</v>
      </c>
      <c r="B31" s="108">
        <v>100</v>
      </c>
      <c r="C31" s="136">
        <v>83</v>
      </c>
      <c r="D31" s="368">
        <v>100</v>
      </c>
      <c r="E31" s="78"/>
      <c r="F31" s="141">
        <v>83</v>
      </c>
      <c r="G31" s="101"/>
      <c r="H31" s="376"/>
      <c r="I31" s="185"/>
      <c r="J31" s="157"/>
      <c r="K31" s="382"/>
      <c r="L31" s="51" t="s">
        <v>72</v>
      </c>
    </row>
    <row r="32" spans="1:12" ht="13.5" customHeight="1">
      <c r="A32" s="37" t="s">
        <v>21</v>
      </c>
      <c r="B32" s="108">
        <v>100</v>
      </c>
      <c r="C32" s="136">
        <v>100</v>
      </c>
      <c r="D32" s="368">
        <v>100</v>
      </c>
      <c r="E32" s="79"/>
      <c r="F32" s="141">
        <v>100</v>
      </c>
      <c r="G32" s="101"/>
      <c r="H32" s="376"/>
      <c r="I32" s="79"/>
      <c r="J32" s="157"/>
      <c r="K32" s="384"/>
      <c r="L32" s="51" t="s">
        <v>72</v>
      </c>
    </row>
    <row r="33" spans="1:12" ht="13.5" customHeight="1">
      <c r="A33" s="37" t="s">
        <v>22</v>
      </c>
      <c r="B33" s="108">
        <v>100</v>
      </c>
      <c r="C33" s="136">
        <v>83</v>
      </c>
      <c r="D33" s="368">
        <v>100</v>
      </c>
      <c r="E33" s="79"/>
      <c r="F33" s="141">
        <v>100</v>
      </c>
      <c r="G33" s="101"/>
      <c r="H33" s="376"/>
      <c r="I33" s="79"/>
      <c r="J33" s="157"/>
      <c r="K33" s="384"/>
      <c r="L33" s="51" t="s">
        <v>72</v>
      </c>
    </row>
    <row r="34" spans="1:12" ht="13.5" customHeight="1">
      <c r="A34" s="37" t="s">
        <v>23</v>
      </c>
      <c r="B34" s="108">
        <v>100</v>
      </c>
      <c r="C34" s="136">
        <v>83</v>
      </c>
      <c r="D34" s="368">
        <v>100</v>
      </c>
      <c r="E34" s="78"/>
      <c r="F34" s="141">
        <v>0</v>
      </c>
      <c r="G34" s="101"/>
      <c r="H34" s="376"/>
      <c r="I34" s="79"/>
      <c r="J34" s="157"/>
      <c r="K34" s="384"/>
      <c r="L34" s="51" t="s">
        <v>72</v>
      </c>
    </row>
    <row r="35" spans="1:12" ht="13.5" customHeight="1">
      <c r="A35" s="37" t="s">
        <v>24</v>
      </c>
      <c r="B35" s="108">
        <v>100</v>
      </c>
      <c r="C35" s="136">
        <v>100</v>
      </c>
      <c r="D35" s="368">
        <v>100</v>
      </c>
      <c r="E35" s="79"/>
      <c r="F35" s="141">
        <v>83</v>
      </c>
      <c r="G35" s="101"/>
      <c r="H35" s="376"/>
      <c r="I35" s="79"/>
      <c r="J35" s="157"/>
      <c r="K35" s="384"/>
      <c r="L35" s="51" t="s">
        <v>72</v>
      </c>
    </row>
    <row r="36" spans="1:12" ht="13.5" customHeight="1">
      <c r="A36" s="37" t="s">
        <v>25</v>
      </c>
      <c r="B36" s="108">
        <v>100</v>
      </c>
      <c r="C36" s="136">
        <v>100</v>
      </c>
      <c r="D36" s="368">
        <v>100</v>
      </c>
      <c r="E36" s="79"/>
      <c r="F36" s="141">
        <v>100</v>
      </c>
      <c r="G36" s="101"/>
      <c r="H36" s="376"/>
      <c r="I36" s="79"/>
      <c r="J36" s="157"/>
      <c r="K36" s="384"/>
      <c r="L36" s="51" t="s">
        <v>72</v>
      </c>
    </row>
    <row r="37" spans="1:12" ht="13.5" customHeight="1">
      <c r="A37" s="37"/>
      <c r="B37" s="37"/>
      <c r="C37" s="37"/>
      <c r="D37" s="37"/>
      <c r="E37" s="37"/>
      <c r="F37" s="37"/>
      <c r="G37" s="37"/>
      <c r="H37" s="37"/>
      <c r="I37" s="37"/>
      <c r="J37" s="37"/>
      <c r="K37" s="37"/>
      <c r="L37" s="68"/>
    </row>
    <row r="38" spans="1:12" ht="30" customHeight="1">
      <c r="A38" s="57" t="s">
        <v>79</v>
      </c>
      <c r="B38" s="113">
        <v>100</v>
      </c>
      <c r="C38" s="113">
        <v>58.3</v>
      </c>
      <c r="D38" s="163"/>
      <c r="E38" s="163"/>
      <c r="F38" s="100">
        <v>67</v>
      </c>
      <c r="G38" s="100"/>
      <c r="H38" s="100"/>
      <c r="I38" s="100"/>
      <c r="J38" s="100"/>
      <c r="K38" s="100"/>
      <c r="L38" s="100"/>
    </row>
    <row r="39" spans="1:12" ht="13.5" customHeight="1">
      <c r="A39" s="37" t="s">
        <v>26</v>
      </c>
      <c r="B39" s="108">
        <v>100</v>
      </c>
      <c r="C39" s="136">
        <v>100</v>
      </c>
      <c r="D39" s="343">
        <v>100</v>
      </c>
      <c r="E39" s="78"/>
      <c r="F39" s="101">
        <v>100</v>
      </c>
      <c r="G39" s="101"/>
      <c r="H39" s="376"/>
      <c r="I39" s="79"/>
      <c r="J39" s="157"/>
      <c r="K39" s="384"/>
      <c r="L39" s="51" t="s">
        <v>72</v>
      </c>
    </row>
    <row r="40" spans="1:12" ht="13.5" customHeight="1">
      <c r="A40" s="37" t="s">
        <v>27</v>
      </c>
      <c r="B40" s="108">
        <v>100</v>
      </c>
      <c r="C40" s="136">
        <v>100</v>
      </c>
      <c r="D40" s="343">
        <v>100</v>
      </c>
      <c r="E40" s="79"/>
      <c r="F40" s="101">
        <v>100</v>
      </c>
      <c r="G40" s="101"/>
      <c r="H40" s="376"/>
      <c r="I40" s="79"/>
      <c r="J40" s="157"/>
      <c r="K40" s="384"/>
      <c r="L40" s="51" t="s">
        <v>72</v>
      </c>
    </row>
    <row r="41" spans="1:12" ht="15.75">
      <c r="A41" s="37" t="s">
        <v>28</v>
      </c>
      <c r="B41" s="108">
        <v>100</v>
      </c>
      <c r="C41" s="136">
        <v>83</v>
      </c>
      <c r="D41" s="343">
        <v>100</v>
      </c>
      <c r="E41" s="79"/>
      <c r="F41" s="101">
        <v>83</v>
      </c>
      <c r="G41" s="101"/>
      <c r="H41" s="376"/>
      <c r="I41" s="144"/>
      <c r="J41" s="157"/>
      <c r="K41" s="386"/>
      <c r="L41" s="51" t="s">
        <v>72</v>
      </c>
    </row>
    <row r="42" spans="1:12" ht="13.5" customHeight="1">
      <c r="A42" s="37" t="s">
        <v>29</v>
      </c>
      <c r="B42" s="108">
        <v>100</v>
      </c>
      <c r="C42" s="136">
        <v>100</v>
      </c>
      <c r="D42" s="343">
        <v>100</v>
      </c>
      <c r="E42" s="79"/>
      <c r="F42" s="101">
        <v>100</v>
      </c>
      <c r="G42" s="101"/>
      <c r="H42" s="376"/>
      <c r="I42" s="157"/>
      <c r="J42" s="157"/>
      <c r="K42" s="351"/>
      <c r="L42" s="51" t="s">
        <v>72</v>
      </c>
    </row>
    <row r="43" spans="1:12" ht="13.5" customHeight="1">
      <c r="A43" s="37" t="s">
        <v>30</v>
      </c>
      <c r="B43" s="108">
        <v>100</v>
      </c>
      <c r="C43" s="136">
        <v>100</v>
      </c>
      <c r="D43" s="343">
        <v>100</v>
      </c>
      <c r="E43" s="78"/>
      <c r="F43" s="101">
        <v>100</v>
      </c>
      <c r="G43" s="101"/>
      <c r="H43" s="376"/>
      <c r="I43" s="157"/>
      <c r="J43" s="157"/>
      <c r="K43" s="351"/>
      <c r="L43" s="51" t="s">
        <v>72</v>
      </c>
    </row>
    <row r="44" spans="1:12" ht="13.5" customHeight="1">
      <c r="A44" s="37" t="s">
        <v>31</v>
      </c>
      <c r="B44" s="108">
        <v>100</v>
      </c>
      <c r="C44" s="136">
        <v>67</v>
      </c>
      <c r="D44" s="343">
        <v>100</v>
      </c>
      <c r="E44" s="78"/>
      <c r="F44" s="101">
        <v>50</v>
      </c>
      <c r="G44" s="101"/>
      <c r="H44" s="376"/>
      <c r="I44" s="157"/>
      <c r="J44" s="157"/>
      <c r="K44" s="351"/>
      <c r="L44" s="51" t="s">
        <v>72</v>
      </c>
    </row>
    <row r="45" spans="1:12" ht="13.5" customHeight="1">
      <c r="A45" s="37" t="s">
        <v>32</v>
      </c>
      <c r="B45" s="108">
        <v>100</v>
      </c>
      <c r="C45" s="136">
        <v>100</v>
      </c>
      <c r="D45" s="343">
        <v>100</v>
      </c>
      <c r="E45" s="78"/>
      <c r="F45" s="101">
        <v>100</v>
      </c>
      <c r="G45" s="101"/>
      <c r="H45" s="376"/>
      <c r="I45" s="157"/>
      <c r="J45" s="157"/>
      <c r="K45" s="351"/>
      <c r="L45" s="51" t="s">
        <v>72</v>
      </c>
    </row>
    <row r="46" spans="1:12" ht="13.5" customHeight="1">
      <c r="A46" s="37" t="s">
        <v>33</v>
      </c>
      <c r="B46" s="108">
        <v>100</v>
      </c>
      <c r="C46" s="136">
        <v>100</v>
      </c>
      <c r="D46" s="343">
        <v>100</v>
      </c>
      <c r="E46" s="78"/>
      <c r="F46" s="101">
        <v>83</v>
      </c>
      <c r="G46" s="101"/>
      <c r="H46" s="376"/>
      <c r="I46" s="157"/>
      <c r="J46" s="157"/>
      <c r="K46" s="351"/>
      <c r="L46" s="51" t="s">
        <v>72</v>
      </c>
    </row>
    <row r="47" spans="1:12" ht="13.5" customHeight="1">
      <c r="A47" s="37" t="s">
        <v>34</v>
      </c>
      <c r="B47" s="108">
        <v>80</v>
      </c>
      <c r="C47" s="136">
        <v>67</v>
      </c>
      <c r="D47" s="385">
        <v>0.8</v>
      </c>
      <c r="E47" s="78" t="s">
        <v>268</v>
      </c>
      <c r="F47" s="142">
        <v>100</v>
      </c>
      <c r="G47" s="101"/>
      <c r="H47" s="376"/>
      <c r="I47" s="157"/>
      <c r="J47" s="157"/>
      <c r="K47" s="351"/>
      <c r="L47" s="51" t="s">
        <v>72</v>
      </c>
    </row>
    <row r="48" spans="1:12" ht="13.5" customHeight="1">
      <c r="A48" s="37" t="s">
        <v>35</v>
      </c>
      <c r="B48" s="108">
        <v>100</v>
      </c>
      <c r="C48" s="136">
        <v>100</v>
      </c>
      <c r="D48" s="343">
        <v>100</v>
      </c>
      <c r="E48" s="78"/>
      <c r="F48" s="101">
        <v>100</v>
      </c>
      <c r="G48" s="101"/>
      <c r="H48" s="376"/>
      <c r="I48" s="157"/>
      <c r="J48" s="157"/>
      <c r="K48" s="351"/>
      <c r="L48" s="51" t="s">
        <v>72</v>
      </c>
    </row>
    <row r="49" spans="1:12" ht="13.5" customHeight="1">
      <c r="A49" s="37" t="s">
        <v>36</v>
      </c>
      <c r="B49" s="108">
        <v>100</v>
      </c>
      <c r="C49" s="136">
        <v>83</v>
      </c>
      <c r="D49" s="343">
        <v>100</v>
      </c>
      <c r="E49" s="78"/>
      <c r="F49" s="101">
        <v>100</v>
      </c>
      <c r="G49" s="101"/>
      <c r="H49" s="376"/>
      <c r="I49" s="157"/>
      <c r="J49" s="157"/>
      <c r="K49" s="351"/>
      <c r="L49" s="51" t="s">
        <v>72</v>
      </c>
    </row>
    <row r="50" spans="1:12" ht="13.5" customHeight="1">
      <c r="A50" s="37" t="s">
        <v>37</v>
      </c>
      <c r="B50" s="108">
        <v>100</v>
      </c>
      <c r="C50" s="136">
        <v>0</v>
      </c>
      <c r="D50" s="343">
        <v>0</v>
      </c>
      <c r="E50" s="78"/>
      <c r="F50" s="101">
        <v>0</v>
      </c>
      <c r="G50" s="101"/>
      <c r="H50" s="376"/>
      <c r="I50" s="157"/>
      <c r="J50" s="157"/>
      <c r="K50" s="351"/>
      <c r="L50" s="51" t="s">
        <v>72</v>
      </c>
    </row>
    <row r="51" spans="1:12" ht="13.5" customHeight="1">
      <c r="A51" s="37"/>
      <c r="B51" s="37"/>
      <c r="C51" s="37"/>
      <c r="D51" s="37"/>
      <c r="E51" s="37"/>
      <c r="F51" s="37"/>
      <c r="G51" s="37"/>
      <c r="H51" s="37"/>
      <c r="I51" s="37"/>
      <c r="J51" s="37"/>
      <c r="K51" s="37"/>
      <c r="L51" s="37"/>
    </row>
    <row r="52" spans="1:12" ht="13.5" customHeight="1">
      <c r="A52" s="13" t="s">
        <v>38</v>
      </c>
      <c r="B52" s="100">
        <v>100</v>
      </c>
      <c r="C52" s="138">
        <v>50</v>
      </c>
      <c r="D52" s="349"/>
      <c r="E52" s="65"/>
      <c r="F52" s="100">
        <v>50</v>
      </c>
      <c r="G52" s="100"/>
      <c r="H52" s="100"/>
      <c r="I52" s="100"/>
      <c r="J52" s="100"/>
      <c r="K52" s="100"/>
      <c r="L52" s="100"/>
    </row>
    <row r="53" spans="1:12" ht="15.75">
      <c r="A53" s="37" t="s">
        <v>39</v>
      </c>
      <c r="B53" s="108">
        <v>100</v>
      </c>
      <c r="C53" s="102">
        <v>100</v>
      </c>
      <c r="D53" s="343">
        <v>100</v>
      </c>
      <c r="E53" s="93"/>
      <c r="F53" s="101">
        <v>100</v>
      </c>
      <c r="G53" s="101"/>
      <c r="H53" s="376"/>
      <c r="I53" s="253"/>
      <c r="J53" s="157"/>
      <c r="K53" s="387"/>
      <c r="L53" s="51" t="s">
        <v>72</v>
      </c>
    </row>
    <row r="54" spans="1:12" ht="13.5" customHeight="1">
      <c r="A54" s="37" t="s">
        <v>40</v>
      </c>
      <c r="B54" s="108">
        <v>100</v>
      </c>
      <c r="C54" s="136">
        <v>100</v>
      </c>
      <c r="D54" s="343">
        <v>100</v>
      </c>
      <c r="E54" s="93"/>
      <c r="F54" s="101">
        <v>83</v>
      </c>
      <c r="G54" s="101"/>
      <c r="H54" s="376"/>
      <c r="I54" s="93"/>
      <c r="J54" s="157"/>
      <c r="K54" s="388"/>
      <c r="L54" s="51" t="s">
        <v>72</v>
      </c>
    </row>
    <row r="55" spans="1:12" ht="30">
      <c r="A55" s="37" t="s">
        <v>41</v>
      </c>
      <c r="B55" s="108">
        <v>100</v>
      </c>
      <c r="C55" s="136">
        <v>0</v>
      </c>
      <c r="D55" s="368">
        <v>50</v>
      </c>
      <c r="E55" s="144" t="s">
        <v>255</v>
      </c>
      <c r="F55" s="141">
        <v>67</v>
      </c>
      <c r="G55" s="101"/>
      <c r="H55" s="376"/>
      <c r="I55" s="185"/>
      <c r="J55" s="157"/>
      <c r="K55" s="382"/>
      <c r="L55" s="51" t="s">
        <v>72</v>
      </c>
    </row>
    <row r="56" spans="1:12" ht="13.5" customHeight="1">
      <c r="A56" s="37" t="s">
        <v>42</v>
      </c>
      <c r="B56" s="108">
        <v>71</v>
      </c>
      <c r="C56" s="136">
        <v>100</v>
      </c>
      <c r="D56" s="343">
        <v>100</v>
      </c>
      <c r="E56" s="93"/>
      <c r="F56" s="101">
        <v>100</v>
      </c>
      <c r="G56" s="101"/>
      <c r="H56" s="376"/>
      <c r="I56" s="93"/>
      <c r="J56" s="157"/>
      <c r="K56" s="388"/>
      <c r="L56" s="51" t="s">
        <v>72</v>
      </c>
    </row>
    <row r="57" spans="1:12" ht="13.5" customHeight="1">
      <c r="A57" s="37" t="s">
        <v>43</v>
      </c>
      <c r="B57" s="108">
        <v>100</v>
      </c>
      <c r="C57" s="136">
        <v>0</v>
      </c>
      <c r="D57" s="368">
        <v>67</v>
      </c>
      <c r="E57" s="144" t="s">
        <v>255</v>
      </c>
      <c r="F57" s="141">
        <v>67</v>
      </c>
      <c r="G57" s="101"/>
      <c r="H57" s="376"/>
      <c r="I57" s="93"/>
      <c r="J57" s="157"/>
      <c r="K57" s="388"/>
      <c r="L57" s="51" t="s">
        <v>72</v>
      </c>
    </row>
    <row r="58" spans="1:12" ht="13.5" customHeight="1">
      <c r="A58" s="37" t="s">
        <v>44</v>
      </c>
      <c r="B58" s="108">
        <v>100</v>
      </c>
      <c r="C58" s="136">
        <v>83</v>
      </c>
      <c r="D58" s="343">
        <v>100</v>
      </c>
      <c r="E58" s="93"/>
      <c r="F58" s="101">
        <v>100</v>
      </c>
      <c r="G58" s="101"/>
      <c r="H58" s="376"/>
      <c r="I58" s="93"/>
      <c r="J58" s="157"/>
      <c r="K58" s="388"/>
      <c r="L58" s="51" t="s">
        <v>72</v>
      </c>
    </row>
    <row r="59" spans="1:12" ht="13.5" customHeight="1">
      <c r="A59" s="37"/>
      <c r="B59" s="37"/>
      <c r="C59" s="37"/>
      <c r="D59" s="37"/>
      <c r="E59" s="37"/>
      <c r="F59" s="37"/>
      <c r="G59" s="37"/>
      <c r="H59" s="37"/>
      <c r="I59" s="37"/>
      <c r="J59" s="37"/>
      <c r="K59" s="37"/>
      <c r="L59" s="37"/>
    </row>
    <row r="60" spans="1:12" ht="13.5" customHeight="1">
      <c r="A60" s="13" t="s">
        <v>45</v>
      </c>
      <c r="B60" s="100">
        <v>100</v>
      </c>
      <c r="C60" s="138">
        <v>80</v>
      </c>
      <c r="D60" s="65"/>
      <c r="E60" s="65"/>
      <c r="F60" s="100">
        <v>60</v>
      </c>
      <c r="G60" s="100"/>
      <c r="H60" s="100"/>
      <c r="I60" s="100"/>
      <c r="J60" s="100"/>
      <c r="K60" s="100"/>
      <c r="L60" s="100"/>
    </row>
    <row r="61" spans="1:12" ht="13.5" customHeight="1">
      <c r="A61" s="37" t="s">
        <v>47</v>
      </c>
      <c r="B61" s="108">
        <v>100</v>
      </c>
      <c r="C61" s="136">
        <v>83</v>
      </c>
      <c r="D61" s="343">
        <v>100</v>
      </c>
      <c r="E61" s="93"/>
      <c r="F61" s="101">
        <v>83</v>
      </c>
      <c r="G61" s="101"/>
      <c r="H61" s="376"/>
      <c r="I61" s="93"/>
      <c r="J61" s="157"/>
      <c r="K61" s="388"/>
      <c r="L61" s="51" t="s">
        <v>72</v>
      </c>
    </row>
    <row r="62" spans="1:12" ht="13.5" customHeight="1">
      <c r="A62" s="37" t="s">
        <v>50</v>
      </c>
      <c r="B62" s="108">
        <v>100</v>
      </c>
      <c r="C62" s="136">
        <v>100</v>
      </c>
      <c r="D62" s="343">
        <v>100</v>
      </c>
      <c r="E62" s="51"/>
      <c r="F62" s="101">
        <v>100</v>
      </c>
      <c r="G62" s="101"/>
      <c r="H62" s="376"/>
      <c r="I62" s="93"/>
      <c r="J62" s="157"/>
      <c r="K62" s="388"/>
      <c r="L62" s="51" t="s">
        <v>72</v>
      </c>
    </row>
    <row r="63" spans="1:12" ht="13.5" customHeight="1">
      <c r="A63" s="37" t="s">
        <v>49</v>
      </c>
      <c r="B63" s="108">
        <v>100</v>
      </c>
      <c r="C63" s="136">
        <v>100</v>
      </c>
      <c r="D63" s="343">
        <v>100</v>
      </c>
      <c r="E63" s="51"/>
      <c r="F63" s="101">
        <v>100</v>
      </c>
      <c r="G63" s="101"/>
      <c r="H63" s="376"/>
      <c r="I63" s="93"/>
      <c r="J63" s="157"/>
      <c r="K63" s="388"/>
      <c r="L63" s="51" t="s">
        <v>72</v>
      </c>
    </row>
    <row r="64" spans="1:12" ht="13.5" customHeight="1">
      <c r="A64" s="37" t="s">
        <v>48</v>
      </c>
      <c r="B64" s="108">
        <v>100</v>
      </c>
      <c r="C64" s="136">
        <v>100</v>
      </c>
      <c r="D64" s="343">
        <v>100</v>
      </c>
      <c r="E64" s="93"/>
      <c r="F64" s="101">
        <v>83</v>
      </c>
      <c r="G64" s="101"/>
      <c r="H64" s="376"/>
      <c r="I64" s="93"/>
      <c r="J64" s="157"/>
      <c r="K64" s="388"/>
      <c r="L64" s="51" t="s">
        <v>72</v>
      </c>
    </row>
    <row r="65" spans="1:12" ht="13.5" customHeight="1">
      <c r="A65" s="37" t="s">
        <v>46</v>
      </c>
      <c r="B65" s="108">
        <v>100</v>
      </c>
      <c r="C65" s="136">
        <v>100</v>
      </c>
      <c r="D65" s="343">
        <v>100</v>
      </c>
      <c r="E65" s="93"/>
      <c r="F65" s="101">
        <v>100</v>
      </c>
      <c r="G65" s="101"/>
      <c r="H65" s="376"/>
      <c r="I65" s="93"/>
      <c r="J65" s="157"/>
      <c r="K65" s="388"/>
      <c r="L65" s="51" t="s">
        <v>72</v>
      </c>
    </row>
    <row r="66" spans="1:12" ht="13.5" customHeight="1">
      <c r="A66" s="37"/>
      <c r="B66" s="37"/>
      <c r="C66" s="37"/>
      <c r="D66" s="37"/>
      <c r="E66" s="50"/>
      <c r="F66" s="99"/>
      <c r="G66" s="101"/>
      <c r="H66" s="376"/>
      <c r="I66" s="93"/>
      <c r="J66" s="157"/>
      <c r="K66" s="388"/>
      <c r="L66" s="68"/>
    </row>
    <row r="67" spans="1:12" ht="13.5" customHeight="1">
      <c r="A67" s="296" t="s">
        <v>51</v>
      </c>
      <c r="B67" s="113">
        <v>100</v>
      </c>
      <c r="C67" s="138">
        <v>33.299999999999997</v>
      </c>
      <c r="D67" s="65"/>
      <c r="E67" s="65"/>
      <c r="F67" s="100">
        <v>33</v>
      </c>
      <c r="G67" s="100"/>
      <c r="H67" s="100"/>
      <c r="I67" s="100"/>
      <c r="J67" s="65"/>
      <c r="K67" s="65"/>
      <c r="L67" s="71"/>
    </row>
    <row r="68" spans="1:12" ht="13.5" customHeight="1">
      <c r="A68" s="37" t="s">
        <v>54</v>
      </c>
      <c r="B68" s="108">
        <v>100</v>
      </c>
      <c r="C68" s="136">
        <v>83</v>
      </c>
      <c r="D68" s="343">
        <v>100</v>
      </c>
      <c r="E68" s="93"/>
      <c r="F68" s="101">
        <v>83</v>
      </c>
      <c r="G68" s="101"/>
      <c r="H68" s="376"/>
      <c r="I68" s="93"/>
      <c r="J68" s="157"/>
      <c r="K68" s="351"/>
      <c r="L68" s="42" t="s">
        <v>72</v>
      </c>
    </row>
    <row r="69" spans="1:12" ht="15.75">
      <c r="A69" s="37" t="s">
        <v>52</v>
      </c>
      <c r="B69" s="108">
        <v>90</v>
      </c>
      <c r="C69" s="136">
        <v>83</v>
      </c>
      <c r="D69" s="343">
        <v>100</v>
      </c>
      <c r="E69" s="51"/>
      <c r="F69" s="101">
        <v>83</v>
      </c>
      <c r="G69" s="101"/>
      <c r="H69" s="376"/>
      <c r="I69" s="185"/>
      <c r="J69" s="157"/>
      <c r="K69" s="382"/>
      <c r="L69" s="42" t="s">
        <v>72</v>
      </c>
    </row>
    <row r="70" spans="1:12" ht="13.5" customHeight="1">
      <c r="A70" s="37" t="s">
        <v>53</v>
      </c>
      <c r="B70" s="108">
        <v>100</v>
      </c>
      <c r="C70" s="136">
        <v>100</v>
      </c>
      <c r="D70" s="343">
        <v>100</v>
      </c>
      <c r="E70" s="51"/>
      <c r="F70" s="101">
        <v>100</v>
      </c>
      <c r="G70" s="101"/>
      <c r="H70" s="376"/>
      <c r="I70" s="51"/>
      <c r="J70" s="157"/>
      <c r="K70" s="349"/>
      <c r="L70" s="42" t="s">
        <v>72</v>
      </c>
    </row>
    <row r="71" spans="1:12" ht="30">
      <c r="A71" s="37" t="s">
        <v>56</v>
      </c>
      <c r="B71" s="108">
        <v>50</v>
      </c>
      <c r="C71" s="136">
        <v>100</v>
      </c>
      <c r="D71" s="368">
        <v>50</v>
      </c>
      <c r="E71" s="144" t="s">
        <v>255</v>
      </c>
      <c r="F71" s="141">
        <v>100</v>
      </c>
      <c r="G71" s="101"/>
      <c r="H71" s="376"/>
      <c r="I71" s="185"/>
      <c r="J71" s="157"/>
      <c r="K71" s="382"/>
      <c r="L71" s="42" t="s">
        <v>72</v>
      </c>
    </row>
    <row r="72" spans="1:12" ht="13.5" customHeight="1">
      <c r="A72" s="37" t="s">
        <v>57</v>
      </c>
      <c r="B72" s="108">
        <v>100</v>
      </c>
      <c r="C72" s="136">
        <v>83</v>
      </c>
      <c r="D72" s="343">
        <v>100</v>
      </c>
      <c r="E72" s="93"/>
      <c r="F72" s="101">
        <v>83</v>
      </c>
      <c r="G72" s="101"/>
      <c r="H72" s="376"/>
      <c r="I72" s="93"/>
      <c r="J72" s="157"/>
      <c r="K72" s="388"/>
      <c r="L72" s="42" t="s">
        <v>72</v>
      </c>
    </row>
    <row r="73" spans="1:12" ht="15.75">
      <c r="A73" s="37" t="s">
        <v>55</v>
      </c>
      <c r="B73" s="108">
        <v>90</v>
      </c>
      <c r="C73" s="136">
        <v>83</v>
      </c>
      <c r="D73" s="343">
        <v>83</v>
      </c>
      <c r="E73" s="93"/>
      <c r="F73" s="101">
        <v>83</v>
      </c>
      <c r="G73" s="101"/>
      <c r="H73" s="376"/>
      <c r="I73" s="185"/>
      <c r="J73" s="157"/>
      <c r="K73" s="382"/>
      <c r="L73" s="42" t="s">
        <v>72</v>
      </c>
    </row>
    <row r="74" spans="1:12" ht="13.5" customHeight="1">
      <c r="A74" s="37"/>
      <c r="B74" s="37"/>
      <c r="C74" s="37"/>
      <c r="D74" s="37"/>
      <c r="E74" s="37"/>
      <c r="F74" s="37"/>
      <c r="G74" s="37"/>
      <c r="H74" s="37"/>
      <c r="I74" s="37"/>
      <c r="J74" s="37"/>
      <c r="K74" s="37"/>
      <c r="L74" s="68"/>
    </row>
    <row r="75" spans="1:12" ht="13.5" customHeight="1">
      <c r="A75" s="296" t="s">
        <v>77</v>
      </c>
      <c r="B75" s="100">
        <v>100</v>
      </c>
      <c r="C75" s="138">
        <v>80</v>
      </c>
      <c r="D75" s="352">
        <v>100</v>
      </c>
      <c r="E75" s="65"/>
      <c r="F75" s="100">
        <v>80</v>
      </c>
      <c r="G75" s="100"/>
      <c r="H75" s="100"/>
      <c r="I75" s="100"/>
      <c r="J75" s="65"/>
      <c r="K75" s="65"/>
      <c r="L75" s="65"/>
    </row>
    <row r="76" spans="1:12" ht="13.5" customHeight="1">
      <c r="A76" s="37" t="s">
        <v>58</v>
      </c>
      <c r="B76" s="108">
        <v>100</v>
      </c>
      <c r="C76" s="136">
        <v>100</v>
      </c>
      <c r="D76" s="343">
        <v>100</v>
      </c>
      <c r="E76" s="51"/>
      <c r="F76" s="101">
        <v>83</v>
      </c>
      <c r="G76" s="101"/>
      <c r="H76" s="376"/>
      <c r="I76" s="51"/>
      <c r="J76" s="157"/>
      <c r="K76" s="349"/>
      <c r="L76" s="42" t="s">
        <v>72</v>
      </c>
    </row>
    <row r="77" spans="1:12" ht="13.5" customHeight="1">
      <c r="A77" s="37" t="s">
        <v>59</v>
      </c>
      <c r="B77" s="108">
        <v>100</v>
      </c>
      <c r="C77" s="136">
        <v>100</v>
      </c>
      <c r="D77" s="343">
        <v>100</v>
      </c>
      <c r="E77" s="51"/>
      <c r="F77" s="101">
        <v>100</v>
      </c>
      <c r="G77" s="101"/>
      <c r="H77" s="376"/>
      <c r="I77" s="51"/>
      <c r="J77" s="157"/>
      <c r="K77" s="349"/>
      <c r="L77" s="42" t="s">
        <v>72</v>
      </c>
    </row>
    <row r="78" spans="1:12" ht="13.5" customHeight="1">
      <c r="A78" s="37" t="s">
        <v>60</v>
      </c>
      <c r="B78" s="108">
        <v>100</v>
      </c>
      <c r="C78" s="136">
        <v>100</v>
      </c>
      <c r="D78" s="343">
        <v>100</v>
      </c>
      <c r="E78" s="51"/>
      <c r="F78" s="101">
        <v>100</v>
      </c>
      <c r="G78" s="101"/>
      <c r="H78" s="376"/>
      <c r="I78" s="51"/>
      <c r="J78" s="157"/>
      <c r="K78" s="349"/>
      <c r="L78" s="42" t="s">
        <v>72</v>
      </c>
    </row>
    <row r="79" spans="1:12" ht="13.5" customHeight="1">
      <c r="A79" s="37" t="s">
        <v>61</v>
      </c>
      <c r="B79" s="108">
        <v>100</v>
      </c>
      <c r="C79" s="136">
        <v>100</v>
      </c>
      <c r="D79" s="343">
        <v>100</v>
      </c>
      <c r="E79" s="93"/>
      <c r="F79" s="101">
        <v>100</v>
      </c>
      <c r="G79" s="101"/>
      <c r="H79" s="376"/>
      <c r="I79" s="51"/>
      <c r="J79" s="157"/>
      <c r="K79" s="349"/>
      <c r="L79" s="42" t="s">
        <v>72</v>
      </c>
    </row>
    <row r="80" spans="1:12" ht="13.5" customHeight="1">
      <c r="A80" s="37" t="s">
        <v>62</v>
      </c>
      <c r="B80" s="108">
        <v>100</v>
      </c>
      <c r="C80" s="136">
        <v>83</v>
      </c>
      <c r="D80" s="368">
        <v>83</v>
      </c>
      <c r="E80" s="144" t="s">
        <v>255</v>
      </c>
      <c r="F80" s="101">
        <v>100</v>
      </c>
      <c r="G80" s="101"/>
      <c r="H80" s="376"/>
      <c r="I80" s="51"/>
      <c r="J80" s="157"/>
      <c r="K80" s="349"/>
      <c r="L80" s="42" t="s">
        <v>72</v>
      </c>
    </row>
    <row r="81" spans="1:14" ht="13.5" customHeight="1">
      <c r="A81" s="37"/>
      <c r="B81" s="37"/>
      <c r="C81" s="37"/>
      <c r="D81" s="37"/>
      <c r="E81" s="50"/>
      <c r="F81" s="99"/>
      <c r="G81" s="101"/>
      <c r="H81" s="376"/>
      <c r="I81" s="51"/>
      <c r="J81" s="51"/>
      <c r="K81" s="349"/>
      <c r="L81" s="68"/>
    </row>
    <row r="82" spans="1:14" ht="13.5" customHeight="1">
      <c r="A82" s="296" t="s">
        <v>63</v>
      </c>
      <c r="B82" s="113">
        <v>100</v>
      </c>
      <c r="C82" s="138">
        <v>60</v>
      </c>
      <c r="D82" s="65"/>
      <c r="E82" s="65"/>
      <c r="F82" s="100">
        <v>58</v>
      </c>
      <c r="G82" s="100"/>
      <c r="H82" s="100"/>
      <c r="I82" s="65"/>
      <c r="J82" s="65"/>
      <c r="K82" s="65"/>
      <c r="L82" s="65"/>
    </row>
    <row r="83" spans="1:14" ht="13.5" customHeight="1">
      <c r="A83" s="37" t="s">
        <v>64</v>
      </c>
      <c r="B83" s="108">
        <v>100</v>
      </c>
      <c r="C83" s="136">
        <v>67</v>
      </c>
      <c r="D83" s="343">
        <v>100</v>
      </c>
      <c r="E83" s="93"/>
      <c r="F83" s="101">
        <v>83</v>
      </c>
      <c r="G83" s="101"/>
      <c r="H83" s="376"/>
      <c r="I83" s="51"/>
      <c r="J83" s="157"/>
      <c r="K83" s="349"/>
      <c r="L83" s="42" t="s">
        <v>72</v>
      </c>
    </row>
    <row r="84" spans="1:14" ht="13.5" customHeight="1">
      <c r="A84" s="37" t="s">
        <v>65</v>
      </c>
      <c r="B84" s="108">
        <v>100</v>
      </c>
      <c r="C84" s="136">
        <v>100</v>
      </c>
      <c r="D84" s="343">
        <v>100</v>
      </c>
      <c r="E84" s="93"/>
      <c r="F84" s="101">
        <v>100</v>
      </c>
      <c r="G84" s="101"/>
      <c r="H84" s="376"/>
      <c r="I84" s="51"/>
      <c r="J84" s="157"/>
      <c r="K84" s="349"/>
      <c r="L84" s="42" t="s">
        <v>72</v>
      </c>
    </row>
    <row r="85" spans="1:14" ht="13.5" customHeight="1">
      <c r="A85" s="37" t="s">
        <v>66</v>
      </c>
      <c r="B85" s="108">
        <v>100</v>
      </c>
      <c r="C85" s="136">
        <v>100</v>
      </c>
      <c r="D85" s="343">
        <v>100</v>
      </c>
      <c r="E85" s="93"/>
      <c r="F85" s="101">
        <v>100</v>
      </c>
      <c r="G85" s="101"/>
      <c r="H85" s="376"/>
      <c r="I85" s="51"/>
      <c r="J85" s="157"/>
      <c r="K85" s="349"/>
      <c r="L85" s="42" t="s">
        <v>72</v>
      </c>
    </row>
    <row r="86" spans="1:14" ht="13.5" customHeight="1">
      <c r="A86" s="37" t="s">
        <v>67</v>
      </c>
      <c r="B86" s="108">
        <v>100</v>
      </c>
      <c r="C86" s="136">
        <v>50</v>
      </c>
      <c r="D86" s="343">
        <v>100</v>
      </c>
      <c r="E86" s="51"/>
      <c r="F86" s="101">
        <v>67</v>
      </c>
      <c r="G86" s="101"/>
      <c r="H86" s="376"/>
      <c r="I86" s="51"/>
      <c r="J86" s="157"/>
      <c r="K86" s="349"/>
      <c r="L86" s="42" t="s">
        <v>72</v>
      </c>
    </row>
    <row r="87" spans="1:14" ht="13.5" customHeight="1">
      <c r="A87" s="37" t="s">
        <v>68</v>
      </c>
      <c r="B87" s="108">
        <v>100</v>
      </c>
      <c r="C87" s="136">
        <v>100</v>
      </c>
      <c r="D87" s="368">
        <v>80</v>
      </c>
      <c r="E87" s="144" t="s">
        <v>255</v>
      </c>
      <c r="F87" s="141">
        <v>83</v>
      </c>
      <c r="G87" s="101"/>
      <c r="H87" s="376"/>
      <c r="I87" s="51"/>
      <c r="J87" s="157"/>
      <c r="K87" s="349"/>
      <c r="L87" s="42" t="s">
        <v>72</v>
      </c>
      <c r="N87" s="29" t="s">
        <v>69</v>
      </c>
    </row>
    <row r="88" spans="1:14" ht="15">
      <c r="A88" s="1526"/>
      <c r="B88" s="1526"/>
      <c r="C88" s="1526"/>
      <c r="D88" s="1526"/>
      <c r="E88" s="223"/>
      <c r="F88" s="83"/>
      <c r="G88" s="83"/>
      <c r="H88" s="83"/>
      <c r="I88" s="98"/>
      <c r="J88" s="98"/>
      <c r="K88" s="98"/>
      <c r="L88" s="55"/>
    </row>
    <row r="89" spans="1:14" ht="97.5" customHeight="1">
      <c r="A89" s="1525" t="s">
        <v>659</v>
      </c>
      <c r="B89" s="1525"/>
      <c r="C89" s="1525"/>
      <c r="D89" s="1525"/>
      <c r="E89" s="1525"/>
      <c r="F89" s="1525"/>
      <c r="G89" s="1525"/>
      <c r="H89" s="1525"/>
      <c r="I89" s="1525"/>
      <c r="J89" s="1525"/>
      <c r="K89" s="1525"/>
      <c r="L89" s="1525"/>
    </row>
    <row r="90" spans="1:14" ht="14.25" customHeight="1">
      <c r="A90" s="247" t="s">
        <v>487</v>
      </c>
      <c r="B90" s="248"/>
      <c r="C90" s="249"/>
      <c r="D90" s="249"/>
      <c r="E90" s="250"/>
      <c r="F90" s="249"/>
      <c r="G90" s="249"/>
      <c r="H90" s="249"/>
      <c r="I90" s="317"/>
      <c r="J90" s="317"/>
      <c r="K90" s="317"/>
      <c r="L90" s="317"/>
      <c r="M90" s="250"/>
    </row>
    <row r="91" spans="1:14" ht="14.25" customHeight="1">
      <c r="A91" s="1522" t="s">
        <v>628</v>
      </c>
      <c r="B91" s="1523"/>
      <c r="C91" s="1523"/>
      <c r="D91" s="1523"/>
      <c r="E91" s="1523"/>
      <c r="F91" s="1523"/>
      <c r="G91" s="1523"/>
      <c r="H91" s="1523"/>
      <c r="I91" s="1523"/>
      <c r="J91" s="1523"/>
      <c r="K91" s="1523"/>
      <c r="L91" s="1523"/>
      <c r="M91" s="1523"/>
    </row>
    <row r="92" spans="1:14" ht="16.5" customHeight="1">
      <c r="A92" s="1523"/>
      <c r="B92" s="1523"/>
      <c r="C92" s="1523"/>
      <c r="D92" s="1523"/>
      <c r="E92" s="1523"/>
      <c r="F92" s="1523"/>
      <c r="G92" s="1523"/>
      <c r="H92" s="1523"/>
      <c r="I92" s="1523"/>
      <c r="J92" s="1523"/>
      <c r="K92" s="1523"/>
      <c r="L92" s="1523"/>
      <c r="M92" s="1523"/>
    </row>
    <row r="93" spans="1:14" ht="14.25" customHeight="1"/>
  </sheetData>
  <mergeCells count="15">
    <mergeCell ref="J7:K7"/>
    <mergeCell ref="A1:L1"/>
    <mergeCell ref="A91:M92"/>
    <mergeCell ref="A5:L5"/>
    <mergeCell ref="A2:M2"/>
    <mergeCell ref="A3:L3"/>
    <mergeCell ref="A89:L89"/>
    <mergeCell ref="A88:D88"/>
    <mergeCell ref="A6:L6"/>
    <mergeCell ref="A4:L4"/>
    <mergeCell ref="A7:A8"/>
    <mergeCell ref="L7:L8"/>
    <mergeCell ref="B7:C7"/>
    <mergeCell ref="D7:F7"/>
    <mergeCell ref="G7:I7"/>
  </mergeCells>
  <printOptions horizontalCentered="1"/>
  <pageMargins left="0.39370078740157483" right="0.39370078740157483" top="0.19685039370078741" bottom="0.19685039370078741" header="0.27559055118110237" footer="0.27559055118110237"/>
  <pageSetup paperSize="9" scale="60" orientation="landscape" r:id="rId1"/>
  <rowBreaks count="1" manualBreakCount="1">
    <brk id="51" max="13" man="1"/>
  </rowBreaks>
  <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97"/>
  <sheetViews>
    <sheetView zoomScale="86" zoomScaleNormal="86" workbookViewId="0">
      <pane ySplit="7" topLeftCell="A8" activePane="bottomLeft" state="frozen"/>
      <selection pane="bottomLeft" activeCell="M13" sqref="M13"/>
    </sheetView>
  </sheetViews>
  <sheetFormatPr defaultRowHeight="15"/>
  <cols>
    <col min="1" max="1" width="40.85546875" customWidth="1"/>
    <col min="2" max="2" width="15" customWidth="1"/>
    <col min="3" max="3" width="15.28515625" style="15" customWidth="1"/>
    <col min="4" max="4" width="20.140625" customWidth="1"/>
    <col min="5" max="5" width="16.5703125" customWidth="1"/>
    <col min="6" max="6" width="20.140625" customWidth="1"/>
    <col min="7" max="7" width="21.42578125" customWidth="1"/>
    <col min="8" max="8" width="11.42578125" bestFit="1" customWidth="1"/>
    <col min="9" max="9" width="21.42578125" customWidth="1"/>
  </cols>
  <sheetData>
    <row r="1" spans="1:17" ht="21">
      <c r="A1" s="1395"/>
      <c r="B1" s="1395"/>
      <c r="C1" s="1395"/>
      <c r="D1" s="1395"/>
      <c r="E1" s="1395"/>
      <c r="F1" s="1395"/>
      <c r="G1" s="1395"/>
      <c r="H1" s="1539"/>
      <c r="I1" s="526"/>
      <c r="J1" s="21"/>
    </row>
    <row r="2" spans="1:17" ht="23.25" customHeight="1">
      <c r="A2" s="1508" t="s">
        <v>636</v>
      </c>
      <c r="B2" s="1508"/>
      <c r="C2" s="1508"/>
      <c r="D2" s="1508"/>
      <c r="E2" s="1508"/>
      <c r="F2" s="1508"/>
      <c r="G2" s="1508"/>
      <c r="H2" s="1508"/>
      <c r="I2" s="1508"/>
      <c r="J2" s="1508"/>
      <c r="K2" s="1508"/>
      <c r="L2" s="1508"/>
      <c r="M2" s="1508"/>
      <c r="N2" s="1508"/>
      <c r="O2" s="1508"/>
      <c r="P2" s="1508"/>
      <c r="Q2" s="1508"/>
    </row>
    <row r="3" spans="1:17" ht="11.25" customHeight="1">
      <c r="A3" s="1518"/>
      <c r="B3" s="1518"/>
      <c r="C3" s="1518"/>
      <c r="D3" s="1518"/>
      <c r="E3" s="1518"/>
      <c r="F3" s="1518"/>
      <c r="G3" s="1518"/>
      <c r="H3" s="1518"/>
      <c r="I3" s="1518"/>
      <c r="J3" s="1518"/>
    </row>
    <row r="4" spans="1:17" ht="18.75" customHeight="1">
      <c r="A4" s="1394" t="s">
        <v>660</v>
      </c>
      <c r="B4" s="1394"/>
      <c r="C4" s="1394"/>
      <c r="D4" s="1394"/>
      <c r="E4" s="1394"/>
      <c r="F4" s="1394"/>
      <c r="G4" s="1394"/>
      <c r="H4" s="1394"/>
      <c r="I4" s="1394"/>
      <c r="J4" s="1394"/>
    </row>
    <row r="5" spans="1:17" ht="18.75" customHeight="1">
      <c r="A5" s="1394" t="s">
        <v>661</v>
      </c>
      <c r="B5" s="1394"/>
      <c r="C5" s="1394"/>
      <c r="D5" s="1394"/>
      <c r="E5" s="1394"/>
      <c r="F5" s="1394"/>
      <c r="G5" s="1394"/>
      <c r="H5" s="1394"/>
      <c r="I5" s="1394"/>
      <c r="J5" s="1394"/>
    </row>
    <row r="6" spans="1:17" ht="18.75" customHeight="1">
      <c r="A6" s="1417" t="s">
        <v>731</v>
      </c>
      <c r="B6" s="1417"/>
      <c r="C6" s="1417"/>
      <c r="D6" s="1417"/>
      <c r="E6" s="1417"/>
      <c r="F6" s="1417"/>
      <c r="G6" s="1417"/>
      <c r="H6" s="1417"/>
      <c r="I6" s="1417"/>
      <c r="J6" s="1417"/>
      <c r="K6" s="1417"/>
      <c r="L6" s="1417"/>
      <c r="M6" s="1417"/>
      <c r="N6" s="1417"/>
      <c r="O6" s="1417"/>
      <c r="P6" s="1417"/>
    </row>
    <row r="7" spans="1:17" ht="87" customHeight="1">
      <c r="A7" s="296" t="s">
        <v>70</v>
      </c>
      <c r="B7" s="295" t="s">
        <v>97</v>
      </c>
      <c r="C7" s="527" t="s">
        <v>222</v>
      </c>
      <c r="D7" s="295" t="s">
        <v>662</v>
      </c>
      <c r="E7" s="374" t="s">
        <v>663</v>
      </c>
      <c r="F7" s="202" t="s">
        <v>664</v>
      </c>
      <c r="G7" s="295" t="s">
        <v>665</v>
      </c>
      <c r="H7" s="295" t="s">
        <v>599</v>
      </c>
      <c r="I7" s="295" t="s">
        <v>666</v>
      </c>
      <c r="J7" s="295" t="s">
        <v>71</v>
      </c>
    </row>
    <row r="8" spans="1:17" ht="15.75">
      <c r="A8" s="89" t="s">
        <v>0</v>
      </c>
      <c r="B8" s="528">
        <v>82.9</v>
      </c>
      <c r="C8" s="159">
        <v>59.5</v>
      </c>
      <c r="D8" s="159"/>
      <c r="E8" s="528"/>
      <c r="F8" s="1540" t="s">
        <v>667</v>
      </c>
      <c r="G8" s="149"/>
      <c r="H8" s="521">
        <v>73.529411764705884</v>
      </c>
      <c r="I8" s="149"/>
      <c r="J8" s="112" t="s">
        <v>72</v>
      </c>
    </row>
    <row r="9" spans="1:17" ht="15.75">
      <c r="A9" s="94" t="s">
        <v>1</v>
      </c>
      <c r="B9" s="105">
        <v>100</v>
      </c>
      <c r="C9" s="770">
        <v>50</v>
      </c>
      <c r="D9" s="529">
        <v>85</v>
      </c>
      <c r="E9" s="529">
        <v>85</v>
      </c>
      <c r="F9" s="1541"/>
      <c r="G9" s="529">
        <v>85</v>
      </c>
      <c r="H9" s="530">
        <v>100</v>
      </c>
      <c r="I9" s="529">
        <v>85</v>
      </c>
      <c r="J9" s="116" t="s">
        <v>72</v>
      </c>
    </row>
    <row r="10" spans="1:17" ht="15.75">
      <c r="A10" s="94" t="s">
        <v>2</v>
      </c>
      <c r="B10" s="105">
        <v>66.7</v>
      </c>
      <c r="C10" s="770">
        <v>37.5</v>
      </c>
      <c r="D10" s="529">
        <v>85</v>
      </c>
      <c r="E10" s="529">
        <v>90</v>
      </c>
      <c r="F10" s="1541"/>
      <c r="G10" s="529">
        <v>85</v>
      </c>
      <c r="H10" s="530">
        <v>75</v>
      </c>
      <c r="I10" s="529">
        <v>85</v>
      </c>
      <c r="J10" s="116" t="s">
        <v>72</v>
      </c>
    </row>
    <row r="11" spans="1:17" ht="15.75">
      <c r="A11" s="94" t="s">
        <v>3</v>
      </c>
      <c r="B11" s="105">
        <v>84.6</v>
      </c>
      <c r="C11" s="770">
        <v>30</v>
      </c>
      <c r="D11" s="529">
        <v>85</v>
      </c>
      <c r="E11" s="529">
        <v>90</v>
      </c>
      <c r="F11" s="1541"/>
      <c r="G11" s="529">
        <v>85</v>
      </c>
      <c r="H11" s="530">
        <v>92.857142857142861</v>
      </c>
      <c r="I11" s="529">
        <v>85</v>
      </c>
      <c r="J11" s="116" t="s">
        <v>72</v>
      </c>
    </row>
    <row r="12" spans="1:17" ht="15.75">
      <c r="A12" s="94" t="s">
        <v>4</v>
      </c>
      <c r="B12" s="105">
        <v>100</v>
      </c>
      <c r="C12" s="770">
        <v>66.7</v>
      </c>
      <c r="D12" s="529">
        <v>85</v>
      </c>
      <c r="E12" s="529">
        <v>85</v>
      </c>
      <c r="F12" s="1541"/>
      <c r="G12" s="529">
        <v>85</v>
      </c>
      <c r="H12" s="530">
        <v>100</v>
      </c>
      <c r="I12" s="529">
        <v>85</v>
      </c>
      <c r="J12" s="116" t="s">
        <v>72</v>
      </c>
    </row>
    <row r="13" spans="1:17" ht="15.75">
      <c r="A13" s="94" t="s">
        <v>5</v>
      </c>
      <c r="B13" s="105">
        <v>66.7</v>
      </c>
      <c r="C13" s="770">
        <v>50</v>
      </c>
      <c r="D13" s="529">
        <v>85</v>
      </c>
      <c r="E13" s="529">
        <v>90</v>
      </c>
      <c r="F13" s="1541"/>
      <c r="G13" s="529">
        <v>85</v>
      </c>
      <c r="H13" s="530">
        <v>40</v>
      </c>
      <c r="I13" s="529">
        <v>85</v>
      </c>
      <c r="J13" s="116" t="s">
        <v>72</v>
      </c>
    </row>
    <row r="14" spans="1:17" ht="15.75">
      <c r="A14" s="94" t="s">
        <v>6</v>
      </c>
      <c r="B14" s="105">
        <v>66.7</v>
      </c>
      <c r="C14" s="770">
        <v>87.5</v>
      </c>
      <c r="D14" s="529">
        <v>85</v>
      </c>
      <c r="E14" s="529">
        <v>85</v>
      </c>
      <c r="F14" s="1541"/>
      <c r="G14" s="529">
        <v>85</v>
      </c>
      <c r="H14" s="530">
        <v>50</v>
      </c>
      <c r="I14" s="529">
        <v>85</v>
      </c>
      <c r="J14" s="116" t="s">
        <v>72</v>
      </c>
    </row>
    <row r="15" spans="1:17" ht="15.75">
      <c r="A15" s="94" t="s">
        <v>7</v>
      </c>
      <c r="B15" s="105">
        <v>83.3</v>
      </c>
      <c r="C15" s="770">
        <v>33.299999999999997</v>
      </c>
      <c r="D15" s="529">
        <v>85</v>
      </c>
      <c r="E15" s="66">
        <v>99</v>
      </c>
      <c r="F15" s="1541"/>
      <c r="G15" s="529">
        <v>85</v>
      </c>
      <c r="H15" s="530">
        <v>50</v>
      </c>
      <c r="I15" s="529">
        <v>85</v>
      </c>
      <c r="J15" s="116" t="s">
        <v>72</v>
      </c>
    </row>
    <row r="16" spans="1:17" ht="15.75">
      <c r="A16" s="94" t="s">
        <v>8</v>
      </c>
      <c r="B16" s="105">
        <v>87.2</v>
      </c>
      <c r="C16" s="770">
        <v>69.400000000000006</v>
      </c>
      <c r="D16" s="529">
        <v>85</v>
      </c>
      <c r="E16" s="529">
        <v>85</v>
      </c>
      <c r="F16" s="1541"/>
      <c r="G16" s="529">
        <v>85</v>
      </c>
      <c r="H16" s="530">
        <v>75.862068965517238</v>
      </c>
      <c r="I16" s="529">
        <v>85</v>
      </c>
      <c r="J16" s="116" t="s">
        <v>72</v>
      </c>
    </row>
    <row r="17" spans="1:10" ht="15.75">
      <c r="A17" s="94" t="s">
        <v>9</v>
      </c>
      <c r="B17" s="105">
        <v>100</v>
      </c>
      <c r="C17" s="770">
        <v>60</v>
      </c>
      <c r="D17" s="529">
        <v>85</v>
      </c>
      <c r="E17" s="531">
        <v>70</v>
      </c>
      <c r="F17" s="1541"/>
      <c r="G17" s="529">
        <v>85</v>
      </c>
      <c r="H17" s="530">
        <v>50</v>
      </c>
      <c r="I17" s="529">
        <v>85</v>
      </c>
      <c r="J17" s="116" t="s">
        <v>72</v>
      </c>
    </row>
    <row r="18" spans="1:10" ht="15.75">
      <c r="A18" s="94"/>
      <c r="B18" s="532"/>
      <c r="C18" s="771"/>
      <c r="D18" s="533"/>
      <c r="E18" s="148"/>
      <c r="F18" s="1541"/>
      <c r="G18" s="534"/>
      <c r="H18" s="43"/>
      <c r="I18" s="534"/>
      <c r="J18" s="175"/>
    </row>
    <row r="19" spans="1:10" ht="15.75">
      <c r="A19" s="89" t="s">
        <v>10</v>
      </c>
      <c r="B19" s="528">
        <v>82.1</v>
      </c>
      <c r="C19" s="159">
        <v>83</v>
      </c>
      <c r="D19" s="159"/>
      <c r="E19" s="528"/>
      <c r="F19" s="1541"/>
      <c r="G19" s="159"/>
      <c r="H19" s="521">
        <v>88.235294117647058</v>
      </c>
      <c r="I19" s="159"/>
      <c r="J19" s="103" t="s">
        <v>72</v>
      </c>
    </row>
    <row r="20" spans="1:10" ht="15.75">
      <c r="A20" s="94" t="s">
        <v>11</v>
      </c>
      <c r="B20" s="105">
        <v>100</v>
      </c>
      <c r="C20" s="770">
        <v>100</v>
      </c>
      <c r="D20" s="529">
        <v>85</v>
      </c>
      <c r="E20" s="529">
        <v>85</v>
      </c>
      <c r="F20" s="1541"/>
      <c r="G20" s="529">
        <v>85</v>
      </c>
      <c r="H20" s="530">
        <v>100</v>
      </c>
      <c r="I20" s="529">
        <v>85</v>
      </c>
      <c r="J20" s="111" t="s">
        <v>72</v>
      </c>
    </row>
    <row r="21" spans="1:10" ht="15.75">
      <c r="A21" s="94" t="s">
        <v>12</v>
      </c>
      <c r="B21" s="105">
        <v>100</v>
      </c>
      <c r="C21" s="770">
        <v>100</v>
      </c>
      <c r="D21" s="529">
        <v>85</v>
      </c>
      <c r="E21" s="529">
        <v>85</v>
      </c>
      <c r="F21" s="1541"/>
      <c r="G21" s="529">
        <v>85</v>
      </c>
      <c r="H21" s="530">
        <v>100</v>
      </c>
      <c r="I21" s="529">
        <v>85</v>
      </c>
      <c r="J21" s="111" t="s">
        <v>72</v>
      </c>
    </row>
    <row r="22" spans="1:10" ht="15.75">
      <c r="A22" s="94" t="s">
        <v>13</v>
      </c>
      <c r="B22" s="105">
        <v>0</v>
      </c>
      <c r="C22" s="770">
        <v>0</v>
      </c>
      <c r="D22" s="529">
        <v>85</v>
      </c>
      <c r="E22" s="529">
        <v>85</v>
      </c>
      <c r="F22" s="1541"/>
      <c r="G22" s="529">
        <v>85</v>
      </c>
      <c r="H22" s="530">
        <v>0</v>
      </c>
      <c r="I22" s="529">
        <v>85</v>
      </c>
      <c r="J22" s="111" t="s">
        <v>72</v>
      </c>
    </row>
    <row r="23" spans="1:10" ht="15.75">
      <c r="A23" s="94" t="s">
        <v>14</v>
      </c>
      <c r="B23" s="105">
        <v>33.299999999999997</v>
      </c>
      <c r="C23" s="770">
        <v>0</v>
      </c>
      <c r="D23" s="529">
        <v>85</v>
      </c>
      <c r="E23" s="529">
        <v>85</v>
      </c>
      <c r="F23" s="1541"/>
      <c r="G23" s="529">
        <v>85</v>
      </c>
      <c r="H23" s="530">
        <v>50</v>
      </c>
      <c r="I23" s="529">
        <v>85</v>
      </c>
      <c r="J23" s="111" t="s">
        <v>72</v>
      </c>
    </row>
    <row r="24" spans="1:10" ht="15.75">
      <c r="A24" s="94" t="s">
        <v>15</v>
      </c>
      <c r="B24" s="105">
        <v>87</v>
      </c>
      <c r="C24" s="770">
        <v>83.3</v>
      </c>
      <c r="D24" s="529">
        <v>85</v>
      </c>
      <c r="E24" s="529">
        <v>85</v>
      </c>
      <c r="F24" s="1541"/>
      <c r="G24" s="529">
        <v>85</v>
      </c>
      <c r="H24" s="530">
        <v>90.163934426229503</v>
      </c>
      <c r="I24" s="529">
        <v>85</v>
      </c>
      <c r="J24" s="111" t="s">
        <v>72</v>
      </c>
    </row>
    <row r="25" spans="1:10" ht="15.75">
      <c r="A25" s="94" t="s">
        <v>16</v>
      </c>
      <c r="B25" s="105">
        <v>0</v>
      </c>
      <c r="C25" s="770">
        <v>100</v>
      </c>
      <c r="D25" s="529">
        <v>85</v>
      </c>
      <c r="E25" s="529">
        <v>85</v>
      </c>
      <c r="F25" s="1541"/>
      <c r="G25" s="529">
        <v>85</v>
      </c>
      <c r="H25" s="530">
        <v>0</v>
      </c>
      <c r="I25" s="529">
        <v>85</v>
      </c>
      <c r="J25" s="111" t="s">
        <v>72</v>
      </c>
    </row>
    <row r="26" spans="1:10" ht="15.75">
      <c r="A26" s="94"/>
      <c r="B26" s="176"/>
      <c r="C26" s="772"/>
      <c r="D26" s="535"/>
      <c r="E26" s="116"/>
      <c r="F26" s="1541"/>
      <c r="G26" s="536"/>
      <c r="H26" s="43"/>
      <c r="I26" s="536"/>
      <c r="J26" s="175"/>
    </row>
    <row r="27" spans="1:10" ht="15.75">
      <c r="A27" s="89" t="s">
        <v>17</v>
      </c>
      <c r="B27" s="537">
        <v>84.1</v>
      </c>
      <c r="C27" s="159">
        <v>55</v>
      </c>
      <c r="D27" s="159"/>
      <c r="E27" s="537"/>
      <c r="F27" s="1541"/>
      <c r="G27" s="159"/>
      <c r="H27" s="521">
        <v>69.911504424778755</v>
      </c>
      <c r="I27" s="159"/>
      <c r="J27" s="103" t="s">
        <v>72</v>
      </c>
    </row>
    <row r="28" spans="1:10" ht="15.75">
      <c r="A28" s="94" t="s">
        <v>18</v>
      </c>
      <c r="B28" s="538">
        <v>50</v>
      </c>
      <c r="C28" s="770">
        <v>0</v>
      </c>
      <c r="D28" s="529">
        <v>85</v>
      </c>
      <c r="E28" s="529">
        <v>85</v>
      </c>
      <c r="F28" s="1541"/>
      <c r="G28" s="529">
        <v>85</v>
      </c>
      <c r="H28" s="530">
        <v>75</v>
      </c>
      <c r="I28" s="529">
        <v>85</v>
      </c>
      <c r="J28" s="111" t="s">
        <v>72</v>
      </c>
    </row>
    <row r="29" spans="1:10" ht="15.75">
      <c r="A29" s="94" t="s">
        <v>19</v>
      </c>
      <c r="B29" s="538">
        <v>100</v>
      </c>
      <c r="C29" s="770">
        <v>0</v>
      </c>
      <c r="D29" s="529">
        <v>85</v>
      </c>
      <c r="E29" s="529">
        <v>85</v>
      </c>
      <c r="F29" s="1541"/>
      <c r="G29" s="529">
        <v>85</v>
      </c>
      <c r="H29" s="530">
        <v>0</v>
      </c>
      <c r="I29" s="529">
        <v>85</v>
      </c>
      <c r="J29" s="111" t="s">
        <v>72</v>
      </c>
    </row>
    <row r="30" spans="1:10" ht="15.75">
      <c r="A30" s="94" t="s">
        <v>20</v>
      </c>
      <c r="B30" s="538">
        <v>83.3</v>
      </c>
      <c r="C30" s="770">
        <v>50</v>
      </c>
      <c r="D30" s="529">
        <v>85</v>
      </c>
      <c r="E30" s="529">
        <v>85</v>
      </c>
      <c r="F30" s="1541"/>
      <c r="G30" s="529">
        <v>85</v>
      </c>
      <c r="H30" s="530">
        <v>0</v>
      </c>
      <c r="I30" s="529">
        <v>85</v>
      </c>
      <c r="J30" s="111" t="s">
        <v>72</v>
      </c>
    </row>
    <row r="31" spans="1:10" ht="15.75">
      <c r="A31" s="94" t="s">
        <v>21</v>
      </c>
      <c r="B31" s="538">
        <v>100</v>
      </c>
      <c r="C31" s="770">
        <v>66.7</v>
      </c>
      <c r="D31" s="529">
        <v>85</v>
      </c>
      <c r="E31" s="529">
        <v>85</v>
      </c>
      <c r="F31" s="1541"/>
      <c r="G31" s="529">
        <v>85</v>
      </c>
      <c r="H31" s="530">
        <v>66.666666666666657</v>
      </c>
      <c r="I31" s="529">
        <v>85</v>
      </c>
      <c r="J31" s="111" t="s">
        <v>72</v>
      </c>
    </row>
    <row r="32" spans="1:10" ht="15.75">
      <c r="A32" s="94" t="s">
        <v>22</v>
      </c>
      <c r="B32" s="538">
        <v>93.3</v>
      </c>
      <c r="C32" s="770">
        <v>69.599999999999994</v>
      </c>
      <c r="D32" s="529">
        <v>85</v>
      </c>
      <c r="E32" s="529">
        <v>85</v>
      </c>
      <c r="F32" s="1541"/>
      <c r="G32" s="529">
        <v>85</v>
      </c>
      <c r="H32" s="530">
        <v>61.53846153846154</v>
      </c>
      <c r="I32" s="529">
        <v>85</v>
      </c>
      <c r="J32" s="111" t="s">
        <v>72</v>
      </c>
    </row>
    <row r="33" spans="1:10" ht="15.75">
      <c r="A33" s="94" t="s">
        <v>23</v>
      </c>
      <c r="B33" s="538">
        <v>0</v>
      </c>
      <c r="C33" s="770">
        <v>60</v>
      </c>
      <c r="D33" s="529">
        <v>85</v>
      </c>
      <c r="E33" s="529">
        <v>85</v>
      </c>
      <c r="F33" s="1541"/>
      <c r="G33" s="529">
        <v>85</v>
      </c>
      <c r="H33" s="530">
        <v>86.666666666666671</v>
      </c>
      <c r="I33" s="529">
        <v>85</v>
      </c>
      <c r="J33" s="111" t="s">
        <v>72</v>
      </c>
    </row>
    <row r="34" spans="1:10" ht="15.75">
      <c r="A34" s="94" t="s">
        <v>24</v>
      </c>
      <c r="B34" s="538">
        <v>88.2</v>
      </c>
      <c r="C34" s="770">
        <v>46.5</v>
      </c>
      <c r="D34" s="529">
        <v>85</v>
      </c>
      <c r="E34" s="529">
        <v>85</v>
      </c>
      <c r="F34" s="1541"/>
      <c r="G34" s="529">
        <v>85</v>
      </c>
      <c r="H34" s="530">
        <v>76.923076923076934</v>
      </c>
      <c r="I34" s="529">
        <v>85</v>
      </c>
      <c r="J34" s="111" t="s">
        <v>72</v>
      </c>
    </row>
    <row r="35" spans="1:10" ht="15.75">
      <c r="A35" s="94" t="s">
        <v>25</v>
      </c>
      <c r="B35" s="538">
        <v>100</v>
      </c>
      <c r="C35" s="770">
        <v>66.7</v>
      </c>
      <c r="D35" s="529">
        <v>85</v>
      </c>
      <c r="E35" s="529">
        <v>85</v>
      </c>
      <c r="F35" s="1541"/>
      <c r="G35" s="529">
        <v>85</v>
      </c>
      <c r="H35" s="530">
        <v>20</v>
      </c>
      <c r="I35" s="529">
        <v>85</v>
      </c>
      <c r="J35" s="111" t="s">
        <v>72</v>
      </c>
    </row>
    <row r="36" spans="1:10" ht="15.75">
      <c r="A36" s="94"/>
      <c r="B36" s="176"/>
      <c r="C36" s="772"/>
      <c r="D36" s="535"/>
      <c r="E36" s="148"/>
      <c r="F36" s="1541"/>
      <c r="G36" s="536"/>
      <c r="H36" s="43"/>
      <c r="I36" s="536"/>
      <c r="J36" s="175"/>
    </row>
    <row r="37" spans="1:10" ht="15.75">
      <c r="A37" s="86" t="s">
        <v>79</v>
      </c>
      <c r="B37" s="159">
        <v>75.900000000000006</v>
      </c>
      <c r="C37" s="159">
        <v>55.4</v>
      </c>
      <c r="D37" s="159"/>
      <c r="E37" s="159"/>
      <c r="F37" s="1541"/>
      <c r="G37" s="159"/>
      <c r="H37" s="521">
        <v>71.471652593486127</v>
      </c>
      <c r="I37" s="159"/>
      <c r="J37" s="112" t="s">
        <v>72</v>
      </c>
    </row>
    <row r="38" spans="1:10" ht="15.75">
      <c r="A38" s="94" t="s">
        <v>26</v>
      </c>
      <c r="B38" s="125">
        <v>66.7</v>
      </c>
      <c r="C38" s="770">
        <v>57.1</v>
      </c>
      <c r="D38" s="529">
        <v>85</v>
      </c>
      <c r="E38" s="66">
        <v>80</v>
      </c>
      <c r="F38" s="1541"/>
      <c r="G38" s="529">
        <v>85</v>
      </c>
      <c r="H38" s="530">
        <v>64.705882352941174</v>
      </c>
      <c r="I38" s="529">
        <v>85</v>
      </c>
      <c r="J38" s="116" t="s">
        <v>72</v>
      </c>
    </row>
    <row r="39" spans="1:10" ht="15.75">
      <c r="A39" s="94" t="s">
        <v>27</v>
      </c>
      <c r="B39" s="125">
        <v>100</v>
      </c>
      <c r="C39" s="770">
        <v>66.7</v>
      </c>
      <c r="D39" s="529">
        <v>85</v>
      </c>
      <c r="E39" s="529">
        <v>85</v>
      </c>
      <c r="F39" s="1541"/>
      <c r="G39" s="529">
        <v>85</v>
      </c>
      <c r="H39" s="530">
        <v>50</v>
      </c>
      <c r="I39" s="529">
        <v>85</v>
      </c>
      <c r="J39" s="116" t="s">
        <v>72</v>
      </c>
    </row>
    <row r="40" spans="1:10" ht="15.75">
      <c r="A40" s="94" t="s">
        <v>28</v>
      </c>
      <c r="B40" s="125">
        <v>100</v>
      </c>
      <c r="C40" s="770">
        <v>60</v>
      </c>
      <c r="D40" s="529">
        <v>85</v>
      </c>
      <c r="E40" s="529">
        <v>85</v>
      </c>
      <c r="F40" s="1541"/>
      <c r="G40" s="529">
        <v>85</v>
      </c>
      <c r="H40" s="530">
        <v>62.5</v>
      </c>
      <c r="I40" s="529">
        <v>85</v>
      </c>
      <c r="J40" s="116" t="s">
        <v>72</v>
      </c>
    </row>
    <row r="41" spans="1:10" ht="15.75">
      <c r="A41" s="94" t="s">
        <v>29</v>
      </c>
      <c r="B41" s="125">
        <v>0</v>
      </c>
      <c r="C41" s="770">
        <v>33.299999999999997</v>
      </c>
      <c r="D41" s="529">
        <v>85</v>
      </c>
      <c r="E41" s="529">
        <v>85</v>
      </c>
      <c r="F41" s="1541"/>
      <c r="G41" s="529">
        <v>85</v>
      </c>
      <c r="H41" s="530">
        <v>33.333333333333329</v>
      </c>
      <c r="I41" s="529">
        <v>85</v>
      </c>
      <c r="J41" s="116" t="s">
        <v>72</v>
      </c>
    </row>
    <row r="42" spans="1:10" ht="15.75">
      <c r="A42" s="94" t="s">
        <v>30</v>
      </c>
      <c r="B42" s="125">
        <v>80</v>
      </c>
      <c r="C42" s="770">
        <v>48.4</v>
      </c>
      <c r="D42" s="529">
        <v>85</v>
      </c>
      <c r="E42" s="529">
        <v>85</v>
      </c>
      <c r="F42" s="1541"/>
      <c r="G42" s="529">
        <v>85</v>
      </c>
      <c r="H42" s="530">
        <v>84.210526315789465</v>
      </c>
      <c r="I42" s="529">
        <v>85</v>
      </c>
      <c r="J42" s="116" t="s">
        <v>72</v>
      </c>
    </row>
    <row r="43" spans="1:10" ht="15.75">
      <c r="A43" s="94" t="s">
        <v>31</v>
      </c>
      <c r="B43" s="125">
        <v>100</v>
      </c>
      <c r="C43" s="770">
        <v>33.299999999999997</v>
      </c>
      <c r="D43" s="529">
        <v>85</v>
      </c>
      <c r="E43" s="529">
        <v>85</v>
      </c>
      <c r="F43" s="1541"/>
      <c r="G43" s="529">
        <v>85</v>
      </c>
      <c r="H43" s="530">
        <v>28.571428571428569</v>
      </c>
      <c r="I43" s="529">
        <v>85</v>
      </c>
      <c r="J43" s="116" t="s">
        <v>72</v>
      </c>
    </row>
    <row r="44" spans="1:10" ht="15.75">
      <c r="A44" s="94" t="s">
        <v>32</v>
      </c>
      <c r="B44" s="125">
        <v>81.5</v>
      </c>
      <c r="C44" s="770">
        <v>55.6</v>
      </c>
      <c r="D44" s="529">
        <v>85</v>
      </c>
      <c r="E44" s="529">
        <v>85</v>
      </c>
      <c r="F44" s="1541"/>
      <c r="G44" s="529">
        <v>85</v>
      </c>
      <c r="H44" s="530">
        <v>71.381578947368425</v>
      </c>
      <c r="I44" s="529">
        <v>85</v>
      </c>
      <c r="J44" s="116" t="s">
        <v>72</v>
      </c>
    </row>
    <row r="45" spans="1:10" ht="15.75">
      <c r="A45" s="94" t="s">
        <v>33</v>
      </c>
      <c r="B45" s="125">
        <v>100</v>
      </c>
      <c r="C45" s="770">
        <v>50</v>
      </c>
      <c r="D45" s="529">
        <v>85</v>
      </c>
      <c r="E45" s="529">
        <v>85</v>
      </c>
      <c r="F45" s="1541"/>
      <c r="G45" s="529">
        <v>85</v>
      </c>
      <c r="H45" s="530">
        <v>80</v>
      </c>
      <c r="I45" s="529">
        <v>85</v>
      </c>
      <c r="J45" s="116" t="s">
        <v>72</v>
      </c>
    </row>
    <row r="46" spans="1:10" ht="15.75">
      <c r="A46" s="94" t="s">
        <v>34</v>
      </c>
      <c r="B46" s="125">
        <v>80</v>
      </c>
      <c r="C46" s="770">
        <v>87.5</v>
      </c>
      <c r="D46" s="529">
        <v>85</v>
      </c>
      <c r="E46" s="529">
        <v>85</v>
      </c>
      <c r="F46" s="1541"/>
      <c r="G46" s="529">
        <v>85</v>
      </c>
      <c r="H46" s="530">
        <v>69.230769230769226</v>
      </c>
      <c r="I46" s="529">
        <v>85</v>
      </c>
      <c r="J46" s="116" t="s">
        <v>72</v>
      </c>
    </row>
    <row r="47" spans="1:10" ht="15.75">
      <c r="A47" s="94" t="s">
        <v>35</v>
      </c>
      <c r="B47" s="125">
        <v>37.5</v>
      </c>
      <c r="C47" s="770">
        <v>62.5</v>
      </c>
      <c r="D47" s="529">
        <v>85</v>
      </c>
      <c r="E47" s="529">
        <v>85</v>
      </c>
      <c r="F47" s="1541"/>
      <c r="G47" s="529">
        <v>85</v>
      </c>
      <c r="H47" s="530">
        <v>80</v>
      </c>
      <c r="I47" s="529">
        <v>85</v>
      </c>
      <c r="J47" s="116" t="s">
        <v>72</v>
      </c>
    </row>
    <row r="48" spans="1:10" ht="15.75">
      <c r="A48" s="94" t="s">
        <v>36</v>
      </c>
      <c r="B48" s="125">
        <v>75</v>
      </c>
      <c r="C48" s="770">
        <v>0</v>
      </c>
      <c r="D48" s="529">
        <v>85</v>
      </c>
      <c r="E48" s="529">
        <v>85</v>
      </c>
      <c r="F48" s="1541"/>
      <c r="G48" s="529">
        <v>85</v>
      </c>
      <c r="H48" s="530">
        <v>75</v>
      </c>
      <c r="I48" s="529">
        <v>85</v>
      </c>
      <c r="J48" s="116" t="s">
        <v>72</v>
      </c>
    </row>
    <row r="49" spans="1:10" ht="15.75">
      <c r="A49" s="94" t="s">
        <v>37</v>
      </c>
      <c r="B49" s="125">
        <v>81</v>
      </c>
      <c r="C49" s="770">
        <v>52.4</v>
      </c>
      <c r="D49" s="529">
        <v>85</v>
      </c>
      <c r="E49" s="529">
        <v>85</v>
      </c>
      <c r="F49" s="1541"/>
      <c r="G49" s="529">
        <v>85</v>
      </c>
      <c r="H49" s="530">
        <v>90.909090909090907</v>
      </c>
      <c r="I49" s="529">
        <v>85</v>
      </c>
      <c r="J49" s="116" t="s">
        <v>72</v>
      </c>
    </row>
    <row r="50" spans="1:10" ht="15.75">
      <c r="A50" s="94"/>
      <c r="B50" s="176"/>
      <c r="C50" s="772"/>
      <c r="D50" s="535"/>
      <c r="E50" s="148"/>
      <c r="F50" s="1541"/>
      <c r="G50" s="536"/>
      <c r="H50" s="43"/>
      <c r="I50" s="536"/>
      <c r="J50" s="116"/>
    </row>
    <row r="51" spans="1:10" ht="15.75">
      <c r="A51" s="89" t="s">
        <v>38</v>
      </c>
      <c r="B51" s="537">
        <v>84.4</v>
      </c>
      <c r="C51" s="159">
        <v>68</v>
      </c>
      <c r="D51" s="159"/>
      <c r="E51" s="537"/>
      <c r="F51" s="1541"/>
      <c r="G51" s="159"/>
      <c r="H51" s="521">
        <v>82.456140350877192</v>
      </c>
      <c r="I51" s="159"/>
      <c r="J51" s="103" t="s">
        <v>72</v>
      </c>
    </row>
    <row r="52" spans="1:10" ht="15.75">
      <c r="A52" s="94" t="s">
        <v>39</v>
      </c>
      <c r="B52" s="538">
        <v>81.8</v>
      </c>
      <c r="C52" s="770">
        <v>75</v>
      </c>
      <c r="D52" s="529">
        <v>85</v>
      </c>
      <c r="E52" s="529">
        <v>85</v>
      </c>
      <c r="F52" s="1541"/>
      <c r="G52" s="529">
        <v>85</v>
      </c>
      <c r="H52" s="530">
        <v>77.5</v>
      </c>
      <c r="I52" s="529">
        <v>85</v>
      </c>
      <c r="J52" s="111" t="s">
        <v>72</v>
      </c>
    </row>
    <row r="53" spans="1:10" ht="15.75">
      <c r="A53" s="94" t="s">
        <v>40</v>
      </c>
      <c r="B53" s="538">
        <v>100</v>
      </c>
      <c r="C53" s="770">
        <v>0</v>
      </c>
      <c r="D53" s="529">
        <v>85</v>
      </c>
      <c r="E53" s="66">
        <v>100</v>
      </c>
      <c r="F53" s="1541"/>
      <c r="G53" s="529">
        <v>85</v>
      </c>
      <c r="H53" s="530">
        <v>100</v>
      </c>
      <c r="I53" s="529">
        <v>85</v>
      </c>
      <c r="J53" s="111" t="s">
        <v>72</v>
      </c>
    </row>
    <row r="54" spans="1:10" ht="15.75">
      <c r="A54" s="94" t="s">
        <v>41</v>
      </c>
      <c r="B54" s="538">
        <v>0</v>
      </c>
      <c r="C54" s="770">
        <v>0</v>
      </c>
      <c r="D54" s="529">
        <v>85</v>
      </c>
      <c r="E54" s="529">
        <v>85</v>
      </c>
      <c r="F54" s="1541"/>
      <c r="G54" s="529">
        <v>85</v>
      </c>
      <c r="H54" s="530">
        <v>100</v>
      </c>
      <c r="I54" s="529">
        <v>85</v>
      </c>
      <c r="J54" s="111" t="s">
        <v>72</v>
      </c>
    </row>
    <row r="55" spans="1:10" ht="15.75">
      <c r="A55" s="94" t="s">
        <v>42</v>
      </c>
      <c r="B55" s="538">
        <v>100</v>
      </c>
      <c r="C55" s="770">
        <v>100</v>
      </c>
      <c r="D55" s="529">
        <v>85</v>
      </c>
      <c r="E55" s="529">
        <v>85</v>
      </c>
      <c r="F55" s="1541"/>
      <c r="G55" s="529">
        <v>85</v>
      </c>
      <c r="H55" s="530">
        <v>100</v>
      </c>
      <c r="I55" s="529">
        <v>85</v>
      </c>
      <c r="J55" s="111" t="s">
        <v>72</v>
      </c>
    </row>
    <row r="56" spans="1:10" ht="15.75">
      <c r="A56" s="94" t="s">
        <v>43</v>
      </c>
      <c r="B56" s="538">
        <v>100</v>
      </c>
      <c r="C56" s="770">
        <v>50</v>
      </c>
      <c r="D56" s="529">
        <v>85</v>
      </c>
      <c r="E56" s="529">
        <v>85</v>
      </c>
      <c r="F56" s="1541"/>
      <c r="G56" s="529">
        <v>85</v>
      </c>
      <c r="H56" s="530">
        <v>100</v>
      </c>
      <c r="I56" s="529">
        <v>85</v>
      </c>
      <c r="J56" s="111" t="s">
        <v>72</v>
      </c>
    </row>
    <row r="57" spans="1:10" ht="15.75">
      <c r="A57" s="94" t="s">
        <v>44</v>
      </c>
      <c r="B57" s="538">
        <v>80</v>
      </c>
      <c r="C57" s="770">
        <v>75</v>
      </c>
      <c r="D57" s="529">
        <v>85</v>
      </c>
      <c r="E57" s="529">
        <v>85</v>
      </c>
      <c r="F57" s="1541"/>
      <c r="G57" s="529">
        <v>85</v>
      </c>
      <c r="H57" s="530">
        <v>50</v>
      </c>
      <c r="I57" s="529">
        <v>85</v>
      </c>
      <c r="J57" s="111" t="s">
        <v>72</v>
      </c>
    </row>
    <row r="58" spans="1:10" ht="15.75">
      <c r="A58" s="94"/>
      <c r="B58" s="176"/>
      <c r="C58" s="772"/>
      <c r="D58" s="535"/>
      <c r="E58" s="116"/>
      <c r="F58" s="1541"/>
      <c r="G58" s="536"/>
      <c r="H58" s="43"/>
      <c r="I58" s="536"/>
      <c r="J58" s="175"/>
    </row>
    <row r="59" spans="1:10" ht="15.75">
      <c r="A59" s="89" t="s">
        <v>45</v>
      </c>
      <c r="B59" s="528">
        <v>89.8</v>
      </c>
      <c r="C59" s="769">
        <v>53.8</v>
      </c>
      <c r="D59" s="159"/>
      <c r="E59" s="528"/>
      <c r="F59" s="1541"/>
      <c r="G59" s="159"/>
      <c r="H59" s="521">
        <v>80.56</v>
      </c>
      <c r="I59" s="159"/>
      <c r="J59" s="159" t="s">
        <v>72</v>
      </c>
    </row>
    <row r="60" spans="1:10" ht="15.75">
      <c r="A60" s="94" t="s">
        <v>47</v>
      </c>
      <c r="B60" s="105">
        <v>83.3</v>
      </c>
      <c r="C60" s="770">
        <v>66.7</v>
      </c>
      <c r="D60" s="529">
        <v>85</v>
      </c>
      <c r="E60" s="529">
        <v>85</v>
      </c>
      <c r="F60" s="1541"/>
      <c r="G60" s="529">
        <v>85</v>
      </c>
      <c r="H60" s="530">
        <v>87.5</v>
      </c>
      <c r="I60" s="529">
        <v>85</v>
      </c>
      <c r="J60" s="111" t="s">
        <v>72</v>
      </c>
    </row>
    <row r="61" spans="1:10" ht="15.75">
      <c r="A61" s="94" t="s">
        <v>50</v>
      </c>
      <c r="B61" s="105">
        <v>100</v>
      </c>
      <c r="C61" s="770">
        <v>85.7</v>
      </c>
      <c r="D61" s="529">
        <v>85</v>
      </c>
      <c r="E61" s="529">
        <v>85</v>
      </c>
      <c r="F61" s="1541"/>
      <c r="G61" s="529">
        <v>85</v>
      </c>
      <c r="H61" s="530">
        <v>100</v>
      </c>
      <c r="I61" s="529">
        <v>85</v>
      </c>
      <c r="J61" s="111" t="s">
        <v>72</v>
      </c>
    </row>
    <row r="62" spans="1:10" ht="15.75">
      <c r="A62" s="94" t="s">
        <v>49</v>
      </c>
      <c r="B62" s="105">
        <v>92.9</v>
      </c>
      <c r="C62" s="770">
        <v>46.2</v>
      </c>
      <c r="D62" s="529">
        <v>85</v>
      </c>
      <c r="E62" s="529">
        <v>85</v>
      </c>
      <c r="F62" s="1541"/>
      <c r="G62" s="529">
        <v>85</v>
      </c>
      <c r="H62" s="530">
        <v>75</v>
      </c>
      <c r="I62" s="529">
        <v>85</v>
      </c>
      <c r="J62" s="111" t="s">
        <v>72</v>
      </c>
    </row>
    <row r="63" spans="1:10" ht="15.75">
      <c r="A63" s="94" t="s">
        <v>48</v>
      </c>
      <c r="B63" s="105">
        <v>100</v>
      </c>
      <c r="C63" s="770">
        <v>100</v>
      </c>
      <c r="D63" s="529">
        <v>85</v>
      </c>
      <c r="E63" s="529">
        <v>85</v>
      </c>
      <c r="F63" s="1541"/>
      <c r="G63" s="529">
        <v>85</v>
      </c>
      <c r="H63" s="530">
        <v>100</v>
      </c>
      <c r="I63" s="529">
        <v>85</v>
      </c>
      <c r="J63" s="111" t="s">
        <v>72</v>
      </c>
    </row>
    <row r="64" spans="1:10" ht="15.75">
      <c r="A64" s="94" t="s">
        <v>46</v>
      </c>
      <c r="B64" s="105">
        <v>89.3</v>
      </c>
      <c r="C64" s="770">
        <v>50</v>
      </c>
      <c r="D64" s="529">
        <v>85</v>
      </c>
      <c r="E64" s="529">
        <v>85</v>
      </c>
      <c r="F64" s="1541"/>
      <c r="G64" s="529">
        <v>85</v>
      </c>
      <c r="H64" s="530">
        <v>77.78</v>
      </c>
      <c r="I64" s="529">
        <v>85</v>
      </c>
      <c r="J64" s="111" t="s">
        <v>72</v>
      </c>
    </row>
    <row r="65" spans="1:10" ht="15.75">
      <c r="A65" s="94"/>
      <c r="B65" s="102"/>
      <c r="C65" s="772"/>
      <c r="D65" s="535"/>
      <c r="E65" s="116"/>
      <c r="F65" s="1541"/>
      <c r="G65" s="536"/>
      <c r="H65" s="43"/>
      <c r="I65" s="536"/>
      <c r="J65" s="175"/>
    </row>
    <row r="66" spans="1:10" ht="15.75">
      <c r="A66" s="89" t="s">
        <v>51</v>
      </c>
      <c r="B66" s="159">
        <v>80</v>
      </c>
      <c r="C66" s="159">
        <v>87.2</v>
      </c>
      <c r="D66" s="159"/>
      <c r="E66" s="159"/>
      <c r="F66" s="1541"/>
      <c r="G66" s="159"/>
      <c r="H66" s="521">
        <v>89.473684210526315</v>
      </c>
      <c r="I66" s="159"/>
      <c r="J66" s="103" t="s">
        <v>72</v>
      </c>
    </row>
    <row r="67" spans="1:10" ht="15.75">
      <c r="A67" s="94" t="s">
        <v>54</v>
      </c>
      <c r="B67" s="125">
        <v>50</v>
      </c>
      <c r="C67" s="770">
        <v>85.7</v>
      </c>
      <c r="D67" s="529">
        <v>85</v>
      </c>
      <c r="E67" s="529">
        <v>85</v>
      </c>
      <c r="F67" s="1541"/>
      <c r="G67" s="529">
        <v>85</v>
      </c>
      <c r="H67" s="530">
        <v>100</v>
      </c>
      <c r="I67" s="529">
        <v>85</v>
      </c>
      <c r="J67" s="111" t="s">
        <v>72</v>
      </c>
    </row>
    <row r="68" spans="1:10" ht="15.75">
      <c r="A68" s="94" t="s">
        <v>52</v>
      </c>
      <c r="B68" s="125">
        <v>100</v>
      </c>
      <c r="C68" s="770">
        <v>100</v>
      </c>
      <c r="D68" s="529">
        <v>85</v>
      </c>
      <c r="E68" s="529">
        <v>85</v>
      </c>
      <c r="F68" s="1541"/>
      <c r="G68" s="529">
        <v>85</v>
      </c>
      <c r="H68" s="530">
        <v>100</v>
      </c>
      <c r="I68" s="529">
        <v>85</v>
      </c>
      <c r="J68" s="111" t="s">
        <v>72</v>
      </c>
    </row>
    <row r="69" spans="1:10" ht="15.75">
      <c r="A69" s="94" t="s">
        <v>53</v>
      </c>
      <c r="B69" s="125">
        <v>100</v>
      </c>
      <c r="C69" s="770">
        <v>87.5</v>
      </c>
      <c r="D69" s="529">
        <v>85</v>
      </c>
      <c r="E69" s="529">
        <v>85</v>
      </c>
      <c r="F69" s="1541"/>
      <c r="G69" s="529">
        <v>85</v>
      </c>
      <c r="H69" s="530">
        <v>66.666666666666657</v>
      </c>
      <c r="I69" s="529">
        <v>85</v>
      </c>
      <c r="J69" s="111" t="s">
        <v>72</v>
      </c>
    </row>
    <row r="70" spans="1:10" ht="15.75">
      <c r="A70" s="94" t="s">
        <v>56</v>
      </c>
      <c r="B70" s="125">
        <v>0</v>
      </c>
      <c r="C70" s="770">
        <v>100</v>
      </c>
      <c r="D70" s="529">
        <v>85</v>
      </c>
      <c r="E70" s="529">
        <v>85</v>
      </c>
      <c r="F70" s="1541"/>
      <c r="G70" s="529">
        <v>85</v>
      </c>
      <c r="H70" s="530">
        <v>0</v>
      </c>
      <c r="I70" s="529">
        <v>85</v>
      </c>
      <c r="J70" s="111" t="s">
        <v>72</v>
      </c>
    </row>
    <row r="71" spans="1:10" ht="15.75">
      <c r="A71" s="94" t="s">
        <v>57</v>
      </c>
      <c r="B71" s="125">
        <v>0</v>
      </c>
      <c r="C71" s="770">
        <v>85</v>
      </c>
      <c r="D71" s="529">
        <v>85</v>
      </c>
      <c r="E71" s="529">
        <v>85</v>
      </c>
      <c r="F71" s="1541"/>
      <c r="G71" s="529">
        <v>85</v>
      </c>
      <c r="H71" s="530">
        <v>100</v>
      </c>
      <c r="I71" s="529">
        <v>85</v>
      </c>
      <c r="J71" s="111" t="s">
        <v>72</v>
      </c>
    </row>
    <row r="72" spans="1:10" ht="15.75">
      <c r="A72" s="94" t="s">
        <v>55</v>
      </c>
      <c r="B72" s="125">
        <v>0</v>
      </c>
      <c r="C72" s="770">
        <v>0</v>
      </c>
      <c r="D72" s="529">
        <v>85</v>
      </c>
      <c r="E72" s="529">
        <v>85</v>
      </c>
      <c r="F72" s="1541"/>
      <c r="G72" s="529">
        <v>85</v>
      </c>
      <c r="H72" s="530">
        <v>0</v>
      </c>
      <c r="I72" s="529">
        <v>85</v>
      </c>
      <c r="J72" s="111" t="s">
        <v>72</v>
      </c>
    </row>
    <row r="73" spans="1:10" ht="15.75">
      <c r="A73" s="94"/>
      <c r="B73" s="176"/>
      <c r="C73" s="772"/>
      <c r="D73" s="535"/>
      <c r="E73" s="116"/>
      <c r="F73" s="1541"/>
      <c r="G73" s="536"/>
      <c r="H73" s="43"/>
      <c r="I73" s="536"/>
      <c r="J73" s="175"/>
    </row>
    <row r="74" spans="1:10" ht="15.75">
      <c r="A74" s="89" t="s">
        <v>77</v>
      </c>
      <c r="B74" s="159">
        <v>85.7</v>
      </c>
      <c r="C74" s="769">
        <v>80.8</v>
      </c>
      <c r="D74" s="159"/>
      <c r="E74" s="103"/>
      <c r="F74" s="1541"/>
      <c r="G74" s="159"/>
      <c r="H74" s="521">
        <v>92.592592592592595</v>
      </c>
      <c r="I74" s="159"/>
      <c r="J74" s="103" t="s">
        <v>72</v>
      </c>
    </row>
    <row r="75" spans="1:10" ht="15.75">
      <c r="A75" s="94" t="s">
        <v>58</v>
      </c>
      <c r="B75" s="538">
        <v>93.8</v>
      </c>
      <c r="C75" s="770">
        <v>100</v>
      </c>
      <c r="D75" s="529">
        <v>85</v>
      </c>
      <c r="E75" s="529">
        <v>85</v>
      </c>
      <c r="F75" s="1541"/>
      <c r="G75" s="529">
        <v>85</v>
      </c>
      <c r="H75" s="530">
        <v>85.714285714285708</v>
      </c>
      <c r="I75" s="529">
        <v>85</v>
      </c>
      <c r="J75" s="111" t="s">
        <v>72</v>
      </c>
    </row>
    <row r="76" spans="1:10" ht="15.75">
      <c r="A76" s="94" t="s">
        <v>59</v>
      </c>
      <c r="B76" s="538">
        <v>0</v>
      </c>
      <c r="C76" s="770">
        <v>100</v>
      </c>
      <c r="D76" s="529">
        <v>85</v>
      </c>
      <c r="E76" s="529">
        <v>100</v>
      </c>
      <c r="F76" s="1541"/>
      <c r="G76" s="529">
        <v>85</v>
      </c>
      <c r="H76" s="530">
        <v>100</v>
      </c>
      <c r="I76" s="529">
        <v>85</v>
      </c>
      <c r="J76" s="111" t="s">
        <v>72</v>
      </c>
    </row>
    <row r="77" spans="1:10" ht="15.75">
      <c r="A77" s="94" t="s">
        <v>60</v>
      </c>
      <c r="B77" s="538">
        <v>88.9</v>
      </c>
      <c r="C77" s="770">
        <v>66.7</v>
      </c>
      <c r="D77" s="529">
        <v>85</v>
      </c>
      <c r="E77" s="529">
        <v>85</v>
      </c>
      <c r="F77" s="1541"/>
      <c r="G77" s="529">
        <v>85</v>
      </c>
      <c r="H77" s="530">
        <v>100</v>
      </c>
      <c r="I77" s="529">
        <v>85</v>
      </c>
      <c r="J77" s="111" t="s">
        <v>72</v>
      </c>
    </row>
    <row r="78" spans="1:10" ht="15.75">
      <c r="A78" s="94" t="s">
        <v>61</v>
      </c>
      <c r="B78" s="538">
        <v>71.400000000000006</v>
      </c>
      <c r="C78" s="770">
        <v>50</v>
      </c>
      <c r="D78" s="529">
        <v>85</v>
      </c>
      <c r="E78" s="529">
        <v>85</v>
      </c>
      <c r="F78" s="1541"/>
      <c r="G78" s="529">
        <v>85</v>
      </c>
      <c r="H78" s="530">
        <v>0</v>
      </c>
      <c r="I78" s="529">
        <v>85</v>
      </c>
      <c r="J78" s="111" t="s">
        <v>72</v>
      </c>
    </row>
    <row r="79" spans="1:10" ht="15.75">
      <c r="A79" s="94" t="s">
        <v>62</v>
      </c>
      <c r="B79" s="538">
        <v>66.7</v>
      </c>
      <c r="C79" s="770">
        <v>60</v>
      </c>
      <c r="D79" s="529">
        <v>85</v>
      </c>
      <c r="E79" s="66">
        <v>80</v>
      </c>
      <c r="F79" s="1541"/>
      <c r="G79" s="529">
        <v>85</v>
      </c>
      <c r="H79" s="530">
        <v>100</v>
      </c>
      <c r="I79" s="529">
        <v>85</v>
      </c>
      <c r="J79" s="111" t="s">
        <v>72</v>
      </c>
    </row>
    <row r="80" spans="1:10" ht="15.75">
      <c r="A80" s="94"/>
      <c r="B80" s="176"/>
      <c r="C80" s="772"/>
      <c r="D80" s="535"/>
      <c r="E80" s="116"/>
      <c r="F80" s="1541"/>
      <c r="G80" s="536"/>
      <c r="H80" s="43"/>
      <c r="I80" s="536"/>
      <c r="J80" s="175"/>
    </row>
    <row r="81" spans="1:10" ht="15.75">
      <c r="A81" s="89" t="s">
        <v>63</v>
      </c>
      <c r="B81" s="537">
        <v>83.3</v>
      </c>
      <c r="C81" s="159">
        <v>59.2</v>
      </c>
      <c r="D81" s="159"/>
      <c r="E81" s="537"/>
      <c r="F81" s="1541"/>
      <c r="G81" s="159"/>
      <c r="H81" s="521">
        <v>79.487179487179489</v>
      </c>
      <c r="I81" s="159"/>
      <c r="J81" s="103" t="s">
        <v>72</v>
      </c>
    </row>
    <row r="82" spans="1:10" ht="15.75">
      <c r="A82" s="94" t="s">
        <v>64</v>
      </c>
      <c r="B82" s="538">
        <v>0</v>
      </c>
      <c r="C82" s="770">
        <v>0</v>
      </c>
      <c r="D82" s="529">
        <v>85</v>
      </c>
      <c r="E82" s="529">
        <v>85</v>
      </c>
      <c r="F82" s="1541"/>
      <c r="G82" s="529">
        <v>85</v>
      </c>
      <c r="H82" s="530">
        <v>0</v>
      </c>
      <c r="I82" s="529">
        <v>85</v>
      </c>
      <c r="J82" s="111" t="s">
        <v>72</v>
      </c>
    </row>
    <row r="83" spans="1:10" ht="15.75">
      <c r="A83" s="94" t="s">
        <v>65</v>
      </c>
      <c r="B83" s="538">
        <v>69.2</v>
      </c>
      <c r="C83" s="770">
        <v>68.8</v>
      </c>
      <c r="D83" s="529">
        <v>85</v>
      </c>
      <c r="E83" s="529">
        <v>87</v>
      </c>
      <c r="F83" s="1541"/>
      <c r="G83" s="529">
        <v>85</v>
      </c>
      <c r="H83" s="530">
        <v>88.235294117647058</v>
      </c>
      <c r="I83" s="529">
        <v>85</v>
      </c>
      <c r="J83" s="111" t="s">
        <v>72</v>
      </c>
    </row>
    <row r="84" spans="1:10" ht="15.75">
      <c r="A84" s="94" t="s">
        <v>66</v>
      </c>
      <c r="B84" s="538">
        <v>85.7</v>
      </c>
      <c r="C84" s="770">
        <v>60</v>
      </c>
      <c r="D84" s="529">
        <v>85</v>
      </c>
      <c r="E84" s="529">
        <v>85</v>
      </c>
      <c r="F84" s="1541"/>
      <c r="G84" s="529">
        <v>85</v>
      </c>
      <c r="H84" s="530">
        <v>81.818181818181827</v>
      </c>
      <c r="I84" s="529">
        <v>85</v>
      </c>
      <c r="J84" s="111" t="s">
        <v>72</v>
      </c>
    </row>
    <row r="85" spans="1:10" ht="15.75">
      <c r="A85" s="94" t="s">
        <v>67</v>
      </c>
      <c r="B85" s="538">
        <v>90.9</v>
      </c>
      <c r="C85" s="770">
        <v>50</v>
      </c>
      <c r="D85" s="529">
        <v>85</v>
      </c>
      <c r="E85" s="529">
        <v>85</v>
      </c>
      <c r="F85" s="1541"/>
      <c r="G85" s="529">
        <v>85</v>
      </c>
      <c r="H85" s="530">
        <v>71.428571428571431</v>
      </c>
      <c r="I85" s="529">
        <v>85</v>
      </c>
      <c r="J85" s="111" t="s">
        <v>72</v>
      </c>
    </row>
    <row r="86" spans="1:10" ht="15.75">
      <c r="A86" s="94" t="s">
        <v>68</v>
      </c>
      <c r="B86" s="538">
        <v>100</v>
      </c>
      <c r="C86" s="770">
        <v>50</v>
      </c>
      <c r="D86" s="529">
        <v>85</v>
      </c>
      <c r="E86" s="66">
        <v>80</v>
      </c>
      <c r="F86" s="1541"/>
      <c r="G86" s="529">
        <v>85</v>
      </c>
      <c r="H86" s="530">
        <v>33.333333333333329</v>
      </c>
      <c r="I86" s="529">
        <v>85</v>
      </c>
      <c r="J86" s="111" t="s">
        <v>72</v>
      </c>
    </row>
    <row r="87" spans="1:10" ht="15.75">
      <c r="A87" s="94"/>
      <c r="B87" s="116"/>
      <c r="C87" s="539"/>
      <c r="D87" s="102"/>
      <c r="E87" s="529"/>
      <c r="F87" s="1542"/>
      <c r="G87" s="43"/>
      <c r="H87" s="43"/>
      <c r="I87" s="540"/>
      <c r="J87" s="21"/>
    </row>
    <row r="88" spans="1:10">
      <c r="A88" s="3" t="s">
        <v>668</v>
      </c>
      <c r="B88" s="21"/>
      <c r="D88" s="15"/>
      <c r="E88" s="21"/>
      <c r="F88" s="21"/>
      <c r="G88" s="541"/>
      <c r="H88" s="541"/>
      <c r="I88" s="540"/>
      <c r="J88" s="21"/>
    </row>
    <row r="89" spans="1:10">
      <c r="A89" s="1543" t="s">
        <v>669</v>
      </c>
      <c r="B89" s="1543"/>
      <c r="C89" s="1543"/>
      <c r="D89" s="1543"/>
      <c r="E89" s="1543"/>
      <c r="F89" s="1543"/>
      <c r="G89" s="1543"/>
      <c r="H89" s="1543"/>
      <c r="I89" s="542"/>
      <c r="J89" s="21"/>
    </row>
    <row r="90" spans="1:10">
      <c r="A90" s="1543"/>
      <c r="B90" s="1543"/>
      <c r="C90" s="1543"/>
      <c r="D90" s="1543"/>
      <c r="E90" s="1543"/>
      <c r="F90" s="1543"/>
      <c r="G90" s="1543"/>
      <c r="H90" s="1543"/>
      <c r="I90" s="542"/>
      <c r="J90" s="21"/>
    </row>
    <row r="91" spans="1:10">
      <c r="A91" s="1543"/>
      <c r="B91" s="1543"/>
      <c r="C91" s="1543"/>
      <c r="D91" s="1543"/>
      <c r="E91" s="1543"/>
      <c r="F91" s="1543"/>
      <c r="G91" s="1543"/>
      <c r="H91" s="1543"/>
      <c r="I91" s="542"/>
      <c r="J91" s="21"/>
    </row>
    <row r="92" spans="1:10">
      <c r="A92" s="1543"/>
      <c r="B92" s="1543"/>
      <c r="C92" s="1543"/>
      <c r="D92" s="1543"/>
      <c r="E92" s="1543"/>
      <c r="F92" s="1543"/>
      <c r="G92" s="1543"/>
      <c r="H92" s="1543"/>
      <c r="I92" s="542"/>
      <c r="J92" s="21"/>
    </row>
    <row r="93" spans="1:10">
      <c r="A93" s="1544"/>
      <c r="B93" s="1544"/>
      <c r="C93" s="1544"/>
      <c r="D93" s="1544"/>
      <c r="E93" s="1544"/>
      <c r="F93" s="1544"/>
      <c r="G93" s="1544"/>
      <c r="H93" s="1544"/>
      <c r="I93" s="542"/>
      <c r="J93" s="21"/>
    </row>
    <row r="94" spans="1:10">
      <c r="A94" s="1545" t="s">
        <v>670</v>
      </c>
      <c r="B94" s="1546"/>
      <c r="C94" s="1546"/>
      <c r="D94" s="1546"/>
      <c r="E94" s="1546"/>
      <c r="F94" s="1546"/>
      <c r="G94" s="1546"/>
      <c r="H94" s="1546"/>
      <c r="I94" s="1547"/>
      <c r="J94" s="21"/>
    </row>
    <row r="95" spans="1:10" ht="99.75" customHeight="1">
      <c r="A95" s="1548"/>
      <c r="B95" s="1549"/>
      <c r="C95" s="1549"/>
      <c r="D95" s="1549"/>
      <c r="E95" s="1549"/>
      <c r="F95" s="1549"/>
      <c r="G95" s="1549"/>
      <c r="H95" s="1549"/>
      <c r="I95" s="1550"/>
      <c r="J95" s="21"/>
    </row>
    <row r="96" spans="1:10">
      <c r="A96" s="21"/>
      <c r="B96" s="21"/>
      <c r="D96" s="21"/>
      <c r="E96" s="21"/>
      <c r="F96" s="540"/>
      <c r="G96" s="540"/>
      <c r="H96" s="540"/>
      <c r="I96" s="540"/>
      <c r="J96" s="21"/>
    </row>
    <row r="97" spans="1:10">
      <c r="A97" s="21"/>
      <c r="B97" s="21"/>
      <c r="D97" s="21"/>
      <c r="E97" s="21"/>
      <c r="F97" s="540"/>
      <c r="G97" s="540"/>
      <c r="H97" s="540"/>
      <c r="I97" s="540"/>
      <c r="J97" s="21"/>
    </row>
  </sheetData>
  <mergeCells count="9">
    <mergeCell ref="A1:H1"/>
    <mergeCell ref="F8:F87"/>
    <mergeCell ref="A89:H93"/>
    <mergeCell ref="A94:I95"/>
    <mergeCell ref="A2:Q2"/>
    <mergeCell ref="A3:J3"/>
    <mergeCell ref="A4:J4"/>
    <mergeCell ref="A5:J5"/>
    <mergeCell ref="A6:P6"/>
  </mergeCells>
  <conditionalFormatting sqref="E9:E10 E12:E17 E20:E25 E28:E35 E38:E49 E52:E57 E60:E64 E67:E72 E75:E79 E82:E86">
    <cfRule type="cellIs" dxfId="0" priority="1" operator="lessThan">
      <formula>84.99</formula>
    </cfRule>
  </conditionalFormatting>
  <pageMargins left="0.511811024" right="0.511811024" top="0.78740157499999996" bottom="0.78740157499999996" header="0.31496062000000002" footer="0.31496062000000002"/>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Q88"/>
  <sheetViews>
    <sheetView view="pageBreakPreview" topLeftCell="A2" zoomScale="70" zoomScaleNormal="70" zoomScaleSheetLayoutView="70" workbookViewId="0">
      <pane ySplit="6" topLeftCell="A56" activePane="bottomLeft" state="frozen"/>
      <selection activeCell="A2" sqref="A2"/>
      <selection pane="bottomLeft" activeCell="M83" sqref="M83:AH83"/>
    </sheetView>
  </sheetViews>
  <sheetFormatPr defaultColWidth="30.85546875" defaultRowHeight="15"/>
  <cols>
    <col min="1" max="1" width="28.28515625" style="21" customWidth="1"/>
    <col min="2" max="2" width="11.7109375" style="21" hidden="1" customWidth="1"/>
    <col min="3" max="4" width="12.7109375" style="21" hidden="1" customWidth="1"/>
    <col min="5" max="5" width="23.140625" style="21" hidden="1" customWidth="1"/>
    <col min="6" max="6" width="12.7109375" style="21" hidden="1" customWidth="1"/>
    <col min="7" max="7" width="22.5703125" style="21" hidden="1" customWidth="1"/>
    <col min="8" max="8" width="14.28515625" style="21" hidden="1" customWidth="1"/>
    <col min="9" max="9" width="12.42578125" style="21" hidden="1" customWidth="1"/>
    <col min="10" max="10" width="22" style="21" hidden="1" customWidth="1"/>
    <col min="11" max="11" width="15" style="271" hidden="1" customWidth="1"/>
    <col min="12" max="12" width="14.42578125" style="271" hidden="1" customWidth="1"/>
    <col min="13" max="14" width="8.7109375" style="271" customWidth="1"/>
    <col min="15" max="15" width="7.85546875" style="271" customWidth="1"/>
    <col min="16" max="16" width="9" style="271" customWidth="1"/>
    <col min="17" max="17" width="8.28515625" style="271" customWidth="1"/>
    <col min="18" max="18" width="8.42578125" style="271" customWidth="1"/>
    <col min="19" max="19" width="7.85546875" style="271" customWidth="1"/>
    <col min="20" max="21" width="8.28515625" style="271" customWidth="1"/>
    <col min="22" max="22" width="8.5703125" style="271" customWidth="1"/>
    <col min="23" max="23" width="8.42578125" style="271" customWidth="1"/>
    <col min="24" max="24" width="8.5703125" style="271" customWidth="1"/>
    <col min="25" max="25" width="8.140625" style="271" customWidth="1"/>
    <col min="26" max="26" width="8.28515625" style="271" customWidth="1"/>
    <col min="27" max="27" width="9" style="271" customWidth="1"/>
    <col min="28" max="28" width="9.28515625" style="271" customWidth="1"/>
    <col min="29" max="29" width="7.85546875" style="271" customWidth="1"/>
    <col min="30" max="30" width="8.5703125" style="271" customWidth="1"/>
    <col min="31" max="31" width="9.140625" style="271" customWidth="1"/>
    <col min="32" max="32" width="8.7109375" style="271" customWidth="1"/>
    <col min="33" max="33" width="7" style="271" customWidth="1"/>
    <col min="34" max="34" width="11.42578125" style="271" customWidth="1"/>
    <col min="35" max="38" width="9.5703125" style="21" customWidth="1"/>
    <col min="39" max="39" width="7.85546875" style="21" customWidth="1"/>
    <col min="40" max="56" width="9.5703125" style="21" customWidth="1"/>
    <col min="57" max="16384" width="30.85546875" style="21"/>
  </cols>
  <sheetData>
    <row r="1" spans="1:69" ht="100.5" customHeight="1" thickBot="1">
      <c r="A1" s="1294"/>
      <c r="B1" s="1294"/>
      <c r="C1" s="1294"/>
      <c r="D1" s="1294"/>
      <c r="E1" s="1294"/>
      <c r="F1" s="1294"/>
      <c r="G1" s="1294"/>
      <c r="H1" s="1294"/>
      <c r="I1" s="1294"/>
      <c r="J1" s="1294"/>
      <c r="K1" s="1294"/>
      <c r="L1" s="1294"/>
      <c r="M1" s="1294"/>
      <c r="N1" s="1294"/>
      <c r="O1" s="1294"/>
      <c r="P1" s="1294"/>
      <c r="Q1" s="1294"/>
      <c r="R1" s="1294"/>
      <c r="S1" s="1294"/>
      <c r="T1" s="1294"/>
      <c r="U1" s="1294"/>
      <c r="V1" s="1294"/>
      <c r="W1" s="1294"/>
      <c r="X1" s="1294"/>
      <c r="Y1" s="1294"/>
      <c r="Z1" s="1294"/>
      <c r="AA1" s="1294"/>
      <c r="AB1" s="1294"/>
      <c r="AC1" s="1294"/>
      <c r="AD1" s="1294"/>
      <c r="AE1" s="1294"/>
      <c r="AF1" s="1294"/>
      <c r="AG1" s="1294"/>
      <c r="AH1" s="1294"/>
    </row>
    <row r="2" spans="1:69" ht="21" customHeight="1" thickBot="1">
      <c r="A2" s="1331" t="s">
        <v>738</v>
      </c>
      <c r="B2" s="1332"/>
      <c r="C2" s="1332"/>
      <c r="D2" s="1332"/>
      <c r="E2" s="1332"/>
      <c r="F2" s="1332"/>
      <c r="G2" s="1332"/>
      <c r="H2" s="1332"/>
      <c r="I2" s="1332"/>
      <c r="J2" s="1332"/>
      <c r="K2" s="1332"/>
      <c r="L2" s="1332"/>
      <c r="M2" s="1332"/>
      <c r="N2" s="1332"/>
      <c r="O2" s="1332"/>
      <c r="P2" s="1332"/>
      <c r="Q2" s="1332"/>
      <c r="R2" s="1332"/>
      <c r="S2" s="1332"/>
      <c r="T2" s="1332"/>
      <c r="U2" s="1332"/>
      <c r="V2" s="1332"/>
      <c r="W2" s="1332"/>
      <c r="X2" s="1332"/>
      <c r="Y2" s="1332"/>
      <c r="Z2" s="1332"/>
      <c r="AA2" s="1332"/>
      <c r="AB2" s="1332"/>
      <c r="AC2" s="1332"/>
      <c r="AD2" s="1332"/>
      <c r="AE2" s="1332"/>
      <c r="AF2" s="1332"/>
      <c r="AG2" s="1332"/>
      <c r="AH2" s="1332"/>
      <c r="AI2" s="1345" t="s">
        <v>738</v>
      </c>
      <c r="AJ2" s="1346"/>
      <c r="AK2" s="1346"/>
      <c r="AL2" s="1346"/>
      <c r="AM2" s="1346"/>
      <c r="AN2" s="1346"/>
      <c r="AO2" s="1346"/>
      <c r="AP2" s="1346"/>
      <c r="AQ2" s="1346"/>
      <c r="AR2" s="1346"/>
      <c r="AS2" s="1346"/>
      <c r="AT2" s="1346"/>
      <c r="AU2" s="1346"/>
      <c r="AV2" s="1346"/>
      <c r="AW2" s="1346"/>
      <c r="AX2" s="1346"/>
      <c r="AY2" s="1346"/>
      <c r="AZ2" s="1346"/>
      <c r="BA2" s="1346"/>
      <c r="BB2" s="1346"/>
      <c r="BC2" s="1346"/>
      <c r="BD2" s="1347"/>
      <c r="BE2" s="1105"/>
      <c r="BF2" s="1105"/>
      <c r="BG2" s="1105"/>
      <c r="BH2" s="1105"/>
      <c r="BI2" s="1105"/>
      <c r="BJ2" s="1105"/>
      <c r="BK2" s="1105"/>
      <c r="BL2" s="1105"/>
      <c r="BM2" s="1105"/>
      <c r="BN2" s="1105"/>
      <c r="BO2" s="1105"/>
      <c r="BP2" s="1105"/>
      <c r="BQ2" s="1105"/>
    </row>
    <row r="3" spans="1:69" ht="18.75" customHeight="1">
      <c r="A3" s="1310" t="s">
        <v>70</v>
      </c>
      <c r="B3" s="1313">
        <v>2017</v>
      </c>
      <c r="C3" s="1314"/>
      <c r="D3" s="1313">
        <v>2018</v>
      </c>
      <c r="E3" s="1315"/>
      <c r="F3" s="1314"/>
      <c r="G3" s="1313">
        <v>2019</v>
      </c>
      <c r="H3" s="1315"/>
      <c r="I3" s="1314"/>
      <c r="J3" s="1316">
        <v>2020</v>
      </c>
      <c r="K3" s="1316"/>
      <c r="L3" s="1317"/>
      <c r="M3" s="1333" t="s">
        <v>640</v>
      </c>
      <c r="N3" s="1334"/>
      <c r="O3" s="1334"/>
      <c r="P3" s="1334"/>
      <c r="Q3" s="1334"/>
      <c r="R3" s="1334"/>
      <c r="S3" s="1334"/>
      <c r="T3" s="1334"/>
      <c r="U3" s="1334"/>
      <c r="V3" s="1334"/>
      <c r="W3" s="1334"/>
      <c r="X3" s="1334"/>
      <c r="Y3" s="1334"/>
      <c r="Z3" s="1334"/>
      <c r="AA3" s="1334"/>
      <c r="AB3" s="1334"/>
      <c r="AC3" s="1334"/>
      <c r="AD3" s="1334"/>
      <c r="AE3" s="1334"/>
      <c r="AF3" s="1334"/>
      <c r="AG3" s="1334"/>
      <c r="AH3" s="1335"/>
      <c r="AI3" s="1339" t="s">
        <v>754</v>
      </c>
      <c r="AJ3" s="1340"/>
      <c r="AK3" s="1340"/>
      <c r="AL3" s="1340"/>
      <c r="AM3" s="1340"/>
      <c r="AN3" s="1340"/>
      <c r="AO3" s="1340"/>
      <c r="AP3" s="1340"/>
      <c r="AQ3" s="1340"/>
      <c r="AR3" s="1340"/>
      <c r="AS3" s="1340"/>
      <c r="AT3" s="1340"/>
      <c r="AU3" s="1340"/>
      <c r="AV3" s="1340"/>
      <c r="AW3" s="1340"/>
      <c r="AX3" s="1340"/>
      <c r="AY3" s="1340"/>
      <c r="AZ3" s="1340"/>
      <c r="BA3" s="1340"/>
      <c r="BB3" s="1340"/>
      <c r="BC3" s="1340"/>
      <c r="BD3" s="1341"/>
    </row>
    <row r="4" spans="1:69" ht="80.25" customHeight="1">
      <c r="A4" s="1311"/>
      <c r="B4" s="1323" t="s">
        <v>480</v>
      </c>
      <c r="C4" s="1324"/>
      <c r="D4" s="1325" t="s">
        <v>488</v>
      </c>
      <c r="E4" s="1326"/>
      <c r="F4" s="1327"/>
      <c r="G4" s="885" t="s">
        <v>447</v>
      </c>
      <c r="H4" s="993" t="s">
        <v>482</v>
      </c>
      <c r="I4" s="885" t="s">
        <v>484</v>
      </c>
      <c r="J4" s="885" t="s">
        <v>500</v>
      </c>
      <c r="K4" s="993" t="s">
        <v>486</v>
      </c>
      <c r="L4" s="1026" t="s">
        <v>599</v>
      </c>
      <c r="M4" s="1336"/>
      <c r="N4" s="1337"/>
      <c r="O4" s="1337"/>
      <c r="P4" s="1337"/>
      <c r="Q4" s="1337"/>
      <c r="R4" s="1337"/>
      <c r="S4" s="1337"/>
      <c r="T4" s="1337"/>
      <c r="U4" s="1337"/>
      <c r="V4" s="1337"/>
      <c r="W4" s="1337"/>
      <c r="X4" s="1337"/>
      <c r="Y4" s="1337"/>
      <c r="Z4" s="1337"/>
      <c r="AA4" s="1337"/>
      <c r="AB4" s="1337"/>
      <c r="AC4" s="1337"/>
      <c r="AD4" s="1337"/>
      <c r="AE4" s="1337"/>
      <c r="AF4" s="1337"/>
      <c r="AG4" s="1337"/>
      <c r="AH4" s="1338"/>
      <c r="AI4" s="1336"/>
      <c r="AJ4" s="1337"/>
      <c r="AK4" s="1337"/>
      <c r="AL4" s="1337"/>
      <c r="AM4" s="1337"/>
      <c r="AN4" s="1337"/>
      <c r="AO4" s="1337"/>
      <c r="AP4" s="1337"/>
      <c r="AQ4" s="1337"/>
      <c r="AR4" s="1337"/>
      <c r="AS4" s="1337"/>
      <c r="AT4" s="1337"/>
      <c r="AU4" s="1337"/>
      <c r="AV4" s="1337"/>
      <c r="AW4" s="1337"/>
      <c r="AX4" s="1337"/>
      <c r="AY4" s="1337"/>
      <c r="AZ4" s="1337"/>
      <c r="BA4" s="1337"/>
      <c r="BB4" s="1337"/>
      <c r="BC4" s="1337"/>
      <c r="BD4" s="1338"/>
    </row>
    <row r="5" spans="1:69" ht="17.25" customHeight="1">
      <c r="A5" s="1311"/>
      <c r="B5" s="994"/>
      <c r="C5" s="995"/>
      <c r="D5" s="996"/>
      <c r="E5" s="997"/>
      <c r="F5" s="998"/>
      <c r="G5" s="885"/>
      <c r="H5" s="993"/>
      <c r="I5" s="885"/>
      <c r="J5" s="885"/>
      <c r="K5" s="993"/>
      <c r="L5" s="1026"/>
      <c r="M5" s="1328" t="s">
        <v>734</v>
      </c>
      <c r="N5" s="1329"/>
      <c r="O5" s="1329"/>
      <c r="P5" s="1329"/>
      <c r="Q5" s="1329"/>
      <c r="R5" s="1329"/>
      <c r="S5" s="1329"/>
      <c r="T5" s="1329"/>
      <c r="U5" s="1329"/>
      <c r="V5" s="1329"/>
      <c r="W5" s="1329"/>
      <c r="X5" s="1329"/>
      <c r="Y5" s="1329"/>
      <c r="Z5" s="1329"/>
      <c r="AA5" s="1329"/>
      <c r="AB5" s="1329"/>
      <c r="AC5" s="1329"/>
      <c r="AD5" s="1329"/>
      <c r="AE5" s="1329"/>
      <c r="AF5" s="1329"/>
      <c r="AG5" s="1329"/>
      <c r="AH5" s="1330"/>
      <c r="AI5" s="1342" t="s">
        <v>734</v>
      </c>
      <c r="AJ5" s="1343"/>
      <c r="AK5" s="1343"/>
      <c r="AL5" s="1343"/>
      <c r="AM5" s="1343"/>
      <c r="AN5" s="1343"/>
      <c r="AO5" s="1343"/>
      <c r="AP5" s="1343"/>
      <c r="AQ5" s="1343"/>
      <c r="AR5" s="1343"/>
      <c r="AS5" s="1343"/>
      <c r="AT5" s="1343"/>
      <c r="AU5" s="1343"/>
      <c r="AV5" s="1343"/>
      <c r="AW5" s="1343"/>
      <c r="AX5" s="1343"/>
      <c r="AY5" s="1343"/>
      <c r="AZ5" s="1343"/>
      <c r="BA5" s="1343"/>
      <c r="BB5" s="1343"/>
      <c r="BC5" s="1343"/>
      <c r="BD5" s="1344"/>
    </row>
    <row r="6" spans="1:69" ht="17.25" customHeight="1">
      <c r="A6" s="1312"/>
      <c r="B6" s="994"/>
      <c r="C6" s="995"/>
      <c r="D6" s="996"/>
      <c r="E6" s="997"/>
      <c r="F6" s="998"/>
      <c r="G6" s="885"/>
      <c r="H6" s="993"/>
      <c r="I6" s="885"/>
      <c r="J6" s="885"/>
      <c r="K6" s="993"/>
      <c r="L6" s="1026"/>
      <c r="M6" s="1053">
        <v>1</v>
      </c>
      <c r="N6" s="992">
        <v>2</v>
      </c>
      <c r="O6" s="992">
        <v>3</v>
      </c>
      <c r="P6" s="992">
        <v>4</v>
      </c>
      <c r="Q6" s="992">
        <v>5</v>
      </c>
      <c r="R6" s="992">
        <v>6</v>
      </c>
      <c r="S6" s="992">
        <v>7</v>
      </c>
      <c r="T6" s="992">
        <v>8</v>
      </c>
      <c r="U6" s="992">
        <v>9</v>
      </c>
      <c r="V6" s="992">
        <v>10</v>
      </c>
      <c r="W6" s="992">
        <v>11</v>
      </c>
      <c r="X6" s="992">
        <v>12</v>
      </c>
      <c r="Y6" s="992">
        <v>13</v>
      </c>
      <c r="Z6" s="992">
        <v>14</v>
      </c>
      <c r="AA6" s="992">
        <v>15</v>
      </c>
      <c r="AB6" s="992">
        <v>16</v>
      </c>
      <c r="AC6" s="992">
        <v>17</v>
      </c>
      <c r="AD6" s="992">
        <v>18</v>
      </c>
      <c r="AE6" s="992">
        <v>19</v>
      </c>
      <c r="AF6" s="992">
        <v>21</v>
      </c>
      <c r="AG6" s="992">
        <v>22</v>
      </c>
      <c r="AH6" s="1054">
        <v>23</v>
      </c>
      <c r="AI6" s="1159">
        <v>1</v>
      </c>
      <c r="AJ6" s="1160">
        <v>2</v>
      </c>
      <c r="AK6" s="1160">
        <v>3</v>
      </c>
      <c r="AL6" s="1160">
        <v>4</v>
      </c>
      <c r="AM6" s="1160">
        <v>5</v>
      </c>
      <c r="AN6" s="1160">
        <v>6</v>
      </c>
      <c r="AO6" s="1160">
        <v>7</v>
      </c>
      <c r="AP6" s="1160">
        <v>8</v>
      </c>
      <c r="AQ6" s="1160">
        <v>9</v>
      </c>
      <c r="AR6" s="1160">
        <v>10</v>
      </c>
      <c r="AS6" s="1160">
        <v>11</v>
      </c>
      <c r="AT6" s="1160">
        <v>12</v>
      </c>
      <c r="AU6" s="1160">
        <v>13</v>
      </c>
      <c r="AV6" s="1160">
        <v>14</v>
      </c>
      <c r="AW6" s="1160">
        <v>15</v>
      </c>
      <c r="AX6" s="1160">
        <v>16</v>
      </c>
      <c r="AY6" s="1160">
        <v>17</v>
      </c>
      <c r="AZ6" s="1160">
        <v>18</v>
      </c>
      <c r="BA6" s="1160">
        <v>19</v>
      </c>
      <c r="BB6" s="1160">
        <v>21</v>
      </c>
      <c r="BC6" s="1160">
        <v>22</v>
      </c>
      <c r="BD6" s="1161">
        <v>23</v>
      </c>
    </row>
    <row r="7" spans="1:69" ht="17.25" customHeight="1">
      <c r="A7" s="1144" t="s">
        <v>737</v>
      </c>
      <c r="B7" s="931"/>
      <c r="C7" s="932"/>
      <c r="D7" s="933"/>
      <c r="E7" s="795"/>
      <c r="F7" s="934"/>
      <c r="G7" s="935"/>
      <c r="H7" s="936"/>
      <c r="I7" s="935"/>
      <c r="J7" s="935"/>
      <c r="K7" s="936"/>
      <c r="L7" s="1030"/>
      <c r="M7" s="1203" t="s">
        <v>752</v>
      </c>
      <c r="N7" s="992" t="s">
        <v>72</v>
      </c>
      <c r="O7" s="992" t="s">
        <v>72</v>
      </c>
      <c r="P7" s="992" t="s">
        <v>72</v>
      </c>
      <c r="Q7" s="992" t="s">
        <v>72</v>
      </c>
      <c r="R7" s="992" t="s">
        <v>72</v>
      </c>
      <c r="S7" s="1204" t="s">
        <v>752</v>
      </c>
      <c r="T7" s="1204" t="s">
        <v>752</v>
      </c>
      <c r="U7" s="1204" t="s">
        <v>752</v>
      </c>
      <c r="V7" s="992" t="s">
        <v>72</v>
      </c>
      <c r="W7" s="1204" t="s">
        <v>75</v>
      </c>
      <c r="X7" s="1204" t="s">
        <v>75</v>
      </c>
      <c r="Y7" s="992" t="s">
        <v>72</v>
      </c>
      <c r="Z7" s="992" t="s">
        <v>72</v>
      </c>
      <c r="AA7" s="1204" t="s">
        <v>752</v>
      </c>
      <c r="AB7" s="1204" t="s">
        <v>752</v>
      </c>
      <c r="AC7" s="992" t="s">
        <v>72</v>
      </c>
      <c r="AD7" s="992" t="s">
        <v>72</v>
      </c>
      <c r="AE7" s="992" t="s">
        <v>72</v>
      </c>
      <c r="AF7" s="992" t="s">
        <v>72</v>
      </c>
      <c r="AG7" s="1204" t="s">
        <v>752</v>
      </c>
      <c r="AH7" s="1054" t="s">
        <v>72</v>
      </c>
      <c r="AI7" s="1159" t="s">
        <v>752</v>
      </c>
      <c r="AJ7" s="1160" t="s">
        <v>72</v>
      </c>
      <c r="AK7" s="1160" t="s">
        <v>72</v>
      </c>
      <c r="AL7" s="1160" t="s">
        <v>72</v>
      </c>
      <c r="AM7" s="1160" t="s">
        <v>72</v>
      </c>
      <c r="AN7" s="1160" t="s">
        <v>72</v>
      </c>
      <c r="AO7" s="1160" t="s">
        <v>752</v>
      </c>
      <c r="AP7" s="1160" t="s">
        <v>752</v>
      </c>
      <c r="AQ7" s="1160" t="s">
        <v>752</v>
      </c>
      <c r="AR7" s="1160" t="s">
        <v>72</v>
      </c>
      <c r="AS7" s="1160" t="s">
        <v>75</v>
      </c>
      <c r="AT7" s="1160" t="s">
        <v>75</v>
      </c>
      <c r="AU7" s="1160" t="s">
        <v>72</v>
      </c>
      <c r="AV7" s="1160" t="s">
        <v>72</v>
      </c>
      <c r="AW7" s="1160" t="s">
        <v>752</v>
      </c>
      <c r="AX7" s="1160" t="s">
        <v>752</v>
      </c>
      <c r="AY7" s="1160" t="s">
        <v>72</v>
      </c>
      <c r="AZ7" s="1160" t="s">
        <v>72</v>
      </c>
      <c r="BA7" s="1160" t="s">
        <v>72</v>
      </c>
      <c r="BB7" s="1160" t="s">
        <v>72</v>
      </c>
      <c r="BC7" s="1160" t="s">
        <v>752</v>
      </c>
      <c r="BD7" s="1161" t="s">
        <v>72</v>
      </c>
    </row>
    <row r="8" spans="1:69" s="902" customFormat="1" ht="15" customHeight="1">
      <c r="A8" s="999" t="s">
        <v>0</v>
      </c>
      <c r="B8" s="899"/>
      <c r="C8" s="900"/>
      <c r="D8" s="899"/>
      <c r="E8" s="1354" t="s">
        <v>281</v>
      </c>
      <c r="F8" s="899"/>
      <c r="G8" s="899"/>
      <c r="H8" s="899"/>
      <c r="I8" s="901"/>
      <c r="J8" s="901"/>
      <c r="K8" s="899"/>
      <c r="L8" s="1041">
        <v>96.7</v>
      </c>
      <c r="M8" s="1091"/>
      <c r="N8" s="930"/>
      <c r="O8" s="930"/>
      <c r="P8" s="930"/>
      <c r="Q8" s="930"/>
      <c r="R8" s="930"/>
      <c r="S8" s="930"/>
      <c r="T8" s="930"/>
      <c r="U8" s="930"/>
      <c r="V8" s="930"/>
      <c r="W8" s="930"/>
      <c r="X8" s="930"/>
      <c r="Y8" s="930"/>
      <c r="Z8" s="930"/>
      <c r="AA8" s="930"/>
      <c r="AB8" s="930"/>
      <c r="AC8" s="930"/>
      <c r="AD8" s="930"/>
      <c r="AE8" s="930"/>
      <c r="AF8" s="930"/>
      <c r="AG8" s="930"/>
      <c r="AH8" s="1092"/>
      <c r="AI8" s="1091"/>
      <c r="AJ8" s="930"/>
      <c r="AK8" s="930"/>
      <c r="AL8" s="930"/>
      <c r="AM8" s="930"/>
      <c r="AN8" s="930"/>
      <c r="AO8" s="930"/>
      <c r="AP8" s="930"/>
      <c r="AQ8" s="930"/>
      <c r="AR8" s="930"/>
      <c r="AS8" s="930"/>
      <c r="AT8" s="930"/>
      <c r="AU8" s="930"/>
      <c r="AV8" s="930"/>
      <c r="AW8" s="930"/>
      <c r="AX8" s="930"/>
      <c r="AY8" s="930"/>
      <c r="AZ8" s="930"/>
      <c r="BA8" s="930"/>
      <c r="BB8" s="930"/>
      <c r="BC8" s="930"/>
      <c r="BD8" s="1092"/>
    </row>
    <row r="9" spans="1:69" s="411" customFormat="1" ht="16.5" customHeight="1">
      <c r="A9" s="991" t="s">
        <v>1</v>
      </c>
      <c r="B9" s="58">
        <v>100</v>
      </c>
      <c r="C9" s="492">
        <v>100</v>
      </c>
      <c r="D9" s="108">
        <v>85</v>
      </c>
      <c r="E9" s="1355"/>
      <c r="F9" s="891">
        <v>0.75</v>
      </c>
      <c r="G9" s="492">
        <v>100</v>
      </c>
      <c r="H9" s="492">
        <v>100</v>
      </c>
      <c r="I9" s="283">
        <v>100</v>
      </c>
      <c r="J9" s="283">
        <v>100</v>
      </c>
      <c r="K9" s="108" t="s">
        <v>600</v>
      </c>
      <c r="L9" s="1042">
        <v>100</v>
      </c>
      <c r="M9" s="1093">
        <v>0</v>
      </c>
      <c r="N9" s="811">
        <v>100</v>
      </c>
      <c r="O9" s="811">
        <v>90</v>
      </c>
      <c r="P9" s="1155">
        <v>0</v>
      </c>
      <c r="Q9" s="1155">
        <v>0</v>
      </c>
      <c r="R9" s="1155">
        <v>0</v>
      </c>
      <c r="S9" s="811">
        <v>1</v>
      </c>
      <c r="T9" s="811">
        <v>0</v>
      </c>
      <c r="U9" s="811">
        <v>0</v>
      </c>
      <c r="V9" s="817">
        <v>0</v>
      </c>
      <c r="W9" s="1155">
        <v>0.01</v>
      </c>
      <c r="X9" s="1155">
        <v>0.01</v>
      </c>
      <c r="Y9" s="1155">
        <v>88</v>
      </c>
      <c r="Z9" s="1155">
        <v>30</v>
      </c>
      <c r="AA9" s="817">
        <v>1</v>
      </c>
      <c r="AB9" s="1206">
        <v>1</v>
      </c>
      <c r="AC9" s="1155">
        <v>68</v>
      </c>
      <c r="AD9" s="1155">
        <v>2.9</v>
      </c>
      <c r="AE9" s="1155">
        <v>0.2</v>
      </c>
      <c r="AF9" s="811" t="s">
        <v>73</v>
      </c>
      <c r="AG9" s="1154">
        <v>2</v>
      </c>
      <c r="AH9" s="1246">
        <v>0</v>
      </c>
      <c r="AI9" s="1093"/>
      <c r="AJ9" s="811"/>
      <c r="AK9" s="811"/>
      <c r="AL9" s="811"/>
      <c r="AM9" s="811"/>
      <c r="AN9" s="811"/>
      <c r="AO9" s="817"/>
      <c r="AP9" s="817"/>
      <c r="AQ9" s="817"/>
      <c r="AR9" s="811"/>
      <c r="AS9" s="811"/>
      <c r="AT9" s="811"/>
      <c r="AU9" s="811"/>
      <c r="AV9" s="811"/>
      <c r="AW9" s="817"/>
      <c r="AX9" s="817"/>
      <c r="AY9" s="811"/>
      <c r="AZ9" s="811"/>
      <c r="BA9" s="811"/>
      <c r="BB9" s="811"/>
      <c r="BC9" s="817"/>
      <c r="BD9" s="1200"/>
    </row>
    <row r="10" spans="1:69" ht="16.5" customHeight="1">
      <c r="A10" s="991" t="s">
        <v>2</v>
      </c>
      <c r="B10" s="58">
        <v>100</v>
      </c>
      <c r="C10" s="492">
        <v>100</v>
      </c>
      <c r="D10" s="108">
        <v>80</v>
      </c>
      <c r="E10" s="1355"/>
      <c r="F10" s="891">
        <v>0.83330000000000004</v>
      </c>
      <c r="G10" s="892" t="s">
        <v>413</v>
      </c>
      <c r="H10" s="108">
        <v>90</v>
      </c>
      <c r="I10" s="283">
        <v>100</v>
      </c>
      <c r="J10" s="283">
        <v>100</v>
      </c>
      <c r="K10" s="108">
        <v>100</v>
      </c>
      <c r="L10" s="1042">
        <v>100</v>
      </c>
      <c r="M10" s="1093">
        <v>2</v>
      </c>
      <c r="N10" s="811">
        <v>90</v>
      </c>
      <c r="O10" s="811">
        <v>90</v>
      </c>
      <c r="P10" s="811">
        <v>100</v>
      </c>
      <c r="Q10" s="811">
        <v>80</v>
      </c>
      <c r="R10" s="811">
        <v>90</v>
      </c>
      <c r="S10" s="817">
        <v>1284</v>
      </c>
      <c r="T10" s="817">
        <v>1</v>
      </c>
      <c r="U10" s="817">
        <v>0</v>
      </c>
      <c r="V10" s="912">
        <v>100</v>
      </c>
      <c r="W10" s="811">
        <v>0.35</v>
      </c>
      <c r="X10" s="811">
        <v>0.1</v>
      </c>
      <c r="Y10" s="811">
        <v>85</v>
      </c>
      <c r="Z10" s="811">
        <v>22</v>
      </c>
      <c r="AA10" s="817">
        <v>5</v>
      </c>
      <c r="AB10" s="817">
        <v>0</v>
      </c>
      <c r="AC10" s="912">
        <v>80</v>
      </c>
      <c r="AD10" s="811">
        <v>80</v>
      </c>
      <c r="AE10" s="811">
        <v>72.5</v>
      </c>
      <c r="AF10" s="811" t="s">
        <v>73</v>
      </c>
      <c r="AG10" s="985">
        <v>0</v>
      </c>
      <c r="AH10" s="1094">
        <v>100</v>
      </c>
      <c r="AI10" s="1093"/>
      <c r="AJ10" s="811"/>
      <c r="AK10" s="811"/>
      <c r="AL10" s="811"/>
      <c r="AM10" s="811"/>
      <c r="AN10" s="811"/>
      <c r="AO10" s="817"/>
      <c r="AP10" s="817"/>
      <c r="AQ10" s="817"/>
      <c r="AR10" s="811"/>
      <c r="AS10" s="811"/>
      <c r="AT10" s="811"/>
      <c r="AU10" s="811"/>
      <c r="AV10" s="811"/>
      <c r="AW10" s="817"/>
      <c r="AX10" s="817"/>
      <c r="AY10" s="811"/>
      <c r="AZ10" s="811"/>
      <c r="BA10" s="811"/>
      <c r="BB10" s="811"/>
      <c r="BC10" s="817"/>
      <c r="BD10" s="1200"/>
    </row>
    <row r="11" spans="1:69" ht="16.5" customHeight="1">
      <c r="A11" s="991" t="s">
        <v>3</v>
      </c>
      <c r="B11" s="58">
        <v>100</v>
      </c>
      <c r="C11" s="492">
        <v>100</v>
      </c>
      <c r="D11" s="492">
        <v>100</v>
      </c>
      <c r="E11" s="1355"/>
      <c r="F11" s="893">
        <v>1</v>
      </c>
      <c r="G11" s="492">
        <v>100</v>
      </c>
      <c r="H11" s="492">
        <v>100</v>
      </c>
      <c r="I11" s="283">
        <v>100</v>
      </c>
      <c r="J11" s="283">
        <v>100</v>
      </c>
      <c r="K11" s="108">
        <v>100</v>
      </c>
      <c r="L11" s="1042">
        <v>87.5</v>
      </c>
      <c r="M11" s="1093">
        <v>12</v>
      </c>
      <c r="N11" s="811">
        <v>90</v>
      </c>
      <c r="O11" s="811">
        <v>90</v>
      </c>
      <c r="P11" s="811">
        <v>100</v>
      </c>
      <c r="Q11" s="811">
        <v>80</v>
      </c>
      <c r="R11" s="811">
        <v>100</v>
      </c>
      <c r="S11" s="817">
        <v>5</v>
      </c>
      <c r="T11" s="817">
        <v>1</v>
      </c>
      <c r="U11" s="817">
        <v>0</v>
      </c>
      <c r="V11" s="811">
        <v>100</v>
      </c>
      <c r="W11" s="811">
        <v>0.35</v>
      </c>
      <c r="X11" s="811">
        <v>0.1</v>
      </c>
      <c r="Y11" s="811">
        <v>80</v>
      </c>
      <c r="Z11" s="811">
        <v>24</v>
      </c>
      <c r="AA11" s="817">
        <v>13</v>
      </c>
      <c r="AB11" s="817">
        <v>1</v>
      </c>
      <c r="AC11" s="1155">
        <v>87.24</v>
      </c>
      <c r="AD11" s="811">
        <v>100</v>
      </c>
      <c r="AE11" s="811">
        <v>72.5</v>
      </c>
      <c r="AF11" s="811" t="s">
        <v>73</v>
      </c>
      <c r="AG11" s="985">
        <v>4</v>
      </c>
      <c r="AH11" s="1094">
        <v>95</v>
      </c>
      <c r="AI11" s="1093"/>
      <c r="AJ11" s="811"/>
      <c r="AK11" s="811"/>
      <c r="AL11" s="811"/>
      <c r="AM11" s="811"/>
      <c r="AN11" s="811"/>
      <c r="AO11" s="817"/>
      <c r="AP11" s="817"/>
      <c r="AQ11" s="817"/>
      <c r="AR11" s="811"/>
      <c r="AS11" s="811"/>
      <c r="AT11" s="811"/>
      <c r="AU11" s="811"/>
      <c r="AV11" s="811"/>
      <c r="AW11" s="817"/>
      <c r="AX11" s="817"/>
      <c r="AY11" s="811"/>
      <c r="AZ11" s="811"/>
      <c r="BA11" s="811"/>
      <c r="BB11" s="811"/>
      <c r="BC11" s="817"/>
      <c r="BD11" s="1200"/>
    </row>
    <row r="12" spans="1:69" s="411" customFormat="1" ht="16.5" customHeight="1">
      <c r="A12" s="991" t="s">
        <v>4</v>
      </c>
      <c r="B12" s="58">
        <v>100</v>
      </c>
      <c r="C12" s="492">
        <v>100</v>
      </c>
      <c r="D12" s="492">
        <v>100</v>
      </c>
      <c r="E12" s="1355"/>
      <c r="F12" s="893">
        <v>1</v>
      </c>
      <c r="G12" s="492">
        <v>100</v>
      </c>
      <c r="H12" s="492">
        <v>100</v>
      </c>
      <c r="I12" s="283" t="s">
        <v>98</v>
      </c>
      <c r="J12" s="283">
        <v>100</v>
      </c>
      <c r="K12" s="108">
        <v>100</v>
      </c>
      <c r="L12" s="1045" t="s">
        <v>98</v>
      </c>
      <c r="M12" s="1257"/>
      <c r="N12" s="1258"/>
      <c r="O12" s="1258"/>
      <c r="P12" s="1258"/>
      <c r="Q12" s="1258"/>
      <c r="R12" s="1258"/>
      <c r="S12" s="1259"/>
      <c r="T12" s="1259"/>
      <c r="U12" s="1259"/>
      <c r="V12" s="1258"/>
      <c r="W12" s="1258"/>
      <c r="X12" s="1258"/>
      <c r="Y12" s="1258"/>
      <c r="Z12" s="1258"/>
      <c r="AA12" s="1259"/>
      <c r="AB12" s="1259"/>
      <c r="AC12" s="1258"/>
      <c r="AD12" s="1258"/>
      <c r="AE12" s="1258"/>
      <c r="AF12" s="1258"/>
      <c r="AG12" s="1260"/>
      <c r="AH12" s="1261"/>
      <c r="AI12" s="1093"/>
      <c r="AJ12" s="811"/>
      <c r="AK12" s="811"/>
      <c r="AL12" s="811"/>
      <c r="AM12" s="811"/>
      <c r="AN12" s="811"/>
      <c r="AO12" s="817"/>
      <c r="AP12" s="817"/>
      <c r="AQ12" s="817"/>
      <c r="AR12" s="811"/>
      <c r="AS12" s="811"/>
      <c r="AT12" s="811"/>
      <c r="AU12" s="811"/>
      <c r="AV12" s="811"/>
      <c r="AW12" s="817"/>
      <c r="AX12" s="817"/>
      <c r="AY12" s="811"/>
      <c r="AZ12" s="811"/>
      <c r="BA12" s="811"/>
      <c r="BB12" s="811"/>
      <c r="BC12" s="817"/>
      <c r="BD12" s="1200"/>
    </row>
    <row r="13" spans="1:69" ht="16.5" customHeight="1">
      <c r="A13" s="991" t="s">
        <v>5</v>
      </c>
      <c r="B13" s="58">
        <v>100</v>
      </c>
      <c r="C13" s="492">
        <v>100</v>
      </c>
      <c r="D13" s="492">
        <v>100</v>
      </c>
      <c r="E13" s="1355"/>
      <c r="F13" s="891">
        <v>0.74239999999999995</v>
      </c>
      <c r="G13" s="892" t="s">
        <v>413</v>
      </c>
      <c r="H13" s="108">
        <v>100</v>
      </c>
      <c r="I13" s="283">
        <v>73.599999999999994</v>
      </c>
      <c r="J13" s="283">
        <v>85</v>
      </c>
      <c r="K13" s="108">
        <v>85</v>
      </c>
      <c r="L13" s="1042">
        <v>93.75</v>
      </c>
      <c r="M13" s="1093">
        <v>7</v>
      </c>
      <c r="N13" s="811">
        <v>100</v>
      </c>
      <c r="O13" s="811">
        <v>90</v>
      </c>
      <c r="P13" s="811">
        <v>100</v>
      </c>
      <c r="Q13" s="811">
        <v>80</v>
      </c>
      <c r="R13" s="811">
        <v>100</v>
      </c>
      <c r="S13" s="817">
        <v>1086</v>
      </c>
      <c r="T13" s="817">
        <v>1</v>
      </c>
      <c r="U13" s="817">
        <v>0</v>
      </c>
      <c r="V13" s="811">
        <v>0</v>
      </c>
      <c r="W13" s="811">
        <v>0.35</v>
      </c>
      <c r="X13" s="811">
        <v>0.1</v>
      </c>
      <c r="Y13" s="811">
        <v>90</v>
      </c>
      <c r="Z13" s="811">
        <v>30</v>
      </c>
      <c r="AA13" s="817">
        <v>7</v>
      </c>
      <c r="AB13" s="817">
        <v>0</v>
      </c>
      <c r="AC13" s="811">
        <v>100</v>
      </c>
      <c r="AD13" s="811">
        <v>90</v>
      </c>
      <c r="AE13" s="811">
        <v>100</v>
      </c>
      <c r="AF13" s="811" t="s">
        <v>73</v>
      </c>
      <c r="AG13" s="985">
        <v>4</v>
      </c>
      <c r="AH13" s="1094">
        <v>95</v>
      </c>
      <c r="AI13" s="1093"/>
      <c r="AJ13" s="811"/>
      <c r="AK13" s="811"/>
      <c r="AL13" s="811"/>
      <c r="AM13" s="811"/>
      <c r="AN13" s="811"/>
      <c r="AO13" s="817"/>
      <c r="AP13" s="817"/>
      <c r="AQ13" s="817"/>
      <c r="AR13" s="811"/>
      <c r="AS13" s="811"/>
      <c r="AT13" s="811"/>
      <c r="AU13" s="811"/>
      <c r="AV13" s="811"/>
      <c r="AW13" s="817"/>
      <c r="AX13" s="817"/>
      <c r="AY13" s="811"/>
      <c r="AZ13" s="811"/>
      <c r="BA13" s="811"/>
      <c r="BB13" s="811"/>
      <c r="BC13" s="817"/>
      <c r="BD13" s="1200"/>
    </row>
    <row r="14" spans="1:69" s="411" customFormat="1" ht="16.5" customHeight="1">
      <c r="A14" s="991" t="s">
        <v>6</v>
      </c>
      <c r="B14" s="58">
        <v>100</v>
      </c>
      <c r="C14" s="894" t="s">
        <v>98</v>
      </c>
      <c r="D14" s="108">
        <v>100</v>
      </c>
      <c r="E14" s="1355"/>
      <c r="F14" s="893">
        <v>0</v>
      </c>
      <c r="G14" s="892" t="s">
        <v>413</v>
      </c>
      <c r="H14" s="108">
        <v>80</v>
      </c>
      <c r="I14" s="283" t="s">
        <v>98</v>
      </c>
      <c r="J14" s="283"/>
      <c r="K14" s="108">
        <v>85</v>
      </c>
      <c r="L14" s="1042"/>
      <c r="M14" s="1093">
        <v>11</v>
      </c>
      <c r="N14" s="811">
        <v>90</v>
      </c>
      <c r="O14" s="811">
        <v>90</v>
      </c>
      <c r="P14" s="1155">
        <v>95</v>
      </c>
      <c r="Q14" s="811">
        <v>80</v>
      </c>
      <c r="R14" s="1155">
        <v>90</v>
      </c>
      <c r="S14" s="1206">
        <v>812</v>
      </c>
      <c r="T14" s="817">
        <v>0</v>
      </c>
      <c r="U14" s="817">
        <v>0</v>
      </c>
      <c r="V14" s="811">
        <v>0</v>
      </c>
      <c r="W14" s="811">
        <v>0.35</v>
      </c>
      <c r="X14" s="1155">
        <v>0.01</v>
      </c>
      <c r="Y14" s="811">
        <v>95</v>
      </c>
      <c r="Z14" s="1155">
        <v>30.27</v>
      </c>
      <c r="AA14" s="817">
        <v>7</v>
      </c>
      <c r="AB14" s="817">
        <v>0</v>
      </c>
      <c r="AC14" s="811">
        <v>100</v>
      </c>
      <c r="AD14" s="811">
        <v>90</v>
      </c>
      <c r="AE14" s="811">
        <v>100</v>
      </c>
      <c r="AF14" s="811" t="s">
        <v>73</v>
      </c>
      <c r="AG14" s="985">
        <v>4</v>
      </c>
      <c r="AH14" s="1094">
        <v>85</v>
      </c>
      <c r="AI14" s="1093"/>
      <c r="AJ14" s="811"/>
      <c r="AK14" s="811"/>
      <c r="AL14" s="811"/>
      <c r="AM14" s="811"/>
      <c r="AN14" s="811"/>
      <c r="AO14" s="817"/>
      <c r="AP14" s="817"/>
      <c r="AQ14" s="817"/>
      <c r="AR14" s="811"/>
      <c r="AS14" s="811"/>
      <c r="AT14" s="811"/>
      <c r="AU14" s="811"/>
      <c r="AV14" s="811"/>
      <c r="AW14" s="817"/>
      <c r="AX14" s="817"/>
      <c r="AY14" s="811"/>
      <c r="AZ14" s="811"/>
      <c r="BA14" s="811"/>
      <c r="BB14" s="811"/>
      <c r="BC14" s="817"/>
      <c r="BD14" s="1200"/>
    </row>
    <row r="15" spans="1:69" s="411" customFormat="1" ht="16.5" customHeight="1">
      <c r="A15" s="991" t="s">
        <v>7</v>
      </c>
      <c r="B15" s="58">
        <v>100</v>
      </c>
      <c r="C15" s="492">
        <v>100</v>
      </c>
      <c r="D15" s="108">
        <v>100</v>
      </c>
      <c r="E15" s="1355"/>
      <c r="F15" s="891">
        <v>0.83330000000000004</v>
      </c>
      <c r="G15" s="492">
        <v>99</v>
      </c>
      <c r="H15" s="492">
        <v>99</v>
      </c>
      <c r="I15" s="283">
        <v>72</v>
      </c>
      <c r="J15" s="283">
        <v>100</v>
      </c>
      <c r="K15" s="108">
        <v>99</v>
      </c>
      <c r="L15" s="1045" t="s">
        <v>98</v>
      </c>
      <c r="M15" s="1093">
        <v>9</v>
      </c>
      <c r="N15" s="811">
        <v>90</v>
      </c>
      <c r="O15" s="811">
        <v>90</v>
      </c>
      <c r="P15" s="811">
        <v>100</v>
      </c>
      <c r="Q15" s="811">
        <v>80</v>
      </c>
      <c r="R15" s="811">
        <v>90</v>
      </c>
      <c r="S15" s="817">
        <v>15</v>
      </c>
      <c r="T15" s="817">
        <v>0</v>
      </c>
      <c r="U15" s="817">
        <v>0</v>
      </c>
      <c r="V15" s="811">
        <v>100</v>
      </c>
      <c r="W15" s="811">
        <v>0.35</v>
      </c>
      <c r="X15" s="811">
        <v>0.1</v>
      </c>
      <c r="Y15" s="811">
        <v>80</v>
      </c>
      <c r="Z15" s="811">
        <v>25</v>
      </c>
      <c r="AA15" s="817">
        <v>15</v>
      </c>
      <c r="AB15" s="817">
        <v>0</v>
      </c>
      <c r="AC15" s="811">
        <v>95</v>
      </c>
      <c r="AD15" s="811">
        <v>95</v>
      </c>
      <c r="AE15" s="811">
        <v>80</v>
      </c>
      <c r="AF15" s="811" t="s">
        <v>73</v>
      </c>
      <c r="AG15" s="985">
        <v>4</v>
      </c>
      <c r="AH15" s="1094">
        <v>85</v>
      </c>
      <c r="AI15" s="1093"/>
      <c r="AJ15" s="811"/>
      <c r="AK15" s="811"/>
      <c r="AL15" s="811"/>
      <c r="AM15" s="811"/>
      <c r="AN15" s="811"/>
      <c r="AO15" s="817"/>
      <c r="AP15" s="817"/>
      <c r="AQ15" s="817"/>
      <c r="AR15" s="811"/>
      <c r="AS15" s="811"/>
      <c r="AT15" s="811"/>
      <c r="AU15" s="811"/>
      <c r="AV15" s="811"/>
      <c r="AW15" s="817"/>
      <c r="AX15" s="817"/>
      <c r="AY15" s="811"/>
      <c r="AZ15" s="811"/>
      <c r="BA15" s="811"/>
      <c r="BB15" s="811"/>
      <c r="BC15" s="817"/>
      <c r="BD15" s="1200"/>
    </row>
    <row r="16" spans="1:69" s="411" customFormat="1" ht="16.5" customHeight="1">
      <c r="A16" s="991" t="s">
        <v>8</v>
      </c>
      <c r="B16" s="58">
        <v>100</v>
      </c>
      <c r="C16" s="492">
        <v>100</v>
      </c>
      <c r="D16" s="492">
        <v>100</v>
      </c>
      <c r="E16" s="1355"/>
      <c r="F16" s="893">
        <v>1</v>
      </c>
      <c r="G16" s="492">
        <v>100</v>
      </c>
      <c r="H16" s="492">
        <v>100</v>
      </c>
      <c r="I16" s="283">
        <v>95</v>
      </c>
      <c r="J16" s="283">
        <v>95</v>
      </c>
      <c r="K16" s="108">
        <v>100</v>
      </c>
      <c r="L16" s="1042">
        <v>100</v>
      </c>
      <c r="M16" s="1164">
        <v>34</v>
      </c>
      <c r="N16" s="811">
        <v>90</v>
      </c>
      <c r="O16" s="811">
        <v>90</v>
      </c>
      <c r="P16" s="1155">
        <v>75</v>
      </c>
      <c r="Q16" s="811">
        <v>80</v>
      </c>
      <c r="R16" s="811">
        <v>100</v>
      </c>
      <c r="S16" s="1206">
        <v>100</v>
      </c>
      <c r="T16" s="817">
        <v>3</v>
      </c>
      <c r="U16" s="817">
        <v>0</v>
      </c>
      <c r="V16" s="811">
        <v>90</v>
      </c>
      <c r="W16" s="811">
        <v>0.35</v>
      </c>
      <c r="X16" s="1155">
        <v>0.01</v>
      </c>
      <c r="Y16" s="1155">
        <v>73</v>
      </c>
      <c r="Z16" s="811">
        <v>23</v>
      </c>
      <c r="AA16" s="1206">
        <v>25</v>
      </c>
      <c r="AB16" s="817">
        <v>3</v>
      </c>
      <c r="AC16" s="811">
        <v>94</v>
      </c>
      <c r="AD16" s="811">
        <v>90</v>
      </c>
      <c r="AE16" s="811">
        <v>70</v>
      </c>
      <c r="AF16" s="811" t="s">
        <v>73</v>
      </c>
      <c r="AG16" s="985">
        <v>4</v>
      </c>
      <c r="AH16" s="1094">
        <v>95</v>
      </c>
      <c r="AI16" s="1093"/>
      <c r="AJ16" s="811"/>
      <c r="AK16" s="811"/>
      <c r="AL16" s="811"/>
      <c r="AM16" s="811"/>
      <c r="AN16" s="811"/>
      <c r="AO16" s="817"/>
      <c r="AP16" s="817"/>
      <c r="AQ16" s="817"/>
      <c r="AR16" s="811"/>
      <c r="AS16" s="811"/>
      <c r="AT16" s="811"/>
      <c r="AU16" s="811"/>
      <c r="AV16" s="811"/>
      <c r="AW16" s="817"/>
      <c r="AX16" s="817"/>
      <c r="AY16" s="811"/>
      <c r="AZ16" s="811"/>
      <c r="BA16" s="811"/>
      <c r="BB16" s="811"/>
      <c r="BC16" s="817"/>
      <c r="BD16" s="1200"/>
    </row>
    <row r="17" spans="1:56" s="411" customFormat="1" ht="16.5" customHeight="1">
      <c r="A17" s="991" t="s">
        <v>9</v>
      </c>
      <c r="B17" s="58" t="s">
        <v>320</v>
      </c>
      <c r="C17" s="894" t="s">
        <v>98</v>
      </c>
      <c r="D17" s="895" t="s">
        <v>618</v>
      </c>
      <c r="E17" s="1356"/>
      <c r="F17" s="893">
        <v>1</v>
      </c>
      <c r="G17" s="492">
        <v>100</v>
      </c>
      <c r="H17" s="492">
        <v>100</v>
      </c>
      <c r="I17" s="283" t="s">
        <v>98</v>
      </c>
      <c r="J17" s="892"/>
      <c r="K17" s="108" t="s">
        <v>600</v>
      </c>
      <c r="L17" s="1045" t="s">
        <v>98</v>
      </c>
      <c r="M17" s="1093">
        <v>0</v>
      </c>
      <c r="N17" s="811">
        <v>90</v>
      </c>
      <c r="O17" s="811">
        <v>90</v>
      </c>
      <c r="P17" s="811">
        <v>100</v>
      </c>
      <c r="Q17" s="811">
        <v>80</v>
      </c>
      <c r="R17" s="811">
        <v>100</v>
      </c>
      <c r="S17" s="817">
        <v>0</v>
      </c>
      <c r="T17" s="817">
        <v>0</v>
      </c>
      <c r="U17" s="817">
        <v>0</v>
      </c>
      <c r="V17" s="811">
        <v>0</v>
      </c>
      <c r="W17" s="811">
        <v>0.35</v>
      </c>
      <c r="X17" s="811">
        <v>0.1</v>
      </c>
      <c r="Y17" s="811">
        <v>85</v>
      </c>
      <c r="Z17" s="811">
        <v>25</v>
      </c>
      <c r="AA17" s="817">
        <v>4</v>
      </c>
      <c r="AB17" s="817">
        <v>0</v>
      </c>
      <c r="AC17" s="811">
        <v>95</v>
      </c>
      <c r="AD17" s="811">
        <v>95</v>
      </c>
      <c r="AE17" s="811">
        <v>100</v>
      </c>
      <c r="AF17" s="811" t="s">
        <v>73</v>
      </c>
      <c r="AG17" s="985">
        <v>4</v>
      </c>
      <c r="AH17" s="1094">
        <v>85</v>
      </c>
      <c r="AI17" s="1093"/>
      <c r="AJ17" s="811"/>
      <c r="AK17" s="811"/>
      <c r="AL17" s="811"/>
      <c r="AM17" s="811"/>
      <c r="AN17" s="811"/>
      <c r="AO17" s="817"/>
      <c r="AP17" s="817"/>
      <c r="AQ17" s="817"/>
      <c r="AR17" s="811"/>
      <c r="AS17" s="811"/>
      <c r="AT17" s="811"/>
      <c r="AU17" s="811"/>
      <c r="AV17" s="811"/>
      <c r="AW17" s="817"/>
      <c r="AX17" s="817"/>
      <c r="AY17" s="811"/>
      <c r="AZ17" s="811"/>
      <c r="BA17" s="811"/>
      <c r="BB17" s="811"/>
      <c r="BC17" s="817"/>
      <c r="BD17" s="1200"/>
    </row>
    <row r="18" spans="1:56" s="902" customFormat="1" ht="13.5" customHeight="1">
      <c r="A18" s="999" t="s">
        <v>10</v>
      </c>
      <c r="B18" s="899"/>
      <c r="C18" s="903"/>
      <c r="D18" s="903"/>
      <c r="E18" s="1357" t="s">
        <v>281</v>
      </c>
      <c r="F18" s="903"/>
      <c r="G18" s="901"/>
      <c r="H18" s="903"/>
      <c r="I18" s="901"/>
      <c r="J18" s="901"/>
      <c r="K18" s="903"/>
      <c r="L18" s="1046">
        <v>98.4</v>
      </c>
      <c r="M18" s="1095"/>
      <c r="N18" s="903"/>
      <c r="O18" s="903"/>
      <c r="P18" s="903"/>
      <c r="Q18" s="903"/>
      <c r="R18" s="903"/>
      <c r="S18" s="983"/>
      <c r="T18" s="983"/>
      <c r="U18" s="983"/>
      <c r="V18" s="983"/>
      <c r="W18" s="903"/>
      <c r="X18" s="903"/>
      <c r="Y18" s="903"/>
      <c r="Z18" s="924"/>
      <c r="AA18" s="983"/>
      <c r="AB18" s="983"/>
      <c r="AC18" s="903"/>
      <c r="AD18" s="924"/>
      <c r="AE18" s="903"/>
      <c r="AF18" s="903"/>
      <c r="AG18" s="983"/>
      <c r="AH18" s="1096"/>
      <c r="AI18" s="1098"/>
      <c r="AJ18" s="958"/>
      <c r="AK18" s="958"/>
      <c r="AL18" s="958"/>
      <c r="AM18" s="958"/>
      <c r="AN18" s="958"/>
      <c r="AO18" s="964"/>
      <c r="AP18" s="964"/>
      <c r="AQ18" s="964"/>
      <c r="AR18" s="958"/>
      <c r="AS18" s="958"/>
      <c r="AT18" s="958"/>
      <c r="AU18" s="958"/>
      <c r="AV18" s="958"/>
      <c r="AW18" s="964"/>
      <c r="AX18" s="964"/>
      <c r="AY18" s="958"/>
      <c r="AZ18" s="958"/>
      <c r="BA18" s="958"/>
      <c r="BB18" s="958"/>
      <c r="BC18" s="964"/>
      <c r="BD18" s="1201"/>
    </row>
    <row r="19" spans="1:56" ht="15.75" customHeight="1">
      <c r="A19" s="991" t="s">
        <v>11</v>
      </c>
      <c r="B19" s="492">
        <v>100</v>
      </c>
      <c r="C19" s="492">
        <v>100</v>
      </c>
      <c r="D19" s="492">
        <v>100</v>
      </c>
      <c r="E19" s="1358"/>
      <c r="F19" s="897">
        <v>1</v>
      </c>
      <c r="G19" s="492">
        <v>100</v>
      </c>
      <c r="H19" s="492">
        <v>100</v>
      </c>
      <c r="I19" s="283">
        <v>100</v>
      </c>
      <c r="J19" s="283">
        <v>100</v>
      </c>
      <c r="K19" s="492">
        <v>100</v>
      </c>
      <c r="L19" s="1048">
        <v>92.85</v>
      </c>
      <c r="M19" s="1093">
        <v>5</v>
      </c>
      <c r="N19" s="818">
        <v>90</v>
      </c>
      <c r="O19" s="818">
        <v>90</v>
      </c>
      <c r="P19" s="818">
        <v>100</v>
      </c>
      <c r="Q19" s="818">
        <v>80</v>
      </c>
      <c r="R19" s="818">
        <v>90</v>
      </c>
      <c r="S19" s="985">
        <v>764</v>
      </c>
      <c r="T19" s="985">
        <v>0</v>
      </c>
      <c r="U19" s="985">
        <v>0</v>
      </c>
      <c r="V19" s="818">
        <v>40</v>
      </c>
      <c r="W19" s="818">
        <v>0.6</v>
      </c>
      <c r="X19" s="818">
        <v>0.1</v>
      </c>
      <c r="Y19" s="818">
        <v>75</v>
      </c>
      <c r="Z19" s="811">
        <v>33</v>
      </c>
      <c r="AA19" s="985">
        <v>5</v>
      </c>
      <c r="AB19" s="1154">
        <v>2</v>
      </c>
      <c r="AC19" s="818">
        <v>100</v>
      </c>
      <c r="AD19" s="811">
        <v>80</v>
      </c>
      <c r="AE19" s="986">
        <v>100</v>
      </c>
      <c r="AF19" s="818" t="s">
        <v>73</v>
      </c>
      <c r="AG19" s="985">
        <v>4</v>
      </c>
      <c r="AH19" s="1097">
        <v>95</v>
      </c>
      <c r="AI19" s="1093"/>
      <c r="AJ19" s="811"/>
      <c r="AK19" s="811"/>
      <c r="AL19" s="811"/>
      <c r="AM19" s="811"/>
      <c r="AN19" s="811"/>
      <c r="AO19" s="817"/>
      <c r="AP19" s="817"/>
      <c r="AQ19" s="817"/>
      <c r="AR19" s="811"/>
      <c r="AS19" s="811"/>
      <c r="AT19" s="811"/>
      <c r="AU19" s="811"/>
      <c r="AV19" s="811"/>
      <c r="AW19" s="817"/>
      <c r="AX19" s="817"/>
      <c r="AY19" s="811"/>
      <c r="AZ19" s="811"/>
      <c r="BA19" s="811"/>
      <c r="BB19" s="811"/>
      <c r="BC19" s="817"/>
      <c r="BD19" s="1200"/>
    </row>
    <row r="20" spans="1:56" s="411" customFormat="1" ht="15.75" customHeight="1">
      <c r="A20" s="991" t="s">
        <v>12</v>
      </c>
      <c r="B20" s="492">
        <v>100</v>
      </c>
      <c r="C20" s="492">
        <v>100</v>
      </c>
      <c r="D20" s="492">
        <v>100</v>
      </c>
      <c r="E20" s="1358"/>
      <c r="F20" s="893">
        <v>0</v>
      </c>
      <c r="G20" s="492">
        <v>100</v>
      </c>
      <c r="H20" s="492">
        <v>100</v>
      </c>
      <c r="I20" s="283">
        <v>100</v>
      </c>
      <c r="J20" s="283">
        <v>100</v>
      </c>
      <c r="K20" s="492">
        <v>100</v>
      </c>
      <c r="L20" s="1048">
        <v>83.33</v>
      </c>
      <c r="M20" s="1093">
        <v>3</v>
      </c>
      <c r="N20" s="818">
        <v>90</v>
      </c>
      <c r="O20" s="818">
        <v>90</v>
      </c>
      <c r="P20" s="818">
        <v>100</v>
      </c>
      <c r="Q20" s="818">
        <v>80</v>
      </c>
      <c r="R20" s="818">
        <v>90</v>
      </c>
      <c r="S20" s="985">
        <v>622</v>
      </c>
      <c r="T20" s="1154">
        <v>1</v>
      </c>
      <c r="U20" s="985">
        <v>0</v>
      </c>
      <c r="V20" s="818">
        <v>0</v>
      </c>
      <c r="W20" s="818">
        <v>0.35</v>
      </c>
      <c r="X20" s="818">
        <v>0.1</v>
      </c>
      <c r="Y20" s="818">
        <v>90</v>
      </c>
      <c r="Z20" s="811">
        <v>25</v>
      </c>
      <c r="AA20" s="985">
        <v>1</v>
      </c>
      <c r="AB20" s="985">
        <v>0</v>
      </c>
      <c r="AC20" s="818">
        <v>100</v>
      </c>
      <c r="AD20" s="811">
        <v>80</v>
      </c>
      <c r="AE20" s="818">
        <v>100</v>
      </c>
      <c r="AF20" s="818" t="s">
        <v>73</v>
      </c>
      <c r="AG20" s="985">
        <v>4</v>
      </c>
      <c r="AH20" s="1097">
        <v>90</v>
      </c>
      <c r="AI20" s="1093"/>
      <c r="AJ20" s="811"/>
      <c r="AK20" s="811"/>
      <c r="AL20" s="811"/>
      <c r="AM20" s="811"/>
      <c r="AN20" s="811"/>
      <c r="AO20" s="817"/>
      <c r="AP20" s="817"/>
      <c r="AQ20" s="817"/>
      <c r="AR20" s="811"/>
      <c r="AS20" s="811"/>
      <c r="AT20" s="811"/>
      <c r="AU20" s="811"/>
      <c r="AV20" s="811"/>
      <c r="AW20" s="817"/>
      <c r="AX20" s="817"/>
      <c r="AY20" s="811"/>
      <c r="AZ20" s="811"/>
      <c r="BA20" s="811"/>
      <c r="BB20" s="811"/>
      <c r="BC20" s="817"/>
      <c r="BD20" s="1200"/>
    </row>
    <row r="21" spans="1:56" ht="15.75" customHeight="1">
      <c r="A21" s="991" t="s">
        <v>13</v>
      </c>
      <c r="B21" s="492">
        <v>100</v>
      </c>
      <c r="C21" s="492">
        <v>100</v>
      </c>
      <c r="D21" s="492">
        <v>100</v>
      </c>
      <c r="E21" s="1358"/>
      <c r="F21" s="893">
        <v>1</v>
      </c>
      <c r="G21" s="492">
        <v>100</v>
      </c>
      <c r="H21" s="492">
        <v>100</v>
      </c>
      <c r="I21" s="283">
        <v>100</v>
      </c>
      <c r="J21" s="283">
        <v>100</v>
      </c>
      <c r="K21" s="492">
        <v>100</v>
      </c>
      <c r="L21" s="1048">
        <v>100</v>
      </c>
      <c r="M21" s="1093">
        <v>6</v>
      </c>
      <c r="N21" s="818">
        <v>90</v>
      </c>
      <c r="O21" s="818">
        <v>90</v>
      </c>
      <c r="P21" s="818">
        <v>100</v>
      </c>
      <c r="Q21" s="818">
        <v>80</v>
      </c>
      <c r="R21" s="818">
        <v>100</v>
      </c>
      <c r="S21" s="985">
        <v>63</v>
      </c>
      <c r="T21" s="985">
        <v>0</v>
      </c>
      <c r="U21" s="985">
        <v>0</v>
      </c>
      <c r="V21" s="818">
        <v>0</v>
      </c>
      <c r="W21" s="818">
        <v>0.35</v>
      </c>
      <c r="X21" s="818">
        <v>0.1</v>
      </c>
      <c r="Y21" s="818">
        <v>66</v>
      </c>
      <c r="Z21" s="811">
        <v>33</v>
      </c>
      <c r="AA21" s="985">
        <v>5</v>
      </c>
      <c r="AB21" s="985">
        <v>0</v>
      </c>
      <c r="AC21" s="818">
        <v>100</v>
      </c>
      <c r="AD21" s="811">
        <v>80</v>
      </c>
      <c r="AE21" s="818">
        <v>80</v>
      </c>
      <c r="AF21" s="818" t="s">
        <v>73</v>
      </c>
      <c r="AG21" s="985">
        <v>0</v>
      </c>
      <c r="AH21" s="1097">
        <v>100</v>
      </c>
      <c r="AI21" s="1093"/>
      <c r="AJ21" s="811"/>
      <c r="AK21" s="811"/>
      <c r="AL21" s="811"/>
      <c r="AM21" s="811"/>
      <c r="AN21" s="811"/>
      <c r="AO21" s="817"/>
      <c r="AP21" s="817"/>
      <c r="AQ21" s="817"/>
      <c r="AR21" s="811"/>
      <c r="AS21" s="811"/>
      <c r="AT21" s="811"/>
      <c r="AU21" s="811"/>
      <c r="AV21" s="811"/>
      <c r="AW21" s="817"/>
      <c r="AX21" s="817"/>
      <c r="AY21" s="811"/>
      <c r="AZ21" s="811"/>
      <c r="BA21" s="811"/>
      <c r="BB21" s="811"/>
      <c r="BC21" s="817"/>
      <c r="BD21" s="1200"/>
    </row>
    <row r="22" spans="1:56" ht="15.75" customHeight="1">
      <c r="A22" s="991" t="s">
        <v>14</v>
      </c>
      <c r="B22" s="492">
        <v>100</v>
      </c>
      <c r="C22" s="492">
        <v>100</v>
      </c>
      <c r="D22" s="492">
        <v>100</v>
      </c>
      <c r="E22" s="1358"/>
      <c r="F22" s="893">
        <v>1</v>
      </c>
      <c r="G22" s="492">
        <v>100</v>
      </c>
      <c r="H22" s="492">
        <v>100</v>
      </c>
      <c r="I22" s="283">
        <v>66.666666666666657</v>
      </c>
      <c r="J22" s="283">
        <v>90</v>
      </c>
      <c r="K22" s="492">
        <v>100</v>
      </c>
      <c r="L22" s="1048">
        <v>100</v>
      </c>
      <c r="M22" s="1093">
        <v>4</v>
      </c>
      <c r="N22" s="818">
        <v>90</v>
      </c>
      <c r="O22" s="818">
        <v>90</v>
      </c>
      <c r="P22" s="818">
        <v>100</v>
      </c>
      <c r="Q22" s="818">
        <v>80</v>
      </c>
      <c r="R22" s="818">
        <v>90</v>
      </c>
      <c r="S22" s="985">
        <v>205</v>
      </c>
      <c r="T22" s="985">
        <v>0</v>
      </c>
      <c r="U22" s="985">
        <v>0</v>
      </c>
      <c r="V22" s="818">
        <v>100</v>
      </c>
      <c r="W22" s="818">
        <v>0.35</v>
      </c>
      <c r="X22" s="818">
        <v>0.1</v>
      </c>
      <c r="Y22" s="1153">
        <v>74</v>
      </c>
      <c r="Z22" s="811">
        <v>30</v>
      </c>
      <c r="AA22" s="985">
        <v>3</v>
      </c>
      <c r="AB22" s="985">
        <v>0</v>
      </c>
      <c r="AC22" s="818">
        <v>100</v>
      </c>
      <c r="AD22" s="811">
        <v>80</v>
      </c>
      <c r="AE22" s="818">
        <v>100</v>
      </c>
      <c r="AF22" s="818" t="s">
        <v>73</v>
      </c>
      <c r="AG22" s="985">
        <v>0</v>
      </c>
      <c r="AH22" s="1097">
        <v>100</v>
      </c>
      <c r="AI22" s="1093"/>
      <c r="AJ22" s="811"/>
      <c r="AK22" s="811"/>
      <c r="AL22" s="811"/>
      <c r="AM22" s="811"/>
      <c r="AN22" s="811"/>
      <c r="AO22" s="817"/>
      <c r="AP22" s="817"/>
      <c r="AQ22" s="817"/>
      <c r="AR22" s="811"/>
      <c r="AS22" s="811"/>
      <c r="AT22" s="811"/>
      <c r="AU22" s="811"/>
      <c r="AV22" s="811"/>
      <c r="AW22" s="817"/>
      <c r="AX22" s="817"/>
      <c r="AY22" s="811"/>
      <c r="AZ22" s="811"/>
      <c r="BA22" s="811"/>
      <c r="BB22" s="811"/>
      <c r="BC22" s="817"/>
      <c r="BD22" s="1200"/>
    </row>
    <row r="23" spans="1:56" s="411" customFormat="1" ht="15.75" customHeight="1">
      <c r="A23" s="991" t="s">
        <v>15</v>
      </c>
      <c r="B23" s="492">
        <v>100</v>
      </c>
      <c r="C23" s="492">
        <v>100</v>
      </c>
      <c r="D23" s="492">
        <v>100</v>
      </c>
      <c r="E23" s="1358"/>
      <c r="F23" s="891">
        <v>0.99470000000000003</v>
      </c>
      <c r="G23" s="492">
        <v>100</v>
      </c>
      <c r="H23" s="492">
        <v>100</v>
      </c>
      <c r="I23" s="283">
        <v>99.479166666666657</v>
      </c>
      <c r="J23" s="283">
        <v>100</v>
      </c>
      <c r="K23" s="492">
        <v>100</v>
      </c>
      <c r="L23" s="1048">
        <v>98.9</v>
      </c>
      <c r="M23" s="1164">
        <v>51</v>
      </c>
      <c r="N23" s="818">
        <v>90</v>
      </c>
      <c r="O23" s="818">
        <v>97</v>
      </c>
      <c r="P23" s="818">
        <v>100</v>
      </c>
      <c r="Q23" s="818">
        <v>80</v>
      </c>
      <c r="R23" s="818">
        <v>100</v>
      </c>
      <c r="S23" s="1154">
        <v>1337</v>
      </c>
      <c r="T23" s="985">
        <v>1</v>
      </c>
      <c r="U23" s="985">
        <v>0</v>
      </c>
      <c r="V23" s="1153">
        <v>90</v>
      </c>
      <c r="W23" s="818">
        <v>0.67</v>
      </c>
      <c r="X23" s="818">
        <v>0.1</v>
      </c>
      <c r="Y23" s="1153">
        <v>75</v>
      </c>
      <c r="Z23" s="1155">
        <v>30</v>
      </c>
      <c r="AA23" s="1154">
        <v>27</v>
      </c>
      <c r="AB23" s="985">
        <v>3</v>
      </c>
      <c r="AC23" s="818">
        <v>100</v>
      </c>
      <c r="AD23" s="1155">
        <v>94</v>
      </c>
      <c r="AE23" s="818">
        <v>100</v>
      </c>
      <c r="AF23" s="818">
        <v>100</v>
      </c>
      <c r="AG23" s="985">
        <v>5</v>
      </c>
      <c r="AH23" s="1097">
        <v>100</v>
      </c>
      <c r="AI23" s="1093"/>
      <c r="AJ23" s="811"/>
      <c r="AK23" s="811"/>
      <c r="AL23" s="811"/>
      <c r="AM23" s="811"/>
      <c r="AN23" s="811"/>
      <c r="AO23" s="817"/>
      <c r="AP23" s="817"/>
      <c r="AQ23" s="817"/>
      <c r="AR23" s="811"/>
      <c r="AS23" s="811"/>
      <c r="AT23" s="811"/>
      <c r="AU23" s="811"/>
      <c r="AV23" s="811"/>
      <c r="AW23" s="817"/>
      <c r="AX23" s="817"/>
      <c r="AY23" s="811"/>
      <c r="AZ23" s="811"/>
      <c r="BA23" s="811"/>
      <c r="BB23" s="811"/>
      <c r="BC23" s="817"/>
      <c r="BD23" s="1200"/>
    </row>
    <row r="24" spans="1:56" s="411" customFormat="1" ht="15.75" customHeight="1">
      <c r="A24" s="991" t="s">
        <v>16</v>
      </c>
      <c r="B24" s="492">
        <v>100</v>
      </c>
      <c r="C24" s="492">
        <v>100</v>
      </c>
      <c r="D24" s="492">
        <v>100</v>
      </c>
      <c r="E24" s="1359"/>
      <c r="F24" s="893">
        <v>0</v>
      </c>
      <c r="G24" s="492">
        <v>100</v>
      </c>
      <c r="H24" s="492">
        <v>100</v>
      </c>
      <c r="I24" s="283">
        <v>100</v>
      </c>
      <c r="J24" s="283">
        <v>100</v>
      </c>
      <c r="K24" s="492">
        <v>100</v>
      </c>
      <c r="L24" s="1048">
        <v>100</v>
      </c>
      <c r="M24" s="1093">
        <v>6</v>
      </c>
      <c r="N24" s="818">
        <v>90</v>
      </c>
      <c r="O24" s="818">
        <v>90</v>
      </c>
      <c r="P24" s="818">
        <v>100</v>
      </c>
      <c r="Q24" s="818">
        <v>80</v>
      </c>
      <c r="R24" s="818">
        <v>100</v>
      </c>
      <c r="S24" s="1154">
        <v>263</v>
      </c>
      <c r="T24" s="985">
        <v>0</v>
      </c>
      <c r="U24" s="985">
        <v>0</v>
      </c>
      <c r="V24" s="1153">
        <v>50</v>
      </c>
      <c r="W24" s="818">
        <v>0.35</v>
      </c>
      <c r="X24" s="818">
        <v>0.1</v>
      </c>
      <c r="Y24" s="818">
        <v>70</v>
      </c>
      <c r="Z24" s="811">
        <v>34</v>
      </c>
      <c r="AA24" s="985">
        <v>3</v>
      </c>
      <c r="AB24" s="1154">
        <v>2</v>
      </c>
      <c r="AC24" s="818">
        <v>100</v>
      </c>
      <c r="AD24" s="811">
        <v>100</v>
      </c>
      <c r="AE24" s="818">
        <v>100</v>
      </c>
      <c r="AF24" s="818" t="s">
        <v>73</v>
      </c>
      <c r="AG24" s="985">
        <v>0</v>
      </c>
      <c r="AH24" s="1097">
        <v>100</v>
      </c>
      <c r="AI24" s="1093"/>
      <c r="AJ24" s="811"/>
      <c r="AK24" s="811"/>
      <c r="AL24" s="811"/>
      <c r="AM24" s="811"/>
      <c r="AN24" s="811"/>
      <c r="AO24" s="817"/>
      <c r="AP24" s="817"/>
      <c r="AQ24" s="817"/>
      <c r="AR24" s="811"/>
      <c r="AS24" s="811"/>
      <c r="AT24" s="811"/>
      <c r="AU24" s="811"/>
      <c r="AV24" s="811"/>
      <c r="AW24" s="817"/>
      <c r="AX24" s="817"/>
      <c r="AY24" s="811"/>
      <c r="AZ24" s="811"/>
      <c r="BA24" s="811"/>
      <c r="BB24" s="811"/>
      <c r="BC24" s="817"/>
      <c r="BD24" s="1200"/>
    </row>
    <row r="25" spans="1:56" s="902" customFormat="1" ht="31.5" customHeight="1">
      <c r="A25" s="1031" t="s">
        <v>17</v>
      </c>
      <c r="B25" s="899"/>
      <c r="C25" s="903"/>
      <c r="D25" s="903"/>
      <c r="E25" s="1357" t="s">
        <v>281</v>
      </c>
      <c r="F25" s="903"/>
      <c r="G25" s="901"/>
      <c r="H25" s="903"/>
      <c r="I25" s="901"/>
      <c r="J25" s="901"/>
      <c r="K25" s="903"/>
      <c r="L25" s="1046">
        <v>88.9</v>
      </c>
      <c r="M25" s="1098"/>
      <c r="N25" s="987"/>
      <c r="O25" s="987"/>
      <c r="P25" s="987"/>
      <c r="Q25" s="987"/>
      <c r="R25" s="987"/>
      <c r="S25" s="988"/>
      <c r="T25" s="988"/>
      <c r="U25" s="988"/>
      <c r="V25" s="988"/>
      <c r="W25" s="987"/>
      <c r="X25" s="987"/>
      <c r="Y25" s="987"/>
      <c r="Z25" s="958"/>
      <c r="AA25" s="988"/>
      <c r="AB25" s="988"/>
      <c r="AC25" s="987"/>
      <c r="AD25" s="958"/>
      <c r="AE25" s="987"/>
      <c r="AF25" s="987"/>
      <c r="AG25" s="988"/>
      <c r="AH25" s="1064"/>
      <c r="AI25" s="1098"/>
      <c r="AJ25" s="958"/>
      <c r="AK25" s="958"/>
      <c r="AL25" s="958"/>
      <c r="AM25" s="958"/>
      <c r="AN25" s="958"/>
      <c r="AO25" s="964"/>
      <c r="AP25" s="964"/>
      <c r="AQ25" s="964"/>
      <c r="AR25" s="958"/>
      <c r="AS25" s="958"/>
      <c r="AT25" s="958"/>
      <c r="AU25" s="958"/>
      <c r="AV25" s="958"/>
      <c r="AW25" s="964"/>
      <c r="AX25" s="964"/>
      <c r="AY25" s="958"/>
      <c r="AZ25" s="958"/>
      <c r="BA25" s="958"/>
      <c r="BB25" s="958"/>
      <c r="BC25" s="964"/>
      <c r="BD25" s="1201"/>
    </row>
    <row r="26" spans="1:56" s="411" customFormat="1" ht="14.25" customHeight="1">
      <c r="A26" s="991" t="s">
        <v>18</v>
      </c>
      <c r="B26" s="492">
        <v>60</v>
      </c>
      <c r="C26" s="492">
        <v>100</v>
      </c>
      <c r="D26" s="492">
        <v>100</v>
      </c>
      <c r="E26" s="1358"/>
      <c r="F26" s="893">
        <v>1</v>
      </c>
      <c r="G26" s="108">
        <v>100</v>
      </c>
      <c r="H26" s="108">
        <v>100</v>
      </c>
      <c r="I26" s="283">
        <v>100</v>
      </c>
      <c r="J26" s="283">
        <v>100</v>
      </c>
      <c r="K26" s="492">
        <v>95</v>
      </c>
      <c r="L26" s="1048">
        <v>100</v>
      </c>
      <c r="M26" s="1164">
        <v>10</v>
      </c>
      <c r="N26" s="1153">
        <v>80</v>
      </c>
      <c r="O26" s="818">
        <v>95</v>
      </c>
      <c r="P26" s="1153">
        <v>95</v>
      </c>
      <c r="Q26" s="818">
        <v>80</v>
      </c>
      <c r="R26" s="818">
        <v>90</v>
      </c>
      <c r="S26" s="1154">
        <v>5</v>
      </c>
      <c r="T26" s="985">
        <v>3</v>
      </c>
      <c r="U26" s="985">
        <v>0</v>
      </c>
      <c r="V26" s="818">
        <v>0</v>
      </c>
      <c r="W26" s="1153">
        <v>0.18</v>
      </c>
      <c r="X26" s="1153">
        <v>0.06</v>
      </c>
      <c r="Y26" s="1153">
        <v>60</v>
      </c>
      <c r="Z26" s="1155">
        <v>27</v>
      </c>
      <c r="AA26" s="1154">
        <v>2</v>
      </c>
      <c r="AB26" s="985">
        <v>0</v>
      </c>
      <c r="AC26" s="818">
        <v>100</v>
      </c>
      <c r="AD26" s="1155">
        <v>70</v>
      </c>
      <c r="AE26" s="1153">
        <v>70</v>
      </c>
      <c r="AF26" s="818" t="s">
        <v>73</v>
      </c>
      <c r="AG26" s="985">
        <v>0</v>
      </c>
      <c r="AH26" s="1245">
        <v>95</v>
      </c>
      <c r="AI26" s="1093"/>
      <c r="AJ26" s="811"/>
      <c r="AK26" s="811"/>
      <c r="AL26" s="811"/>
      <c r="AM26" s="811"/>
      <c r="AN26" s="811"/>
      <c r="AO26" s="817"/>
      <c r="AP26" s="817"/>
      <c r="AQ26" s="817"/>
      <c r="AR26" s="811"/>
      <c r="AS26" s="811"/>
      <c r="AT26" s="811"/>
      <c r="AU26" s="811"/>
      <c r="AV26" s="811"/>
      <c r="AW26" s="817"/>
      <c r="AX26" s="817"/>
      <c r="AY26" s="811"/>
      <c r="AZ26" s="811"/>
      <c r="BA26" s="811"/>
      <c r="BB26" s="811"/>
      <c r="BC26" s="817"/>
      <c r="BD26" s="1200"/>
    </row>
    <row r="27" spans="1:56" s="411" customFormat="1" ht="14.25" customHeight="1">
      <c r="A27" s="991" t="s">
        <v>19</v>
      </c>
      <c r="B27" s="492">
        <v>100</v>
      </c>
      <c r="C27" s="492">
        <v>100</v>
      </c>
      <c r="D27" s="492">
        <v>100</v>
      </c>
      <c r="E27" s="1358"/>
      <c r="F27" s="893">
        <v>1</v>
      </c>
      <c r="G27" s="108">
        <v>100</v>
      </c>
      <c r="H27" s="108">
        <v>100</v>
      </c>
      <c r="I27" s="283">
        <v>100</v>
      </c>
      <c r="J27" s="283">
        <v>100</v>
      </c>
      <c r="K27" s="492">
        <v>100</v>
      </c>
      <c r="L27" s="1045" t="s">
        <v>98</v>
      </c>
      <c r="M27" s="1214"/>
      <c r="N27" s="1217"/>
      <c r="O27" s="1217"/>
      <c r="P27" s="1217"/>
      <c r="Q27" s="1217"/>
      <c r="R27" s="1217"/>
      <c r="S27" s="1216"/>
      <c r="T27" s="1216"/>
      <c r="U27" s="1216"/>
      <c r="V27" s="1217"/>
      <c r="W27" s="1217"/>
      <c r="X27" s="1217"/>
      <c r="Y27" s="1217"/>
      <c r="Z27" s="1218"/>
      <c r="AA27" s="1216"/>
      <c r="AB27" s="1216"/>
      <c r="AC27" s="1217"/>
      <c r="AD27" s="1218"/>
      <c r="AE27" s="1217"/>
      <c r="AF27" s="1217"/>
      <c r="AG27" s="1216"/>
      <c r="AH27" s="1220"/>
      <c r="AI27" s="1093"/>
      <c r="AJ27" s="811"/>
      <c r="AK27" s="811"/>
      <c r="AL27" s="811"/>
      <c r="AM27" s="811"/>
      <c r="AN27" s="811"/>
      <c r="AO27" s="817"/>
      <c r="AP27" s="817"/>
      <c r="AQ27" s="817"/>
      <c r="AR27" s="811"/>
      <c r="AS27" s="811"/>
      <c r="AT27" s="811"/>
      <c r="AU27" s="811"/>
      <c r="AV27" s="811"/>
      <c r="AW27" s="817"/>
      <c r="AX27" s="817"/>
      <c r="AY27" s="811"/>
      <c r="AZ27" s="811"/>
      <c r="BA27" s="811"/>
      <c r="BB27" s="811"/>
      <c r="BC27" s="817"/>
      <c r="BD27" s="1200"/>
    </row>
    <row r="28" spans="1:56" s="411" customFormat="1" ht="14.25" customHeight="1">
      <c r="A28" s="991" t="s">
        <v>20</v>
      </c>
      <c r="B28" s="492">
        <v>100</v>
      </c>
      <c r="C28" s="894" t="s">
        <v>98</v>
      </c>
      <c r="D28" s="896">
        <v>100</v>
      </c>
      <c r="E28" s="1358"/>
      <c r="F28" s="893">
        <v>1</v>
      </c>
      <c r="G28" s="108">
        <v>100</v>
      </c>
      <c r="H28" s="108">
        <v>100</v>
      </c>
      <c r="I28" s="283">
        <v>100</v>
      </c>
      <c r="J28" s="283">
        <v>90</v>
      </c>
      <c r="K28" s="492">
        <v>90</v>
      </c>
      <c r="L28" s="1045" t="s">
        <v>98</v>
      </c>
      <c r="M28" s="1214"/>
      <c r="N28" s="1217"/>
      <c r="O28" s="1217"/>
      <c r="P28" s="1217"/>
      <c r="Q28" s="1217"/>
      <c r="R28" s="1217"/>
      <c r="S28" s="1216"/>
      <c r="T28" s="1216"/>
      <c r="U28" s="1216"/>
      <c r="V28" s="1217"/>
      <c r="W28" s="1217"/>
      <c r="X28" s="1217"/>
      <c r="Y28" s="1217"/>
      <c r="Z28" s="1218"/>
      <c r="AA28" s="1216"/>
      <c r="AB28" s="1216"/>
      <c r="AC28" s="1217"/>
      <c r="AD28" s="1218"/>
      <c r="AE28" s="1217"/>
      <c r="AF28" s="1217"/>
      <c r="AG28" s="1216"/>
      <c r="AH28" s="1220"/>
      <c r="AI28" s="1093"/>
      <c r="AJ28" s="811"/>
      <c r="AK28" s="811"/>
      <c r="AL28" s="811"/>
      <c r="AM28" s="811"/>
      <c r="AN28" s="811"/>
      <c r="AO28" s="817"/>
      <c r="AP28" s="817"/>
      <c r="AQ28" s="817"/>
      <c r="AR28" s="811"/>
      <c r="AS28" s="811"/>
      <c r="AT28" s="811"/>
      <c r="AU28" s="811"/>
      <c r="AV28" s="811"/>
      <c r="AW28" s="817"/>
      <c r="AX28" s="817"/>
      <c r="AY28" s="811"/>
      <c r="AZ28" s="811"/>
      <c r="BA28" s="811"/>
      <c r="BB28" s="811"/>
      <c r="BC28" s="817"/>
      <c r="BD28" s="1200"/>
    </row>
    <row r="29" spans="1:56" s="411" customFormat="1" ht="14.25" customHeight="1">
      <c r="A29" s="991" t="s">
        <v>21</v>
      </c>
      <c r="B29" s="492">
        <v>100</v>
      </c>
      <c r="C29" s="492">
        <v>33.333333333333329</v>
      </c>
      <c r="D29" s="108">
        <v>100</v>
      </c>
      <c r="E29" s="1358"/>
      <c r="F29" s="893">
        <v>1</v>
      </c>
      <c r="G29" s="108">
        <v>100</v>
      </c>
      <c r="H29" s="108">
        <v>100</v>
      </c>
      <c r="I29" s="283">
        <v>85</v>
      </c>
      <c r="J29" s="283">
        <v>90</v>
      </c>
      <c r="K29" s="492">
        <v>100</v>
      </c>
      <c r="L29" s="1045" t="s">
        <v>98</v>
      </c>
      <c r="M29" s="1257"/>
      <c r="N29" s="1258"/>
      <c r="O29" s="1258"/>
      <c r="P29" s="1258"/>
      <c r="Q29" s="1258"/>
      <c r="R29" s="1258"/>
      <c r="S29" s="1259"/>
      <c r="T29" s="1259"/>
      <c r="U29" s="1259"/>
      <c r="V29" s="1258"/>
      <c r="W29" s="1258"/>
      <c r="X29" s="1258"/>
      <c r="Y29" s="1258"/>
      <c r="Z29" s="1258"/>
      <c r="AA29" s="1259"/>
      <c r="AB29" s="1259"/>
      <c r="AC29" s="1258"/>
      <c r="AD29" s="1258"/>
      <c r="AE29" s="1258"/>
      <c r="AF29" s="1258"/>
      <c r="AG29" s="1260"/>
      <c r="AH29" s="1261"/>
      <c r="AI29" s="1093"/>
      <c r="AJ29" s="811"/>
      <c r="AK29" s="811"/>
      <c r="AL29" s="811"/>
      <c r="AM29" s="811"/>
      <c r="AN29" s="811"/>
      <c r="AO29" s="817"/>
      <c r="AP29" s="817"/>
      <c r="AQ29" s="817"/>
      <c r="AR29" s="811"/>
      <c r="AS29" s="811"/>
      <c r="AT29" s="811"/>
      <c r="AU29" s="811"/>
      <c r="AV29" s="811"/>
      <c r="AW29" s="817"/>
      <c r="AX29" s="817"/>
      <c r="AY29" s="811"/>
      <c r="AZ29" s="811"/>
      <c r="BA29" s="811"/>
      <c r="BB29" s="811"/>
      <c r="BC29" s="817"/>
      <c r="BD29" s="1200"/>
    </row>
    <row r="30" spans="1:56" ht="14.25" customHeight="1">
      <c r="A30" s="991" t="s">
        <v>22</v>
      </c>
      <c r="B30" s="492">
        <v>100</v>
      </c>
      <c r="C30" s="492">
        <v>100</v>
      </c>
      <c r="D30" s="492">
        <v>100</v>
      </c>
      <c r="E30" s="1358"/>
      <c r="F30" s="893">
        <v>0.85</v>
      </c>
      <c r="G30" s="108">
        <v>90</v>
      </c>
      <c r="H30" s="108">
        <v>90</v>
      </c>
      <c r="I30" s="283">
        <v>90</v>
      </c>
      <c r="J30" s="283">
        <v>95</v>
      </c>
      <c r="K30" s="492">
        <v>95</v>
      </c>
      <c r="L30" s="1048">
        <v>66.66</v>
      </c>
      <c r="M30" s="1164">
        <v>45</v>
      </c>
      <c r="N30" s="818">
        <v>90</v>
      </c>
      <c r="O30" s="818">
        <v>90</v>
      </c>
      <c r="P30" s="1153">
        <v>75</v>
      </c>
      <c r="Q30" s="818">
        <v>80</v>
      </c>
      <c r="R30" s="1153">
        <v>85</v>
      </c>
      <c r="S30" s="1154">
        <v>1772</v>
      </c>
      <c r="T30" s="1154">
        <v>2</v>
      </c>
      <c r="U30" s="985">
        <v>0</v>
      </c>
      <c r="V30" s="818">
        <v>100</v>
      </c>
      <c r="W30" s="1153">
        <v>0.42</v>
      </c>
      <c r="X30" s="1153">
        <v>0.05</v>
      </c>
      <c r="Y30" s="1153">
        <v>67</v>
      </c>
      <c r="Z30" s="1155">
        <v>29</v>
      </c>
      <c r="AA30" s="1154">
        <v>20</v>
      </c>
      <c r="AB30" s="1154">
        <v>3</v>
      </c>
      <c r="AC30" s="818">
        <v>80</v>
      </c>
      <c r="AD30" s="811">
        <v>80</v>
      </c>
      <c r="AE30" s="1153">
        <v>55</v>
      </c>
      <c r="AF30" s="1153">
        <v>70</v>
      </c>
      <c r="AG30" s="985">
        <v>4</v>
      </c>
      <c r="AH30" s="1097">
        <v>85</v>
      </c>
      <c r="AI30" s="1093"/>
      <c r="AJ30" s="811"/>
      <c r="AK30" s="811"/>
      <c r="AL30" s="811"/>
      <c r="AM30" s="811"/>
      <c r="AN30" s="811"/>
      <c r="AO30" s="817"/>
      <c r="AP30" s="817"/>
      <c r="AQ30" s="817"/>
      <c r="AR30" s="811"/>
      <c r="AS30" s="811"/>
      <c r="AT30" s="811"/>
      <c r="AU30" s="811"/>
      <c r="AV30" s="811"/>
      <c r="AW30" s="817"/>
      <c r="AX30" s="817"/>
      <c r="AY30" s="811"/>
      <c r="AZ30" s="811"/>
      <c r="BA30" s="811"/>
      <c r="BB30" s="811"/>
      <c r="BC30" s="817"/>
      <c r="BD30" s="1200"/>
    </row>
    <row r="31" spans="1:56" ht="14.25" customHeight="1">
      <c r="A31" s="991" t="s">
        <v>23</v>
      </c>
      <c r="B31" s="492">
        <v>100</v>
      </c>
      <c r="C31" s="492">
        <v>100</v>
      </c>
      <c r="D31" s="492">
        <v>100</v>
      </c>
      <c r="E31" s="1358"/>
      <c r="F31" s="893">
        <v>1</v>
      </c>
      <c r="G31" s="108">
        <v>100</v>
      </c>
      <c r="H31" s="108">
        <v>100</v>
      </c>
      <c r="I31" s="283">
        <v>75</v>
      </c>
      <c r="J31" s="283">
        <v>90</v>
      </c>
      <c r="K31" s="492">
        <v>100</v>
      </c>
      <c r="L31" s="1045" t="s">
        <v>98</v>
      </c>
      <c r="M31" s="1164">
        <v>16</v>
      </c>
      <c r="N31" s="818">
        <v>90</v>
      </c>
      <c r="O31" s="1153">
        <v>88</v>
      </c>
      <c r="P31" s="1153">
        <v>90</v>
      </c>
      <c r="Q31" s="818">
        <v>80</v>
      </c>
      <c r="R31" s="1153">
        <v>98</v>
      </c>
      <c r="S31" s="1154">
        <v>4</v>
      </c>
      <c r="T31" s="1154">
        <v>1</v>
      </c>
      <c r="U31" s="985">
        <v>0</v>
      </c>
      <c r="V31" s="1153">
        <v>90</v>
      </c>
      <c r="W31" s="818">
        <v>0.4</v>
      </c>
      <c r="X31" s="1153">
        <v>0.05</v>
      </c>
      <c r="Y31" s="1153">
        <v>65</v>
      </c>
      <c r="Z31" s="1155">
        <v>40</v>
      </c>
      <c r="AA31" s="1154">
        <v>5</v>
      </c>
      <c r="AB31" s="1154">
        <v>1</v>
      </c>
      <c r="AC31" s="818">
        <v>80</v>
      </c>
      <c r="AD31" s="811">
        <v>80</v>
      </c>
      <c r="AE31" s="1153">
        <v>90</v>
      </c>
      <c r="AF31" s="818">
        <v>100</v>
      </c>
      <c r="AG31" s="985">
        <v>4</v>
      </c>
      <c r="AH31" s="1097">
        <v>90</v>
      </c>
      <c r="AI31" s="1093"/>
      <c r="AJ31" s="811"/>
      <c r="AK31" s="811"/>
      <c r="AL31" s="811"/>
      <c r="AM31" s="811"/>
      <c r="AN31" s="811"/>
      <c r="AO31" s="817"/>
      <c r="AP31" s="817"/>
      <c r="AQ31" s="817"/>
      <c r="AR31" s="811"/>
      <c r="AS31" s="811"/>
      <c r="AT31" s="811"/>
      <c r="AU31" s="811"/>
      <c r="AV31" s="811"/>
      <c r="AW31" s="817"/>
      <c r="AX31" s="817"/>
      <c r="AY31" s="811"/>
      <c r="AZ31" s="811"/>
      <c r="BA31" s="811"/>
      <c r="BB31" s="811"/>
      <c r="BC31" s="817"/>
      <c r="BD31" s="1200"/>
    </row>
    <row r="32" spans="1:56" ht="14.25" customHeight="1">
      <c r="A32" s="991" t="s">
        <v>24</v>
      </c>
      <c r="B32" s="492">
        <v>100</v>
      </c>
      <c r="C32" s="492">
        <v>94.73684210526315</v>
      </c>
      <c r="D32" s="492">
        <v>100</v>
      </c>
      <c r="E32" s="1358"/>
      <c r="F32" s="891">
        <v>0.95450000000000002</v>
      </c>
      <c r="G32" s="108">
        <v>95</v>
      </c>
      <c r="H32" s="108">
        <v>95</v>
      </c>
      <c r="I32" s="283">
        <v>84.615384615384613</v>
      </c>
      <c r="J32" s="283">
        <v>90</v>
      </c>
      <c r="K32" s="492">
        <v>90</v>
      </c>
      <c r="L32" s="1048">
        <v>85.71</v>
      </c>
      <c r="M32" s="1093">
        <v>68</v>
      </c>
      <c r="N32" s="818">
        <v>90</v>
      </c>
      <c r="O32" s="818">
        <v>90</v>
      </c>
      <c r="P32" s="818">
        <v>100</v>
      </c>
      <c r="Q32" s="818">
        <v>80</v>
      </c>
      <c r="R32" s="818">
        <v>90</v>
      </c>
      <c r="S32" s="985">
        <v>144</v>
      </c>
      <c r="T32" s="985">
        <v>9</v>
      </c>
      <c r="U32" s="985">
        <v>0</v>
      </c>
      <c r="V32" s="818">
        <v>100</v>
      </c>
      <c r="W32" s="818">
        <v>0.35</v>
      </c>
      <c r="X32" s="818">
        <v>0.09</v>
      </c>
      <c r="Y32" s="818">
        <v>60</v>
      </c>
      <c r="Z32" s="811">
        <v>26</v>
      </c>
      <c r="AA32" s="985">
        <v>18</v>
      </c>
      <c r="AB32" s="985">
        <v>2</v>
      </c>
      <c r="AC32" s="818">
        <v>93</v>
      </c>
      <c r="AD32" s="811">
        <v>90</v>
      </c>
      <c r="AE32" s="818">
        <v>59</v>
      </c>
      <c r="AF32" s="818">
        <v>100</v>
      </c>
      <c r="AG32" s="985">
        <v>4</v>
      </c>
      <c r="AH32" s="1097">
        <v>90</v>
      </c>
      <c r="AI32" s="1093"/>
      <c r="AJ32" s="811"/>
      <c r="AK32" s="811"/>
      <c r="AL32" s="811"/>
      <c r="AM32" s="811"/>
      <c r="AN32" s="811"/>
      <c r="AO32" s="817"/>
      <c r="AP32" s="817"/>
      <c r="AQ32" s="817"/>
      <c r="AR32" s="811"/>
      <c r="AS32" s="811"/>
      <c r="AT32" s="811"/>
      <c r="AU32" s="811"/>
      <c r="AV32" s="811"/>
      <c r="AW32" s="817"/>
      <c r="AX32" s="817"/>
      <c r="AY32" s="811"/>
      <c r="AZ32" s="811"/>
      <c r="BA32" s="811"/>
      <c r="BB32" s="811"/>
      <c r="BC32" s="817"/>
      <c r="BD32" s="1200"/>
    </row>
    <row r="33" spans="1:56" s="411" customFormat="1" ht="14.25" customHeight="1">
      <c r="A33" s="991" t="s">
        <v>25</v>
      </c>
      <c r="B33" s="492">
        <v>100</v>
      </c>
      <c r="C33" s="492">
        <v>100</v>
      </c>
      <c r="D33" s="492">
        <v>100</v>
      </c>
      <c r="E33" s="1359"/>
      <c r="F33" s="893">
        <v>1</v>
      </c>
      <c r="G33" s="108">
        <v>100</v>
      </c>
      <c r="H33" s="108">
        <v>100</v>
      </c>
      <c r="I33" s="283">
        <v>100</v>
      </c>
      <c r="J33" s="283">
        <v>100</v>
      </c>
      <c r="K33" s="108" t="s">
        <v>600</v>
      </c>
      <c r="L33" s="1045" t="s">
        <v>98</v>
      </c>
      <c r="M33" s="1093">
        <v>8</v>
      </c>
      <c r="N33" s="818">
        <v>90</v>
      </c>
      <c r="O33" s="818">
        <v>90</v>
      </c>
      <c r="P33" s="818">
        <v>100</v>
      </c>
      <c r="Q33" s="818">
        <v>80</v>
      </c>
      <c r="R33" s="818">
        <v>90</v>
      </c>
      <c r="S33" s="985">
        <v>53</v>
      </c>
      <c r="T33" s="985">
        <v>0</v>
      </c>
      <c r="U33" s="985">
        <v>0</v>
      </c>
      <c r="V33" s="818">
        <v>0</v>
      </c>
      <c r="W33" s="818">
        <v>0.35</v>
      </c>
      <c r="X33" s="1153">
        <v>0.03</v>
      </c>
      <c r="Y33" s="818">
        <v>70</v>
      </c>
      <c r="Z33" s="1155">
        <v>31.19</v>
      </c>
      <c r="AA33" s="985">
        <v>2</v>
      </c>
      <c r="AB33" s="985">
        <v>0</v>
      </c>
      <c r="AC33" s="818">
        <v>80</v>
      </c>
      <c r="AD33" s="811">
        <v>80</v>
      </c>
      <c r="AE33" s="1153">
        <v>50</v>
      </c>
      <c r="AF33" s="818" t="s">
        <v>73</v>
      </c>
      <c r="AG33" s="985">
        <v>4</v>
      </c>
      <c r="AH33" s="1245">
        <v>80</v>
      </c>
      <c r="AI33" s="1093"/>
      <c r="AJ33" s="811"/>
      <c r="AK33" s="811"/>
      <c r="AL33" s="811"/>
      <c r="AM33" s="811"/>
      <c r="AN33" s="811"/>
      <c r="AO33" s="817"/>
      <c r="AP33" s="817"/>
      <c r="AQ33" s="817"/>
      <c r="AR33" s="811"/>
      <c r="AS33" s="811"/>
      <c r="AT33" s="811"/>
      <c r="AU33" s="811"/>
      <c r="AV33" s="811"/>
      <c r="AW33" s="817"/>
      <c r="AX33" s="817"/>
      <c r="AY33" s="811"/>
      <c r="AZ33" s="811"/>
      <c r="BA33" s="811"/>
      <c r="BB33" s="811"/>
      <c r="BC33" s="817"/>
      <c r="BD33" s="1200"/>
    </row>
    <row r="34" spans="1:56" s="902" customFormat="1" ht="29.25" customHeight="1">
      <c r="A34" s="1000" t="s">
        <v>79</v>
      </c>
      <c r="B34" s="904"/>
      <c r="C34" s="903"/>
      <c r="D34" s="903"/>
      <c r="E34" s="1354" t="s">
        <v>281</v>
      </c>
      <c r="F34" s="903"/>
      <c r="G34" s="901"/>
      <c r="H34" s="903"/>
      <c r="I34" s="901"/>
      <c r="J34" s="901"/>
      <c r="K34" s="903"/>
      <c r="L34" s="1046">
        <v>82.8</v>
      </c>
      <c r="M34" s="1098"/>
      <c r="N34" s="987"/>
      <c r="O34" s="987"/>
      <c r="P34" s="987"/>
      <c r="Q34" s="987"/>
      <c r="R34" s="987"/>
      <c r="S34" s="988"/>
      <c r="T34" s="988"/>
      <c r="U34" s="988"/>
      <c r="V34" s="988"/>
      <c r="W34" s="987"/>
      <c r="X34" s="987"/>
      <c r="Y34" s="987"/>
      <c r="Z34" s="958"/>
      <c r="AA34" s="988"/>
      <c r="AB34" s="988"/>
      <c r="AC34" s="987"/>
      <c r="AD34" s="958"/>
      <c r="AE34" s="987"/>
      <c r="AF34" s="987"/>
      <c r="AG34" s="988"/>
      <c r="AH34" s="1064"/>
      <c r="AI34" s="1098"/>
      <c r="AJ34" s="958"/>
      <c r="AK34" s="958"/>
      <c r="AL34" s="958"/>
      <c r="AM34" s="958"/>
      <c r="AN34" s="958"/>
      <c r="AO34" s="964"/>
      <c r="AP34" s="964"/>
      <c r="AQ34" s="964"/>
      <c r="AR34" s="958"/>
      <c r="AS34" s="958"/>
      <c r="AT34" s="958"/>
      <c r="AU34" s="958"/>
      <c r="AV34" s="958"/>
      <c r="AW34" s="964"/>
      <c r="AX34" s="964"/>
      <c r="AY34" s="958"/>
      <c r="AZ34" s="958"/>
      <c r="BA34" s="958"/>
      <c r="BB34" s="958"/>
      <c r="BC34" s="964"/>
      <c r="BD34" s="1201"/>
    </row>
    <row r="35" spans="1:56" ht="14.25" customHeight="1">
      <c r="A35" s="991" t="s">
        <v>26</v>
      </c>
      <c r="B35" s="492">
        <v>100</v>
      </c>
      <c r="C35" s="492">
        <v>100</v>
      </c>
      <c r="D35" s="492">
        <v>100</v>
      </c>
      <c r="E35" s="1355"/>
      <c r="F35" s="893">
        <v>1</v>
      </c>
      <c r="G35" s="108">
        <v>100</v>
      </c>
      <c r="H35" s="108">
        <v>100</v>
      </c>
      <c r="I35" s="283">
        <v>50</v>
      </c>
      <c r="J35" s="283">
        <v>90</v>
      </c>
      <c r="K35" s="492">
        <v>95</v>
      </c>
      <c r="L35" s="1048">
        <v>80</v>
      </c>
      <c r="M35" s="1164">
        <v>28</v>
      </c>
      <c r="N35" s="986">
        <v>90</v>
      </c>
      <c r="O35" s="986">
        <v>90</v>
      </c>
      <c r="P35" s="1165">
        <v>75</v>
      </c>
      <c r="Q35" s="986">
        <v>80</v>
      </c>
      <c r="R35" s="986">
        <v>90</v>
      </c>
      <c r="S35" s="985">
        <v>50</v>
      </c>
      <c r="T35" s="1154">
        <v>3</v>
      </c>
      <c r="U35" s="985">
        <v>0</v>
      </c>
      <c r="V35" s="986">
        <v>100</v>
      </c>
      <c r="W35" s="1153">
        <v>0.2</v>
      </c>
      <c r="X35" s="818">
        <v>0.1</v>
      </c>
      <c r="Y35" s="986">
        <v>75</v>
      </c>
      <c r="Z35" s="811">
        <v>30</v>
      </c>
      <c r="AA35" s="1154">
        <v>10</v>
      </c>
      <c r="AB35" s="985">
        <v>1</v>
      </c>
      <c r="AC35" s="986">
        <v>100</v>
      </c>
      <c r="AD35" s="1155">
        <v>90</v>
      </c>
      <c r="AE35" s="1165">
        <v>80</v>
      </c>
      <c r="AF35" s="986">
        <v>100</v>
      </c>
      <c r="AG35" s="985">
        <v>4</v>
      </c>
      <c r="AH35" s="1099">
        <v>90</v>
      </c>
      <c r="AI35" s="1093"/>
      <c r="AJ35" s="811"/>
      <c r="AK35" s="811"/>
      <c r="AL35" s="811"/>
      <c r="AM35" s="811"/>
      <c r="AN35" s="811"/>
      <c r="AO35" s="817"/>
      <c r="AP35" s="817"/>
      <c r="AQ35" s="817"/>
      <c r="AR35" s="811"/>
      <c r="AS35" s="811"/>
      <c r="AT35" s="811"/>
      <c r="AU35" s="811"/>
      <c r="AV35" s="811"/>
      <c r="AW35" s="817"/>
      <c r="AX35" s="817"/>
      <c r="AY35" s="811"/>
      <c r="AZ35" s="811"/>
      <c r="BA35" s="811"/>
      <c r="BB35" s="811"/>
      <c r="BC35" s="817"/>
      <c r="BD35" s="1200"/>
    </row>
    <row r="36" spans="1:56" s="411" customFormat="1" ht="14.25" customHeight="1">
      <c r="A36" s="991" t="s">
        <v>27</v>
      </c>
      <c r="B36" s="492">
        <v>100</v>
      </c>
      <c r="C36" s="492">
        <v>100</v>
      </c>
      <c r="D36" s="492">
        <v>100</v>
      </c>
      <c r="E36" s="1355"/>
      <c r="F36" s="893">
        <v>1</v>
      </c>
      <c r="G36" s="108">
        <v>100</v>
      </c>
      <c r="H36" s="108">
        <v>100</v>
      </c>
      <c r="I36" s="283">
        <v>83.333333333333343</v>
      </c>
      <c r="J36" s="283">
        <v>90</v>
      </c>
      <c r="K36" s="492">
        <v>90</v>
      </c>
      <c r="L36" s="1048">
        <v>100</v>
      </c>
      <c r="M36" s="1164">
        <v>10</v>
      </c>
      <c r="N36" s="986">
        <v>90</v>
      </c>
      <c r="O36" s="986">
        <v>90</v>
      </c>
      <c r="P36" s="1165">
        <v>75</v>
      </c>
      <c r="Q36" s="986">
        <v>80</v>
      </c>
      <c r="R36" s="986">
        <v>100</v>
      </c>
      <c r="S36" s="1154">
        <v>6000</v>
      </c>
      <c r="T36" s="1154">
        <v>1</v>
      </c>
      <c r="U36" s="985">
        <v>0</v>
      </c>
      <c r="V36" s="1165">
        <v>50</v>
      </c>
      <c r="W36" s="1153">
        <v>0.1</v>
      </c>
      <c r="X36" s="1153">
        <v>0.05</v>
      </c>
      <c r="Y36" s="986">
        <v>70</v>
      </c>
      <c r="Z36" s="1155">
        <v>35</v>
      </c>
      <c r="AA36" s="985">
        <v>6</v>
      </c>
      <c r="AB36" s="1154">
        <v>1</v>
      </c>
      <c r="AC36" s="986">
        <v>85</v>
      </c>
      <c r="AD36" s="811">
        <v>80</v>
      </c>
      <c r="AE36" s="1165">
        <v>60</v>
      </c>
      <c r="AF36" s="986" t="s">
        <v>73</v>
      </c>
      <c r="AG36" s="985">
        <v>5</v>
      </c>
      <c r="AH36" s="1099">
        <v>100</v>
      </c>
      <c r="AI36" s="1093"/>
      <c r="AJ36" s="811"/>
      <c r="AK36" s="811"/>
      <c r="AL36" s="811"/>
      <c r="AM36" s="811"/>
      <c r="AN36" s="811"/>
      <c r="AO36" s="817"/>
      <c r="AP36" s="817"/>
      <c r="AQ36" s="817"/>
      <c r="AR36" s="811"/>
      <c r="AS36" s="811"/>
      <c r="AT36" s="811"/>
      <c r="AU36" s="811"/>
      <c r="AV36" s="811"/>
      <c r="AW36" s="817"/>
      <c r="AX36" s="817"/>
      <c r="AY36" s="811"/>
      <c r="AZ36" s="811"/>
      <c r="BA36" s="811"/>
      <c r="BB36" s="811"/>
      <c r="BC36" s="817"/>
      <c r="BD36" s="1200"/>
    </row>
    <row r="37" spans="1:56" ht="14.25" customHeight="1">
      <c r="A37" s="991" t="s">
        <v>28</v>
      </c>
      <c r="B37" s="492">
        <v>50</v>
      </c>
      <c r="C37" s="492">
        <v>71.428571428571431</v>
      </c>
      <c r="D37" s="108">
        <v>80</v>
      </c>
      <c r="E37" s="1355"/>
      <c r="F37" s="893">
        <v>1</v>
      </c>
      <c r="G37" s="108">
        <v>100</v>
      </c>
      <c r="H37" s="108">
        <v>100</v>
      </c>
      <c r="I37" s="283" t="s">
        <v>98</v>
      </c>
      <c r="J37" s="283">
        <v>100</v>
      </c>
      <c r="K37" s="492">
        <v>80</v>
      </c>
      <c r="L37" s="1048">
        <v>100</v>
      </c>
      <c r="M37" s="1093">
        <v>16</v>
      </c>
      <c r="N37" s="986">
        <v>90</v>
      </c>
      <c r="O37" s="986">
        <v>90</v>
      </c>
      <c r="P37" s="1165">
        <v>95</v>
      </c>
      <c r="Q37" s="986">
        <v>80</v>
      </c>
      <c r="R37" s="986">
        <v>90</v>
      </c>
      <c r="S37" s="985">
        <v>62</v>
      </c>
      <c r="T37" s="985">
        <v>1</v>
      </c>
      <c r="U37" s="985">
        <v>0</v>
      </c>
      <c r="V37" s="1165">
        <v>66</v>
      </c>
      <c r="W37" s="818">
        <v>0.35</v>
      </c>
      <c r="X37" s="818">
        <v>0.1</v>
      </c>
      <c r="Y37" s="986">
        <v>70</v>
      </c>
      <c r="Z37" s="811">
        <v>24</v>
      </c>
      <c r="AA37" s="1154">
        <v>5</v>
      </c>
      <c r="AB37" s="1154">
        <v>1</v>
      </c>
      <c r="AC37" s="986">
        <v>100</v>
      </c>
      <c r="AD37" s="811">
        <v>80</v>
      </c>
      <c r="AE37" s="1165">
        <v>80</v>
      </c>
      <c r="AF37" s="986" t="s">
        <v>73</v>
      </c>
      <c r="AG37" s="985">
        <v>4</v>
      </c>
      <c r="AH37" s="1099">
        <v>100</v>
      </c>
      <c r="AI37" s="1093"/>
      <c r="AJ37" s="811"/>
      <c r="AK37" s="811"/>
      <c r="AL37" s="811"/>
      <c r="AM37" s="811"/>
      <c r="AN37" s="811"/>
      <c r="AO37" s="817"/>
      <c r="AP37" s="817"/>
      <c r="AQ37" s="817"/>
      <c r="AR37" s="811"/>
      <c r="AS37" s="811"/>
      <c r="AT37" s="811"/>
      <c r="AU37" s="811"/>
      <c r="AV37" s="811"/>
      <c r="AW37" s="817"/>
      <c r="AX37" s="817"/>
      <c r="AY37" s="811"/>
      <c r="AZ37" s="811"/>
      <c r="BA37" s="811"/>
      <c r="BB37" s="811"/>
      <c r="BC37" s="817"/>
      <c r="BD37" s="1200"/>
    </row>
    <row r="38" spans="1:56" ht="14.25" customHeight="1">
      <c r="A38" s="991" t="s">
        <v>29</v>
      </c>
      <c r="B38" s="492">
        <v>100</v>
      </c>
      <c r="C38" s="492">
        <v>100</v>
      </c>
      <c r="D38" s="108">
        <v>100</v>
      </c>
      <c r="E38" s="1355"/>
      <c r="F38" s="893">
        <v>1</v>
      </c>
      <c r="G38" s="108">
        <v>100</v>
      </c>
      <c r="H38" s="108">
        <v>100</v>
      </c>
      <c r="I38" s="283">
        <v>100</v>
      </c>
      <c r="J38" s="283">
        <v>100</v>
      </c>
      <c r="K38" s="492">
        <v>100</v>
      </c>
      <c r="L38" s="1045" t="s">
        <v>98</v>
      </c>
      <c r="M38" s="1164">
        <v>12</v>
      </c>
      <c r="N38" s="986">
        <v>90</v>
      </c>
      <c r="O38" s="986">
        <v>90</v>
      </c>
      <c r="P38" s="986">
        <v>100</v>
      </c>
      <c r="Q38" s="986">
        <v>80</v>
      </c>
      <c r="R38" s="986">
        <v>100</v>
      </c>
      <c r="S38" s="985">
        <v>18</v>
      </c>
      <c r="T38" s="985">
        <v>0</v>
      </c>
      <c r="U38" s="985">
        <v>0</v>
      </c>
      <c r="V38" s="986">
        <v>100</v>
      </c>
      <c r="W38" s="818">
        <v>0.35</v>
      </c>
      <c r="X38" s="818">
        <v>0.12</v>
      </c>
      <c r="Y38" s="986">
        <v>67</v>
      </c>
      <c r="Z38" s="811">
        <v>20</v>
      </c>
      <c r="AA38" s="985">
        <v>1</v>
      </c>
      <c r="AB38" s="985">
        <v>0</v>
      </c>
      <c r="AC38" s="986">
        <v>100</v>
      </c>
      <c r="AD38" s="811">
        <v>90</v>
      </c>
      <c r="AE38" s="986">
        <v>100</v>
      </c>
      <c r="AF38" s="986" t="s">
        <v>73</v>
      </c>
      <c r="AG38" s="985">
        <v>0</v>
      </c>
      <c r="AH38" s="1099">
        <v>100</v>
      </c>
      <c r="AI38" s="1093"/>
      <c r="AJ38" s="811"/>
      <c r="AK38" s="811"/>
      <c r="AL38" s="811"/>
      <c r="AM38" s="811"/>
      <c r="AN38" s="811"/>
      <c r="AO38" s="817"/>
      <c r="AP38" s="817"/>
      <c r="AQ38" s="817"/>
      <c r="AR38" s="811"/>
      <c r="AS38" s="811"/>
      <c r="AT38" s="811"/>
      <c r="AU38" s="811"/>
      <c r="AV38" s="811"/>
      <c r="AW38" s="817"/>
      <c r="AX38" s="817"/>
      <c r="AY38" s="811"/>
      <c r="AZ38" s="811"/>
      <c r="BA38" s="811"/>
      <c r="BB38" s="811"/>
      <c r="BC38" s="817"/>
      <c r="BD38" s="1200"/>
    </row>
    <row r="39" spans="1:56" s="411" customFormat="1" ht="14.25" customHeight="1">
      <c r="A39" s="991" t="s">
        <v>30</v>
      </c>
      <c r="B39" s="492">
        <v>100</v>
      </c>
      <c r="C39" s="492">
        <v>52.173913043478258</v>
      </c>
      <c r="D39" s="108">
        <v>100</v>
      </c>
      <c r="E39" s="1355"/>
      <c r="F39" s="893">
        <v>1</v>
      </c>
      <c r="G39" s="108">
        <v>100</v>
      </c>
      <c r="H39" s="108">
        <v>100</v>
      </c>
      <c r="I39" s="283">
        <v>91</v>
      </c>
      <c r="J39" s="283">
        <v>100</v>
      </c>
      <c r="K39" s="108" t="s">
        <v>600</v>
      </c>
      <c r="L39" s="1042">
        <v>96.8</v>
      </c>
      <c r="M39" s="1093">
        <v>32</v>
      </c>
      <c r="N39" s="986">
        <v>90</v>
      </c>
      <c r="O39" s="986">
        <v>95</v>
      </c>
      <c r="P39" s="986">
        <v>100</v>
      </c>
      <c r="Q39" s="986">
        <v>80</v>
      </c>
      <c r="R39" s="986">
        <v>90</v>
      </c>
      <c r="S39" s="985">
        <v>171</v>
      </c>
      <c r="T39" s="985">
        <v>1</v>
      </c>
      <c r="U39" s="985">
        <v>0</v>
      </c>
      <c r="V39" s="986">
        <v>100</v>
      </c>
      <c r="W39" s="818">
        <v>0.35</v>
      </c>
      <c r="X39" s="818">
        <v>0.1</v>
      </c>
      <c r="Y39" s="986">
        <v>70</v>
      </c>
      <c r="Z39" s="811">
        <v>25</v>
      </c>
      <c r="AA39" s="985">
        <v>7</v>
      </c>
      <c r="AB39" s="985">
        <v>1</v>
      </c>
      <c r="AC39" s="986">
        <v>100</v>
      </c>
      <c r="AD39" s="811">
        <v>90</v>
      </c>
      <c r="AE39" s="986">
        <v>100</v>
      </c>
      <c r="AF39" s="986">
        <v>100</v>
      </c>
      <c r="AG39" s="985">
        <v>6</v>
      </c>
      <c r="AH39" s="1099">
        <v>100</v>
      </c>
      <c r="AI39" s="1093"/>
      <c r="AJ39" s="811"/>
      <c r="AK39" s="811"/>
      <c r="AL39" s="811"/>
      <c r="AM39" s="811"/>
      <c r="AN39" s="811"/>
      <c r="AO39" s="817"/>
      <c r="AP39" s="817"/>
      <c r="AQ39" s="817"/>
      <c r="AR39" s="811"/>
      <c r="AS39" s="811"/>
      <c r="AT39" s="811"/>
      <c r="AU39" s="811"/>
      <c r="AV39" s="811"/>
      <c r="AW39" s="817"/>
      <c r="AX39" s="817"/>
      <c r="AY39" s="811"/>
      <c r="AZ39" s="811"/>
      <c r="BA39" s="811"/>
      <c r="BB39" s="811"/>
      <c r="BC39" s="817"/>
      <c r="BD39" s="1200"/>
    </row>
    <row r="40" spans="1:56" ht="14.25" customHeight="1">
      <c r="A40" s="991" t="s">
        <v>31</v>
      </c>
      <c r="B40" s="492">
        <v>100</v>
      </c>
      <c r="C40" s="492">
        <v>100</v>
      </c>
      <c r="D40" s="108">
        <v>100</v>
      </c>
      <c r="E40" s="1355"/>
      <c r="F40" s="893">
        <v>0</v>
      </c>
      <c r="G40" s="108">
        <v>100</v>
      </c>
      <c r="H40" s="108">
        <v>100</v>
      </c>
      <c r="I40" s="283" t="s">
        <v>98</v>
      </c>
      <c r="J40" s="283">
        <v>100</v>
      </c>
      <c r="K40" s="492">
        <v>100</v>
      </c>
      <c r="L40" s="1048">
        <v>100</v>
      </c>
      <c r="M40" s="1093">
        <v>12</v>
      </c>
      <c r="N40" s="986">
        <v>90</v>
      </c>
      <c r="O40" s="986">
        <v>90</v>
      </c>
      <c r="P40" s="1165">
        <v>95</v>
      </c>
      <c r="Q40" s="986">
        <v>80</v>
      </c>
      <c r="R40" s="986">
        <v>90</v>
      </c>
      <c r="S40" s="985">
        <v>4</v>
      </c>
      <c r="T40" s="985">
        <v>0</v>
      </c>
      <c r="U40" s="985">
        <v>0</v>
      </c>
      <c r="V40" s="986">
        <v>0</v>
      </c>
      <c r="W40" s="818">
        <v>0.35</v>
      </c>
      <c r="X40" s="818">
        <v>0.1</v>
      </c>
      <c r="Y40" s="986">
        <v>70</v>
      </c>
      <c r="Z40" s="811">
        <v>19</v>
      </c>
      <c r="AA40" s="985">
        <v>1</v>
      </c>
      <c r="AB40" s="985">
        <v>0</v>
      </c>
      <c r="AC40" s="1165">
        <v>60</v>
      </c>
      <c r="AD40" s="1155">
        <v>80</v>
      </c>
      <c r="AE40" s="1165">
        <v>60</v>
      </c>
      <c r="AF40" s="986">
        <v>100</v>
      </c>
      <c r="AG40" s="985">
        <v>4</v>
      </c>
      <c r="AH40" s="1099">
        <v>100</v>
      </c>
      <c r="AI40" s="1093"/>
      <c r="AJ40" s="811"/>
      <c r="AK40" s="811"/>
      <c r="AL40" s="811"/>
      <c r="AM40" s="811"/>
      <c r="AN40" s="811"/>
      <c r="AO40" s="817"/>
      <c r="AP40" s="817"/>
      <c r="AQ40" s="817"/>
      <c r="AR40" s="811"/>
      <c r="AS40" s="811"/>
      <c r="AT40" s="811"/>
      <c r="AU40" s="811"/>
      <c r="AV40" s="811"/>
      <c r="AW40" s="817"/>
      <c r="AX40" s="817"/>
      <c r="AY40" s="811"/>
      <c r="AZ40" s="811"/>
      <c r="BA40" s="811"/>
      <c r="BB40" s="811"/>
      <c r="BC40" s="817"/>
      <c r="BD40" s="1200"/>
    </row>
    <row r="41" spans="1:56" ht="14.25" customHeight="1">
      <c r="A41" s="991" t="s">
        <v>32</v>
      </c>
      <c r="B41" s="492">
        <v>95</v>
      </c>
      <c r="C41" s="492">
        <v>45.29</v>
      </c>
      <c r="D41" s="108">
        <v>90</v>
      </c>
      <c r="E41" s="1355"/>
      <c r="F41" s="891">
        <v>0.50700000000000001</v>
      </c>
      <c r="G41" s="108">
        <v>90</v>
      </c>
      <c r="H41" s="108">
        <v>90</v>
      </c>
      <c r="I41" s="283">
        <v>88</v>
      </c>
      <c r="J41" s="283">
        <v>90</v>
      </c>
      <c r="K41" s="108">
        <v>90</v>
      </c>
      <c r="L41" s="1042">
        <v>80.5</v>
      </c>
      <c r="M41" s="1205">
        <v>236.45</v>
      </c>
      <c r="N41" s="1165">
        <v>80</v>
      </c>
      <c r="O41" s="1165">
        <v>86</v>
      </c>
      <c r="P41" s="986">
        <v>100</v>
      </c>
      <c r="Q41" s="986">
        <v>80</v>
      </c>
      <c r="R41" s="986">
        <v>90</v>
      </c>
      <c r="S41" s="1154">
        <v>5488</v>
      </c>
      <c r="T41" s="985">
        <v>324</v>
      </c>
      <c r="U41" s="985">
        <v>1</v>
      </c>
      <c r="V41" s="986">
        <v>100</v>
      </c>
      <c r="W41" s="818">
        <v>0.55000000000000004</v>
      </c>
      <c r="X41" s="818">
        <v>0.42</v>
      </c>
      <c r="Y41" s="1165">
        <v>53</v>
      </c>
      <c r="Z41" s="1155">
        <v>17</v>
      </c>
      <c r="AA41" s="985">
        <v>12</v>
      </c>
      <c r="AB41" s="985">
        <v>28</v>
      </c>
      <c r="AC41" s="1165">
        <v>70</v>
      </c>
      <c r="AD41" s="811">
        <v>85</v>
      </c>
      <c r="AE41" s="1165">
        <v>35</v>
      </c>
      <c r="AF41" s="1165">
        <v>75</v>
      </c>
      <c r="AG41" s="985">
        <v>4</v>
      </c>
      <c r="AH41" s="1099">
        <v>90</v>
      </c>
      <c r="AI41" s="1093"/>
      <c r="AJ41" s="811"/>
      <c r="AK41" s="811"/>
      <c r="AL41" s="811"/>
      <c r="AM41" s="811"/>
      <c r="AN41" s="811"/>
      <c r="AO41" s="817"/>
      <c r="AP41" s="817"/>
      <c r="AQ41" s="817"/>
      <c r="AR41" s="811"/>
      <c r="AS41" s="811"/>
      <c r="AT41" s="811"/>
      <c r="AU41" s="811"/>
      <c r="AV41" s="811"/>
      <c r="AW41" s="817"/>
      <c r="AX41" s="817"/>
      <c r="AY41" s="811"/>
      <c r="AZ41" s="811"/>
      <c r="BA41" s="811"/>
      <c r="BB41" s="811"/>
      <c r="BC41" s="817"/>
      <c r="BD41" s="1200"/>
    </row>
    <row r="42" spans="1:56" ht="14.25" customHeight="1">
      <c r="A42" s="991" t="s">
        <v>33</v>
      </c>
      <c r="B42" s="492">
        <v>100</v>
      </c>
      <c r="C42" s="492">
        <v>100</v>
      </c>
      <c r="D42" s="492">
        <v>100</v>
      </c>
      <c r="E42" s="1355"/>
      <c r="F42" s="893">
        <v>1</v>
      </c>
      <c r="G42" s="108">
        <v>100</v>
      </c>
      <c r="H42" s="108">
        <v>100</v>
      </c>
      <c r="I42" s="283">
        <v>100</v>
      </c>
      <c r="J42" s="283">
        <v>100</v>
      </c>
      <c r="K42" s="492">
        <v>100</v>
      </c>
      <c r="L42" s="1048">
        <v>100</v>
      </c>
      <c r="M42" s="1093">
        <v>10</v>
      </c>
      <c r="N42" s="986">
        <v>90</v>
      </c>
      <c r="O42" s="986">
        <v>90</v>
      </c>
      <c r="P42" s="986">
        <v>100</v>
      </c>
      <c r="Q42" s="986">
        <v>80</v>
      </c>
      <c r="R42" s="986">
        <v>90</v>
      </c>
      <c r="S42" s="985">
        <v>3</v>
      </c>
      <c r="T42" s="985">
        <v>7</v>
      </c>
      <c r="U42" s="985">
        <v>0</v>
      </c>
      <c r="V42" s="986">
        <v>100</v>
      </c>
      <c r="W42" s="818">
        <v>0.35</v>
      </c>
      <c r="X42" s="818">
        <v>0.1</v>
      </c>
      <c r="Y42" s="986">
        <v>77</v>
      </c>
      <c r="Z42" s="811">
        <v>27</v>
      </c>
      <c r="AA42" s="985">
        <v>12</v>
      </c>
      <c r="AB42" s="985">
        <v>0</v>
      </c>
      <c r="AC42" s="986">
        <v>90</v>
      </c>
      <c r="AD42" s="811">
        <v>90</v>
      </c>
      <c r="AE42" s="986">
        <v>100</v>
      </c>
      <c r="AF42" s="986">
        <v>100</v>
      </c>
      <c r="AG42" s="985">
        <v>4</v>
      </c>
      <c r="AH42" s="1099">
        <v>100</v>
      </c>
      <c r="AI42" s="1093"/>
      <c r="AJ42" s="811"/>
      <c r="AK42" s="811"/>
      <c r="AL42" s="811"/>
      <c r="AM42" s="811"/>
      <c r="AN42" s="811"/>
      <c r="AO42" s="817"/>
      <c r="AP42" s="817"/>
      <c r="AQ42" s="817"/>
      <c r="AR42" s="811"/>
      <c r="AS42" s="811"/>
      <c r="AT42" s="811"/>
      <c r="AU42" s="811"/>
      <c r="AV42" s="811"/>
      <c r="AW42" s="817"/>
      <c r="AX42" s="817"/>
      <c r="AY42" s="811"/>
      <c r="AZ42" s="811"/>
      <c r="BA42" s="811"/>
      <c r="BB42" s="811"/>
      <c r="BC42" s="817"/>
      <c r="BD42" s="1200"/>
    </row>
    <row r="43" spans="1:56" ht="14.25" customHeight="1">
      <c r="A43" s="991" t="s">
        <v>34</v>
      </c>
      <c r="B43" s="492">
        <v>100</v>
      </c>
      <c r="C43" s="492">
        <v>66.666666666666657</v>
      </c>
      <c r="D43" s="492">
        <v>100</v>
      </c>
      <c r="E43" s="1355"/>
      <c r="F43" s="891">
        <v>0.875</v>
      </c>
      <c r="G43" s="108">
        <v>100</v>
      </c>
      <c r="H43" s="108">
        <v>100</v>
      </c>
      <c r="I43" s="283">
        <v>100</v>
      </c>
      <c r="J43" s="283">
        <v>100</v>
      </c>
      <c r="K43" s="108" t="s">
        <v>600</v>
      </c>
      <c r="L43" s="1042">
        <v>100</v>
      </c>
      <c r="M43" s="1093">
        <v>20</v>
      </c>
      <c r="N43" s="986">
        <v>100</v>
      </c>
      <c r="O43" s="986">
        <v>90</v>
      </c>
      <c r="P43" s="1165">
        <v>25</v>
      </c>
      <c r="Q43" s="986">
        <v>90</v>
      </c>
      <c r="R43" s="986">
        <v>100</v>
      </c>
      <c r="S43" s="1154">
        <v>692</v>
      </c>
      <c r="T43" s="985">
        <v>0</v>
      </c>
      <c r="U43" s="985">
        <v>0</v>
      </c>
      <c r="V43" s="986">
        <v>100</v>
      </c>
      <c r="W43" s="1153">
        <v>0.02</v>
      </c>
      <c r="X43" s="1153">
        <v>0.13</v>
      </c>
      <c r="Y43" s="1165">
        <v>65</v>
      </c>
      <c r="Z43" s="811">
        <v>23</v>
      </c>
      <c r="AA43" s="985">
        <v>5</v>
      </c>
      <c r="AB43" s="985">
        <v>0</v>
      </c>
      <c r="AC43" s="986">
        <v>100</v>
      </c>
      <c r="AD43" s="1155">
        <v>75</v>
      </c>
      <c r="AE43" s="986">
        <v>100</v>
      </c>
      <c r="AF43" s="986" t="s">
        <v>73</v>
      </c>
      <c r="AG43" s="985">
        <v>4</v>
      </c>
      <c r="AH43" s="1099">
        <v>100</v>
      </c>
      <c r="AI43" s="1093"/>
      <c r="AJ43" s="811"/>
      <c r="AK43" s="811"/>
      <c r="AL43" s="811"/>
      <c r="AM43" s="811"/>
      <c r="AN43" s="811"/>
      <c r="AO43" s="817"/>
      <c r="AP43" s="817"/>
      <c r="AQ43" s="817"/>
      <c r="AR43" s="811"/>
      <c r="AS43" s="811"/>
      <c r="AT43" s="811"/>
      <c r="AU43" s="811"/>
      <c r="AV43" s="811"/>
      <c r="AW43" s="817"/>
      <c r="AX43" s="817"/>
      <c r="AY43" s="811"/>
      <c r="AZ43" s="811"/>
      <c r="BA43" s="811"/>
      <c r="BB43" s="811"/>
      <c r="BC43" s="817"/>
      <c r="BD43" s="1200"/>
    </row>
    <row r="44" spans="1:56" ht="14.25" customHeight="1">
      <c r="A44" s="991" t="s">
        <v>35</v>
      </c>
      <c r="B44" s="492">
        <v>100</v>
      </c>
      <c r="C44" s="492">
        <v>80</v>
      </c>
      <c r="D44" s="492">
        <v>100</v>
      </c>
      <c r="E44" s="1355"/>
      <c r="F44" s="891">
        <v>0.57140000000000002</v>
      </c>
      <c r="G44" s="108">
        <v>100</v>
      </c>
      <c r="H44" s="108">
        <v>100</v>
      </c>
      <c r="I44" s="283">
        <v>100</v>
      </c>
      <c r="J44" s="283">
        <v>100</v>
      </c>
      <c r="K44" s="492">
        <v>100</v>
      </c>
      <c r="L44" s="1048">
        <v>85.7</v>
      </c>
      <c r="M44" s="1093">
        <v>19</v>
      </c>
      <c r="N44" s="986">
        <v>100</v>
      </c>
      <c r="O44" s="986">
        <v>95</v>
      </c>
      <c r="P44" s="986">
        <v>100</v>
      </c>
      <c r="Q44" s="986">
        <v>80</v>
      </c>
      <c r="R44" s="986">
        <v>90</v>
      </c>
      <c r="S44" s="1154">
        <v>501</v>
      </c>
      <c r="T44" s="985">
        <v>0</v>
      </c>
      <c r="U44" s="985">
        <v>0</v>
      </c>
      <c r="V44" s="986">
        <v>100</v>
      </c>
      <c r="W44" s="818">
        <v>0.35</v>
      </c>
      <c r="X44" s="1153">
        <v>0.14000000000000001</v>
      </c>
      <c r="Y44" s="986">
        <v>70</v>
      </c>
      <c r="Z44" s="811">
        <v>20</v>
      </c>
      <c r="AA44" s="1154">
        <v>5</v>
      </c>
      <c r="AB44" s="985">
        <v>0</v>
      </c>
      <c r="AC44" s="986">
        <v>100</v>
      </c>
      <c r="AD44" s="811">
        <v>80</v>
      </c>
      <c r="AE44" s="986">
        <v>100</v>
      </c>
      <c r="AF44" s="986">
        <v>100</v>
      </c>
      <c r="AG44" s="985">
        <v>4</v>
      </c>
      <c r="AH44" s="1099">
        <v>100</v>
      </c>
      <c r="AI44" s="1093"/>
      <c r="AJ44" s="811"/>
      <c r="AK44" s="811"/>
      <c r="AL44" s="811"/>
      <c r="AM44" s="811"/>
      <c r="AN44" s="811"/>
      <c r="AO44" s="817"/>
      <c r="AP44" s="817"/>
      <c r="AQ44" s="817"/>
      <c r="AR44" s="811"/>
      <c r="AS44" s="811"/>
      <c r="AT44" s="811"/>
      <c r="AU44" s="811"/>
      <c r="AV44" s="811"/>
      <c r="AW44" s="817"/>
      <c r="AX44" s="817"/>
      <c r="AY44" s="811"/>
      <c r="AZ44" s="811"/>
      <c r="BA44" s="811"/>
      <c r="BB44" s="811"/>
      <c r="BC44" s="817"/>
      <c r="BD44" s="1200"/>
    </row>
    <row r="45" spans="1:56" s="411" customFormat="1" ht="14.25" customHeight="1">
      <c r="A45" s="991" t="s">
        <v>36</v>
      </c>
      <c r="B45" s="492">
        <v>100</v>
      </c>
      <c r="C45" s="894" t="s">
        <v>98</v>
      </c>
      <c r="D45" s="492">
        <v>100</v>
      </c>
      <c r="E45" s="1355"/>
      <c r="F45" s="893">
        <v>1</v>
      </c>
      <c r="G45" s="108">
        <v>100</v>
      </c>
      <c r="H45" s="108">
        <v>100</v>
      </c>
      <c r="I45" s="283">
        <v>87.5</v>
      </c>
      <c r="J45" s="283">
        <v>100</v>
      </c>
      <c r="K45" s="492">
        <v>100</v>
      </c>
      <c r="L45" s="1048">
        <v>100</v>
      </c>
      <c r="M45" s="1093">
        <v>4</v>
      </c>
      <c r="N45" s="1165">
        <v>85</v>
      </c>
      <c r="O45" s="986">
        <v>90</v>
      </c>
      <c r="P45" s="986">
        <v>100</v>
      </c>
      <c r="Q45" s="986">
        <v>80</v>
      </c>
      <c r="R45" s="986">
        <v>90</v>
      </c>
      <c r="S45" s="985">
        <v>2708</v>
      </c>
      <c r="T45" s="985">
        <v>1</v>
      </c>
      <c r="U45" s="985">
        <v>0</v>
      </c>
      <c r="V45" s="986">
        <v>100</v>
      </c>
      <c r="W45" s="818">
        <v>0.35</v>
      </c>
      <c r="X45" s="818">
        <v>0.1</v>
      </c>
      <c r="Y45" s="986">
        <v>90</v>
      </c>
      <c r="Z45" s="811">
        <v>30</v>
      </c>
      <c r="AA45" s="985">
        <v>1</v>
      </c>
      <c r="AB45" s="1154">
        <v>1</v>
      </c>
      <c r="AC45" s="986">
        <v>80</v>
      </c>
      <c r="AD45" s="811">
        <v>80</v>
      </c>
      <c r="AE45" s="986">
        <v>75</v>
      </c>
      <c r="AF45" s="986" t="s">
        <v>73</v>
      </c>
      <c r="AG45" s="985">
        <v>4</v>
      </c>
      <c r="AH45" s="1099">
        <v>100</v>
      </c>
      <c r="AI45" s="1093"/>
      <c r="AJ45" s="811"/>
      <c r="AK45" s="811"/>
      <c r="AL45" s="811"/>
      <c r="AM45" s="811"/>
      <c r="AN45" s="811"/>
      <c r="AO45" s="817"/>
      <c r="AP45" s="817"/>
      <c r="AQ45" s="817"/>
      <c r="AR45" s="811"/>
      <c r="AS45" s="811"/>
      <c r="AT45" s="811"/>
      <c r="AU45" s="811"/>
      <c r="AV45" s="811"/>
      <c r="AW45" s="817"/>
      <c r="AX45" s="817"/>
      <c r="AY45" s="811"/>
      <c r="AZ45" s="811"/>
      <c r="BA45" s="811"/>
      <c r="BB45" s="811"/>
      <c r="BC45" s="817"/>
      <c r="BD45" s="1200"/>
    </row>
    <row r="46" spans="1:56" s="411" customFormat="1" ht="14.25" customHeight="1">
      <c r="A46" s="991" t="s">
        <v>37</v>
      </c>
      <c r="B46" s="492">
        <v>100</v>
      </c>
      <c r="C46" s="492">
        <v>100</v>
      </c>
      <c r="D46" s="492">
        <v>85.71</v>
      </c>
      <c r="E46" s="1356"/>
      <c r="F46" s="891">
        <v>0.85709999999999997</v>
      </c>
      <c r="G46" s="108">
        <v>90</v>
      </c>
      <c r="H46" s="108">
        <v>90</v>
      </c>
      <c r="I46" s="283">
        <v>100</v>
      </c>
      <c r="J46" s="283">
        <v>100</v>
      </c>
      <c r="K46" s="108" t="s">
        <v>600</v>
      </c>
      <c r="L46" s="1042">
        <v>40</v>
      </c>
      <c r="M46" s="1214"/>
      <c r="N46" s="1215"/>
      <c r="O46" s="1215"/>
      <c r="P46" s="1215"/>
      <c r="Q46" s="1215"/>
      <c r="R46" s="1215"/>
      <c r="S46" s="1216"/>
      <c r="T46" s="1216"/>
      <c r="U46" s="1216"/>
      <c r="V46" s="1215"/>
      <c r="W46" s="1217"/>
      <c r="X46" s="1217"/>
      <c r="Y46" s="1215"/>
      <c r="Z46" s="1218"/>
      <c r="AA46" s="1216"/>
      <c r="AB46" s="1216"/>
      <c r="AC46" s="1215"/>
      <c r="AD46" s="1218"/>
      <c r="AE46" s="1215"/>
      <c r="AF46" s="1215"/>
      <c r="AG46" s="1216"/>
      <c r="AH46" s="1219"/>
      <c r="AI46" s="1093"/>
      <c r="AJ46" s="811"/>
      <c r="AK46" s="811"/>
      <c r="AL46" s="811"/>
      <c r="AM46" s="811"/>
      <c r="AN46" s="811"/>
      <c r="AO46" s="817"/>
      <c r="AP46" s="817"/>
      <c r="AQ46" s="817"/>
      <c r="AR46" s="811"/>
      <c r="AS46" s="811"/>
      <c r="AT46" s="811"/>
      <c r="AU46" s="811"/>
      <c r="AV46" s="811"/>
      <c r="AW46" s="817"/>
      <c r="AX46" s="817"/>
      <c r="AY46" s="811"/>
      <c r="AZ46" s="811"/>
      <c r="BA46" s="811"/>
      <c r="BB46" s="811"/>
      <c r="BC46" s="817"/>
      <c r="BD46" s="1200"/>
    </row>
    <row r="47" spans="1:56" s="902" customFormat="1" ht="33" customHeight="1">
      <c r="A47" s="1031" t="s">
        <v>38</v>
      </c>
      <c r="B47" s="899"/>
      <c r="C47" s="903"/>
      <c r="D47" s="899"/>
      <c r="E47" s="1357" t="s">
        <v>281</v>
      </c>
      <c r="F47" s="899"/>
      <c r="G47" s="901"/>
      <c r="H47" s="899"/>
      <c r="I47" s="901"/>
      <c r="J47" s="901"/>
      <c r="K47" s="899"/>
      <c r="L47" s="1051">
        <v>100</v>
      </c>
      <c r="M47" s="1095"/>
      <c r="N47" s="905"/>
      <c r="O47" s="905"/>
      <c r="P47" s="905"/>
      <c r="Q47" s="905"/>
      <c r="R47" s="905"/>
      <c r="S47" s="984"/>
      <c r="T47" s="984"/>
      <c r="U47" s="984"/>
      <c r="V47" s="984"/>
      <c r="W47" s="905"/>
      <c r="X47" s="905"/>
      <c r="Y47" s="905"/>
      <c r="Z47" s="924"/>
      <c r="AA47" s="984"/>
      <c r="AB47" s="984"/>
      <c r="AC47" s="905"/>
      <c r="AD47" s="924"/>
      <c r="AE47" s="905"/>
      <c r="AF47" s="905"/>
      <c r="AG47" s="967"/>
      <c r="AH47" s="1100"/>
      <c r="AI47" s="1098"/>
      <c r="AJ47" s="958"/>
      <c r="AK47" s="958"/>
      <c r="AL47" s="958"/>
      <c r="AM47" s="958"/>
      <c r="AN47" s="958"/>
      <c r="AO47" s="964"/>
      <c r="AP47" s="964"/>
      <c r="AQ47" s="964"/>
      <c r="AR47" s="958"/>
      <c r="AS47" s="958"/>
      <c r="AT47" s="958"/>
      <c r="AU47" s="958"/>
      <c r="AV47" s="958"/>
      <c r="AW47" s="964"/>
      <c r="AX47" s="964"/>
      <c r="AY47" s="958"/>
      <c r="AZ47" s="958"/>
      <c r="BA47" s="958"/>
      <c r="BB47" s="958"/>
      <c r="BC47" s="964"/>
      <c r="BD47" s="1201"/>
    </row>
    <row r="48" spans="1:56" ht="14.25" customHeight="1">
      <c r="A48" s="991" t="s">
        <v>39</v>
      </c>
      <c r="B48" s="492">
        <v>100</v>
      </c>
      <c r="C48" s="492">
        <v>95.384615384615387</v>
      </c>
      <c r="D48" s="492">
        <v>100</v>
      </c>
      <c r="E48" s="1358"/>
      <c r="F48" s="891">
        <v>0.98109999999999997</v>
      </c>
      <c r="G48" s="892" t="s">
        <v>413</v>
      </c>
      <c r="H48" s="898">
        <v>80</v>
      </c>
      <c r="I48" s="283">
        <v>95.061728395061735</v>
      </c>
      <c r="J48" s="283">
        <v>100</v>
      </c>
      <c r="K48" s="492">
        <v>90</v>
      </c>
      <c r="L48" s="1048">
        <v>100</v>
      </c>
      <c r="M48" s="1164">
        <v>80</v>
      </c>
      <c r="N48" s="986">
        <v>90</v>
      </c>
      <c r="O48" s="986">
        <v>90</v>
      </c>
      <c r="P48" s="986">
        <v>100</v>
      </c>
      <c r="Q48" s="986">
        <v>80</v>
      </c>
      <c r="R48" s="986">
        <v>95</v>
      </c>
      <c r="S48" s="985">
        <v>311</v>
      </c>
      <c r="T48" s="985">
        <v>3</v>
      </c>
      <c r="U48" s="985">
        <v>0</v>
      </c>
      <c r="V48" s="986">
        <v>100</v>
      </c>
      <c r="W48" s="818">
        <v>0.4</v>
      </c>
      <c r="X48" s="818">
        <v>0.1</v>
      </c>
      <c r="Y48" s="986">
        <v>70</v>
      </c>
      <c r="Z48" s="1155">
        <v>24</v>
      </c>
      <c r="AA48" s="1247">
        <v>26</v>
      </c>
      <c r="AB48" s="985">
        <v>3</v>
      </c>
      <c r="AC48" s="986">
        <v>90</v>
      </c>
      <c r="AD48" s="811">
        <v>80</v>
      </c>
      <c r="AE48" s="986">
        <v>90</v>
      </c>
      <c r="AF48" s="986">
        <v>100</v>
      </c>
      <c r="AG48" s="985">
        <v>4</v>
      </c>
      <c r="AH48" s="1099">
        <v>100</v>
      </c>
      <c r="AI48" s="1093"/>
      <c r="AJ48" s="811"/>
      <c r="AK48" s="811"/>
      <c r="AL48" s="811"/>
      <c r="AM48" s="811"/>
      <c r="AN48" s="811"/>
      <c r="AO48" s="817"/>
      <c r="AP48" s="817"/>
      <c r="AQ48" s="817"/>
      <c r="AR48" s="811"/>
      <c r="AS48" s="811"/>
      <c r="AT48" s="811"/>
      <c r="AU48" s="811"/>
      <c r="AV48" s="811"/>
      <c r="AW48" s="817"/>
      <c r="AX48" s="817"/>
      <c r="AY48" s="811"/>
      <c r="AZ48" s="811"/>
      <c r="BA48" s="811"/>
      <c r="BB48" s="811"/>
      <c r="BC48" s="817"/>
      <c r="BD48" s="1200"/>
    </row>
    <row r="49" spans="1:56" s="411" customFormat="1" ht="14.25" customHeight="1">
      <c r="A49" s="991" t="s">
        <v>40</v>
      </c>
      <c r="B49" s="492">
        <v>100</v>
      </c>
      <c r="C49" s="894" t="s">
        <v>98</v>
      </c>
      <c r="D49" s="108">
        <v>100</v>
      </c>
      <c r="E49" s="1358"/>
      <c r="F49" s="893">
        <v>0</v>
      </c>
      <c r="G49" s="892" t="s">
        <v>413</v>
      </c>
      <c r="H49" s="108">
        <v>100</v>
      </c>
      <c r="I49" s="283">
        <v>100</v>
      </c>
      <c r="J49" s="283">
        <v>100</v>
      </c>
      <c r="K49" s="492">
        <v>100</v>
      </c>
      <c r="L49" s="1048">
        <v>100</v>
      </c>
      <c r="M49" s="1093">
        <v>6</v>
      </c>
      <c r="N49" s="986">
        <v>90</v>
      </c>
      <c r="O49" s="986">
        <v>90</v>
      </c>
      <c r="P49" s="986">
        <v>100</v>
      </c>
      <c r="Q49" s="986">
        <v>80</v>
      </c>
      <c r="R49" s="986">
        <v>100</v>
      </c>
      <c r="S49" s="985">
        <v>194</v>
      </c>
      <c r="T49" s="985">
        <v>0</v>
      </c>
      <c r="U49" s="985">
        <v>0</v>
      </c>
      <c r="V49" s="986">
        <v>0</v>
      </c>
      <c r="W49" s="818">
        <v>0.3</v>
      </c>
      <c r="X49" s="818">
        <v>0.1</v>
      </c>
      <c r="Y49" s="986">
        <v>75</v>
      </c>
      <c r="Z49" s="811">
        <v>27</v>
      </c>
      <c r="AA49" s="989">
        <v>1</v>
      </c>
      <c r="AB49" s="985">
        <v>0</v>
      </c>
      <c r="AC49" s="986">
        <v>100</v>
      </c>
      <c r="AD49" s="811">
        <v>80</v>
      </c>
      <c r="AE49" s="986">
        <v>100</v>
      </c>
      <c r="AF49" s="986" t="s">
        <v>73</v>
      </c>
      <c r="AG49" s="985">
        <v>4</v>
      </c>
      <c r="AH49" s="1099">
        <v>100</v>
      </c>
      <c r="AI49" s="1093"/>
      <c r="AJ49" s="811"/>
      <c r="AK49" s="811"/>
      <c r="AL49" s="811"/>
      <c r="AM49" s="811"/>
      <c r="AN49" s="811"/>
      <c r="AO49" s="817"/>
      <c r="AP49" s="817"/>
      <c r="AQ49" s="817"/>
      <c r="AR49" s="811"/>
      <c r="AS49" s="811"/>
      <c r="AT49" s="811"/>
      <c r="AU49" s="811"/>
      <c r="AV49" s="811"/>
      <c r="AW49" s="817"/>
      <c r="AX49" s="817"/>
      <c r="AY49" s="811"/>
      <c r="AZ49" s="811"/>
      <c r="BA49" s="811"/>
      <c r="BB49" s="811"/>
      <c r="BC49" s="817"/>
      <c r="BD49" s="1200"/>
    </row>
    <row r="50" spans="1:56" ht="14.25" customHeight="1">
      <c r="A50" s="991" t="s">
        <v>41</v>
      </c>
      <c r="B50" s="492">
        <v>100</v>
      </c>
      <c r="C50" s="492">
        <v>100</v>
      </c>
      <c r="D50" s="492">
        <v>100</v>
      </c>
      <c r="E50" s="1358"/>
      <c r="F50" s="893">
        <v>1</v>
      </c>
      <c r="G50" s="108">
        <v>100</v>
      </c>
      <c r="H50" s="108">
        <v>100</v>
      </c>
      <c r="I50" s="283">
        <v>100</v>
      </c>
      <c r="J50" s="283" t="s">
        <v>593</v>
      </c>
      <c r="K50" s="492">
        <v>100</v>
      </c>
      <c r="L50" s="1048">
        <v>100</v>
      </c>
      <c r="M50" s="1093">
        <v>1</v>
      </c>
      <c r="N50" s="986">
        <v>90</v>
      </c>
      <c r="O50" s="986">
        <v>90</v>
      </c>
      <c r="P50" s="986">
        <v>100</v>
      </c>
      <c r="Q50" s="986">
        <v>80</v>
      </c>
      <c r="R50" s="986">
        <v>90</v>
      </c>
      <c r="S50" s="985">
        <v>95</v>
      </c>
      <c r="T50" s="985">
        <v>0</v>
      </c>
      <c r="U50" s="985">
        <v>0</v>
      </c>
      <c r="V50" s="986">
        <v>100</v>
      </c>
      <c r="W50" s="818">
        <v>0.3</v>
      </c>
      <c r="X50" s="818">
        <v>0.1</v>
      </c>
      <c r="Y50" s="986">
        <v>80</v>
      </c>
      <c r="Z50" s="811">
        <v>24</v>
      </c>
      <c r="AA50" s="989">
        <v>0</v>
      </c>
      <c r="AB50" s="985">
        <v>0</v>
      </c>
      <c r="AC50" s="986">
        <v>100</v>
      </c>
      <c r="AD50" s="811">
        <v>100</v>
      </c>
      <c r="AE50" s="986">
        <v>100</v>
      </c>
      <c r="AF50" s="986" t="s">
        <v>73</v>
      </c>
      <c r="AG50" s="985">
        <v>4</v>
      </c>
      <c r="AH50" s="1099">
        <v>100</v>
      </c>
      <c r="AI50" s="1093"/>
      <c r="AJ50" s="811"/>
      <c r="AK50" s="811"/>
      <c r="AL50" s="811"/>
      <c r="AM50" s="811"/>
      <c r="AN50" s="811"/>
      <c r="AO50" s="817"/>
      <c r="AP50" s="817"/>
      <c r="AQ50" s="817"/>
      <c r="AR50" s="811"/>
      <c r="AS50" s="811"/>
      <c r="AT50" s="811"/>
      <c r="AU50" s="811"/>
      <c r="AV50" s="811"/>
      <c r="AW50" s="817"/>
      <c r="AX50" s="817"/>
      <c r="AY50" s="811"/>
      <c r="AZ50" s="811"/>
      <c r="BA50" s="811"/>
      <c r="BB50" s="811"/>
      <c r="BC50" s="817"/>
      <c r="BD50" s="1200"/>
    </row>
    <row r="51" spans="1:56" ht="14.25" customHeight="1">
      <c r="A51" s="991" t="s">
        <v>42</v>
      </c>
      <c r="B51" s="492">
        <v>100</v>
      </c>
      <c r="C51" s="492">
        <v>100</v>
      </c>
      <c r="D51" s="492">
        <v>100</v>
      </c>
      <c r="E51" s="1358"/>
      <c r="F51" s="893">
        <v>1</v>
      </c>
      <c r="G51" s="108">
        <v>100</v>
      </c>
      <c r="H51" s="108">
        <v>100</v>
      </c>
      <c r="I51" s="283">
        <v>100</v>
      </c>
      <c r="J51" s="283">
        <v>100</v>
      </c>
      <c r="K51" s="492">
        <v>100</v>
      </c>
      <c r="L51" s="1048">
        <v>100</v>
      </c>
      <c r="M51" s="1164">
        <v>20</v>
      </c>
      <c r="N51" s="986">
        <v>100</v>
      </c>
      <c r="O51" s="986">
        <v>90</v>
      </c>
      <c r="P51" s="1165">
        <v>90</v>
      </c>
      <c r="Q51" s="986">
        <v>80</v>
      </c>
      <c r="R51" s="986">
        <v>90</v>
      </c>
      <c r="S51" s="1154">
        <v>30</v>
      </c>
      <c r="T51" s="1154">
        <v>1</v>
      </c>
      <c r="U51" s="1154">
        <v>1</v>
      </c>
      <c r="V51" s="986">
        <v>0</v>
      </c>
      <c r="W51" s="818">
        <v>0.35</v>
      </c>
      <c r="X51" s="818">
        <v>0.2</v>
      </c>
      <c r="Y51" s="1165">
        <v>80</v>
      </c>
      <c r="Z51" s="1155">
        <v>28</v>
      </c>
      <c r="AA51" s="1247">
        <v>3</v>
      </c>
      <c r="AB51" s="985">
        <v>0</v>
      </c>
      <c r="AC51" s="986">
        <v>100</v>
      </c>
      <c r="AD51" s="1155">
        <v>90</v>
      </c>
      <c r="AE51" s="986">
        <v>100</v>
      </c>
      <c r="AF51" s="986" t="s">
        <v>73</v>
      </c>
      <c r="AG51" s="985">
        <v>1</v>
      </c>
      <c r="AH51" s="1099">
        <v>100</v>
      </c>
      <c r="AI51" s="1093"/>
      <c r="AJ51" s="811"/>
      <c r="AK51" s="811"/>
      <c r="AL51" s="811"/>
      <c r="AM51" s="811"/>
      <c r="AN51" s="811"/>
      <c r="AO51" s="817"/>
      <c r="AP51" s="817"/>
      <c r="AQ51" s="817"/>
      <c r="AR51" s="811"/>
      <c r="AS51" s="811"/>
      <c r="AT51" s="811"/>
      <c r="AU51" s="811"/>
      <c r="AV51" s="811"/>
      <c r="AW51" s="817"/>
      <c r="AX51" s="817"/>
      <c r="AY51" s="811"/>
      <c r="AZ51" s="811"/>
      <c r="BA51" s="811"/>
      <c r="BB51" s="811"/>
      <c r="BC51" s="817"/>
      <c r="BD51" s="1200"/>
    </row>
    <row r="52" spans="1:56" ht="14.25" customHeight="1">
      <c r="A52" s="991" t="s">
        <v>43</v>
      </c>
      <c r="B52" s="492">
        <v>100</v>
      </c>
      <c r="C52" s="894" t="s">
        <v>98</v>
      </c>
      <c r="D52" s="108">
        <v>100</v>
      </c>
      <c r="E52" s="1358"/>
      <c r="F52" s="893">
        <v>1</v>
      </c>
      <c r="G52" s="108">
        <v>100</v>
      </c>
      <c r="H52" s="108">
        <v>100</v>
      </c>
      <c r="I52" s="283">
        <v>100</v>
      </c>
      <c r="J52" s="283">
        <v>100</v>
      </c>
      <c r="K52" s="492">
        <v>100</v>
      </c>
      <c r="L52" s="1048">
        <v>100</v>
      </c>
      <c r="M52" s="1093">
        <v>11</v>
      </c>
      <c r="N52" s="986">
        <v>100</v>
      </c>
      <c r="O52" s="986">
        <v>90</v>
      </c>
      <c r="P52" s="986">
        <v>100</v>
      </c>
      <c r="Q52" s="986">
        <v>80</v>
      </c>
      <c r="R52" s="986">
        <v>100</v>
      </c>
      <c r="S52" s="985">
        <v>8</v>
      </c>
      <c r="T52" s="985">
        <v>0</v>
      </c>
      <c r="U52" s="985">
        <v>0</v>
      </c>
      <c r="V52" s="986">
        <v>0</v>
      </c>
      <c r="W52" s="818">
        <v>0.35</v>
      </c>
      <c r="X52" s="818">
        <v>0.1</v>
      </c>
      <c r="Y52" s="986">
        <v>75</v>
      </c>
      <c r="Z52" s="811">
        <v>25</v>
      </c>
      <c r="AA52" s="989">
        <v>3</v>
      </c>
      <c r="AB52" s="985">
        <v>0</v>
      </c>
      <c r="AC52" s="986">
        <v>100</v>
      </c>
      <c r="AD52" s="811">
        <v>100</v>
      </c>
      <c r="AE52" s="986">
        <v>100</v>
      </c>
      <c r="AF52" s="986" t="s">
        <v>73</v>
      </c>
      <c r="AG52" s="985">
        <v>0</v>
      </c>
      <c r="AH52" s="1099">
        <v>100</v>
      </c>
      <c r="AI52" s="1093"/>
      <c r="AJ52" s="811"/>
      <c r="AK52" s="811"/>
      <c r="AL52" s="811"/>
      <c r="AM52" s="811"/>
      <c r="AN52" s="811"/>
      <c r="AO52" s="817"/>
      <c r="AP52" s="817"/>
      <c r="AQ52" s="817"/>
      <c r="AR52" s="811"/>
      <c r="AS52" s="811"/>
      <c r="AT52" s="811"/>
      <c r="AU52" s="811"/>
      <c r="AV52" s="811"/>
      <c r="AW52" s="817"/>
      <c r="AX52" s="817"/>
      <c r="AY52" s="811"/>
      <c r="AZ52" s="811"/>
      <c r="BA52" s="811"/>
      <c r="BB52" s="811"/>
      <c r="BC52" s="817"/>
      <c r="BD52" s="1200"/>
    </row>
    <row r="53" spans="1:56" ht="14.25" customHeight="1">
      <c r="A53" s="991" t="s">
        <v>44</v>
      </c>
      <c r="B53" s="492">
        <v>100</v>
      </c>
      <c r="C53" s="492">
        <v>100</v>
      </c>
      <c r="D53" s="492">
        <v>100</v>
      </c>
      <c r="E53" s="1359"/>
      <c r="F53" s="893">
        <v>0</v>
      </c>
      <c r="G53" s="108">
        <v>100</v>
      </c>
      <c r="H53" s="108">
        <v>100</v>
      </c>
      <c r="I53" s="283">
        <v>100</v>
      </c>
      <c r="J53" s="283">
        <v>100</v>
      </c>
      <c r="K53" s="492">
        <v>100</v>
      </c>
      <c r="L53" s="1048">
        <v>100</v>
      </c>
      <c r="M53" s="1093">
        <v>10</v>
      </c>
      <c r="N53" s="986">
        <v>90</v>
      </c>
      <c r="O53" s="986">
        <v>100</v>
      </c>
      <c r="P53" s="1165">
        <v>90</v>
      </c>
      <c r="Q53" s="986">
        <v>80</v>
      </c>
      <c r="R53" s="986">
        <v>90</v>
      </c>
      <c r="S53" s="1154">
        <v>1</v>
      </c>
      <c r="T53" s="985">
        <v>5</v>
      </c>
      <c r="U53" s="985">
        <v>1</v>
      </c>
      <c r="V53" s="986">
        <v>100</v>
      </c>
      <c r="W53" s="1153">
        <v>0.35</v>
      </c>
      <c r="X53" s="1153">
        <v>0.03</v>
      </c>
      <c r="Y53" s="986">
        <v>80</v>
      </c>
      <c r="Z53" s="811">
        <v>25</v>
      </c>
      <c r="AA53" s="1247">
        <v>3</v>
      </c>
      <c r="AB53" s="985">
        <v>0</v>
      </c>
      <c r="AC53" s="986">
        <v>100</v>
      </c>
      <c r="AD53" s="811">
        <v>95</v>
      </c>
      <c r="AE53" s="986">
        <v>100</v>
      </c>
      <c r="AF53" s="986" t="s">
        <v>73</v>
      </c>
      <c r="AG53" s="985">
        <v>4</v>
      </c>
      <c r="AH53" s="1099">
        <v>100</v>
      </c>
      <c r="AI53" s="1093"/>
      <c r="AJ53" s="811"/>
      <c r="AK53" s="811"/>
      <c r="AL53" s="811"/>
      <c r="AM53" s="811"/>
      <c r="AN53" s="811"/>
      <c r="AO53" s="817"/>
      <c r="AP53" s="817"/>
      <c r="AQ53" s="817"/>
      <c r="AR53" s="811"/>
      <c r="AS53" s="811"/>
      <c r="AT53" s="811"/>
      <c r="AU53" s="811"/>
      <c r="AV53" s="811"/>
      <c r="AW53" s="817"/>
      <c r="AX53" s="817"/>
      <c r="AY53" s="811"/>
      <c r="AZ53" s="811"/>
      <c r="BA53" s="811"/>
      <c r="BB53" s="811"/>
      <c r="BC53" s="817"/>
      <c r="BD53" s="1200"/>
    </row>
    <row r="54" spans="1:56" s="902" customFormat="1" ht="33.75" customHeight="1">
      <c r="A54" s="1031" t="s">
        <v>45</v>
      </c>
      <c r="B54" s="899"/>
      <c r="C54" s="903"/>
      <c r="D54" s="903"/>
      <c r="E54" s="1302" t="s">
        <v>281</v>
      </c>
      <c r="F54" s="905"/>
      <c r="G54" s="901"/>
      <c r="H54" s="903"/>
      <c r="I54" s="901"/>
      <c r="J54" s="901"/>
      <c r="K54" s="903"/>
      <c r="L54" s="1046">
        <v>96.4</v>
      </c>
      <c r="M54" s="1098"/>
      <c r="N54" s="987"/>
      <c r="O54" s="987"/>
      <c r="P54" s="987"/>
      <c r="Q54" s="987"/>
      <c r="R54" s="987"/>
      <c r="S54" s="988"/>
      <c r="T54" s="988"/>
      <c r="U54" s="988"/>
      <c r="V54" s="987"/>
      <c r="W54" s="987"/>
      <c r="X54" s="987"/>
      <c r="Y54" s="987"/>
      <c r="Z54" s="958"/>
      <c r="AA54" s="988"/>
      <c r="AB54" s="988"/>
      <c r="AC54" s="987"/>
      <c r="AD54" s="958"/>
      <c r="AE54" s="987"/>
      <c r="AF54" s="987"/>
      <c r="AG54" s="987"/>
      <c r="AH54" s="1064"/>
      <c r="AI54" s="1098"/>
      <c r="AJ54" s="958"/>
      <c r="AK54" s="958"/>
      <c r="AL54" s="958"/>
      <c r="AM54" s="958"/>
      <c r="AN54" s="958"/>
      <c r="AO54" s="964"/>
      <c r="AP54" s="964"/>
      <c r="AQ54" s="964"/>
      <c r="AR54" s="958"/>
      <c r="AS54" s="958"/>
      <c r="AT54" s="958"/>
      <c r="AU54" s="958"/>
      <c r="AV54" s="958"/>
      <c r="AW54" s="964"/>
      <c r="AX54" s="964"/>
      <c r="AY54" s="958"/>
      <c r="AZ54" s="958"/>
      <c r="BA54" s="958"/>
      <c r="BB54" s="958"/>
      <c r="BC54" s="964"/>
      <c r="BD54" s="1201"/>
    </row>
    <row r="55" spans="1:56" ht="14.25" customHeight="1">
      <c r="A55" s="1001" t="s">
        <v>47</v>
      </c>
      <c r="B55" s="129">
        <v>90</v>
      </c>
      <c r="C55" s="125">
        <v>100</v>
      </c>
      <c r="D55" s="355">
        <v>90</v>
      </c>
      <c r="E55" s="1303"/>
      <c r="F55" s="508">
        <v>1</v>
      </c>
      <c r="G55" s="111">
        <v>100</v>
      </c>
      <c r="H55" s="343">
        <v>100</v>
      </c>
      <c r="I55" s="514">
        <v>100</v>
      </c>
      <c r="J55" s="257">
        <v>100</v>
      </c>
      <c r="K55" s="355">
        <v>95</v>
      </c>
      <c r="L55" s="1049">
        <v>100</v>
      </c>
      <c r="M55" s="1164">
        <v>18</v>
      </c>
      <c r="N55" s="1153" t="s">
        <v>73</v>
      </c>
      <c r="O55" s="986">
        <v>91</v>
      </c>
      <c r="P55" s="1165">
        <v>95</v>
      </c>
      <c r="Q55" s="986">
        <v>80</v>
      </c>
      <c r="R55" s="1165">
        <v>90</v>
      </c>
      <c r="S55" s="985">
        <v>0</v>
      </c>
      <c r="T55" s="985">
        <v>3</v>
      </c>
      <c r="U55" s="985">
        <v>1</v>
      </c>
      <c r="V55" s="986">
        <v>100</v>
      </c>
      <c r="W55" s="1153">
        <v>0.35</v>
      </c>
      <c r="X55" s="1153">
        <v>0.04</v>
      </c>
      <c r="Y55" s="818">
        <v>75</v>
      </c>
      <c r="Z55" s="1155">
        <v>28</v>
      </c>
      <c r="AA55" s="1154">
        <v>12</v>
      </c>
      <c r="AB55" s="985">
        <v>1</v>
      </c>
      <c r="AC55" s="818">
        <v>80</v>
      </c>
      <c r="AD55" s="811">
        <v>80</v>
      </c>
      <c r="AE55" s="1153">
        <v>80</v>
      </c>
      <c r="AF55" s="818" t="s">
        <v>73</v>
      </c>
      <c r="AG55" s="985">
        <v>0</v>
      </c>
      <c r="AH55" s="1097">
        <v>100</v>
      </c>
      <c r="AI55" s="1093"/>
      <c r="AJ55" s="811"/>
      <c r="AK55" s="811"/>
      <c r="AL55" s="811"/>
      <c r="AM55" s="811"/>
      <c r="AN55" s="811"/>
      <c r="AO55" s="817"/>
      <c r="AP55" s="817"/>
      <c r="AQ55" s="817"/>
      <c r="AR55" s="811"/>
      <c r="AS55" s="811"/>
      <c r="AT55" s="811"/>
      <c r="AU55" s="811"/>
      <c r="AV55" s="811"/>
      <c r="AW55" s="817"/>
      <c r="AX55" s="817"/>
      <c r="AY55" s="811"/>
      <c r="AZ55" s="811"/>
      <c r="BA55" s="811"/>
      <c r="BB55" s="811"/>
      <c r="BC55" s="817"/>
      <c r="BD55" s="1200"/>
    </row>
    <row r="56" spans="1:56" ht="14.25" customHeight="1">
      <c r="A56" s="1001" t="s">
        <v>50</v>
      </c>
      <c r="B56" s="129">
        <v>100</v>
      </c>
      <c r="C56" s="125">
        <v>57.142857142857139</v>
      </c>
      <c r="D56" s="343">
        <v>80</v>
      </c>
      <c r="E56" s="1303"/>
      <c r="F56" s="508">
        <v>1</v>
      </c>
      <c r="G56" s="111">
        <v>100</v>
      </c>
      <c r="H56" s="343">
        <v>100</v>
      </c>
      <c r="I56" s="514">
        <v>100</v>
      </c>
      <c r="J56" s="257">
        <v>100</v>
      </c>
      <c r="K56" s="355">
        <v>100</v>
      </c>
      <c r="L56" s="1049">
        <v>100</v>
      </c>
      <c r="M56" s="1093">
        <v>8</v>
      </c>
      <c r="N56" s="818">
        <v>90</v>
      </c>
      <c r="O56" s="818">
        <v>95</v>
      </c>
      <c r="P56" s="1153">
        <v>95</v>
      </c>
      <c r="Q56" s="818">
        <v>80</v>
      </c>
      <c r="R56" s="1153">
        <v>95</v>
      </c>
      <c r="S56" s="985">
        <v>1</v>
      </c>
      <c r="T56" s="985">
        <v>0</v>
      </c>
      <c r="U56" s="985">
        <v>0</v>
      </c>
      <c r="V56" s="818">
        <v>0</v>
      </c>
      <c r="W56" s="1153">
        <v>0.2</v>
      </c>
      <c r="X56" s="818">
        <v>0.1</v>
      </c>
      <c r="Y56" s="1153">
        <v>71</v>
      </c>
      <c r="Z56" s="1155">
        <v>31</v>
      </c>
      <c r="AA56" s="985">
        <v>5</v>
      </c>
      <c r="AB56" s="985">
        <v>0</v>
      </c>
      <c r="AC56" s="818">
        <v>100</v>
      </c>
      <c r="AD56" s="811">
        <v>80</v>
      </c>
      <c r="AE56" s="1153">
        <v>73</v>
      </c>
      <c r="AF56" s="818" t="s">
        <v>73</v>
      </c>
      <c r="AG56" s="985">
        <v>4</v>
      </c>
      <c r="AH56" s="1097">
        <v>100</v>
      </c>
      <c r="AI56" s="1093"/>
      <c r="AJ56" s="811"/>
      <c r="AK56" s="811"/>
      <c r="AL56" s="811"/>
      <c r="AM56" s="811"/>
      <c r="AN56" s="811"/>
      <c r="AO56" s="817"/>
      <c r="AP56" s="817"/>
      <c r="AQ56" s="817"/>
      <c r="AR56" s="811"/>
      <c r="AS56" s="811"/>
      <c r="AT56" s="811"/>
      <c r="AU56" s="811"/>
      <c r="AV56" s="811"/>
      <c r="AW56" s="817"/>
      <c r="AX56" s="817"/>
      <c r="AY56" s="811"/>
      <c r="AZ56" s="811"/>
      <c r="BA56" s="811"/>
      <c r="BB56" s="811"/>
      <c r="BC56" s="817"/>
      <c r="BD56" s="1200"/>
    </row>
    <row r="57" spans="1:56" ht="14.25" customHeight="1">
      <c r="A57" s="1001" t="s">
        <v>49</v>
      </c>
      <c r="B57" s="129">
        <v>100</v>
      </c>
      <c r="C57" s="125">
        <v>100</v>
      </c>
      <c r="D57" s="355">
        <v>100</v>
      </c>
      <c r="E57" s="1303"/>
      <c r="F57" s="508">
        <v>1</v>
      </c>
      <c r="G57" s="111">
        <v>100</v>
      </c>
      <c r="H57" s="343">
        <v>100</v>
      </c>
      <c r="I57" s="515">
        <v>87.5</v>
      </c>
      <c r="J57" s="257">
        <v>90</v>
      </c>
      <c r="K57" s="355">
        <v>100</v>
      </c>
      <c r="L57" s="1049">
        <v>100</v>
      </c>
      <c r="M57" s="1164">
        <v>27</v>
      </c>
      <c r="N57" s="818">
        <v>90</v>
      </c>
      <c r="O57" s="818">
        <v>90</v>
      </c>
      <c r="P57" s="1153">
        <v>90</v>
      </c>
      <c r="Q57" s="818">
        <v>80</v>
      </c>
      <c r="R57" s="1153">
        <v>85</v>
      </c>
      <c r="S57" s="985">
        <v>1132</v>
      </c>
      <c r="T57" s="985">
        <v>3</v>
      </c>
      <c r="U57" s="985">
        <v>0</v>
      </c>
      <c r="V57" s="818">
        <v>100</v>
      </c>
      <c r="W57" s="818">
        <v>0.3</v>
      </c>
      <c r="X57" s="1153">
        <v>0.05</v>
      </c>
      <c r="Y57" s="818">
        <v>74</v>
      </c>
      <c r="Z57" s="1155">
        <v>25</v>
      </c>
      <c r="AA57" s="1154">
        <v>18</v>
      </c>
      <c r="AB57" s="985">
        <v>3</v>
      </c>
      <c r="AC57" s="818">
        <v>85</v>
      </c>
      <c r="AD57" s="1155">
        <v>75</v>
      </c>
      <c r="AE57" s="818">
        <v>80</v>
      </c>
      <c r="AF57" s="818">
        <v>100</v>
      </c>
      <c r="AG57" s="985">
        <v>4</v>
      </c>
      <c r="AH57" s="1097">
        <v>100</v>
      </c>
      <c r="AI57" s="1093"/>
      <c r="AJ57" s="811"/>
      <c r="AK57" s="811"/>
      <c r="AL57" s="811"/>
      <c r="AM57" s="811"/>
      <c r="AN57" s="811"/>
      <c r="AO57" s="817"/>
      <c r="AP57" s="817"/>
      <c r="AQ57" s="817"/>
      <c r="AR57" s="811"/>
      <c r="AS57" s="811"/>
      <c r="AT57" s="811"/>
      <c r="AU57" s="811"/>
      <c r="AV57" s="811"/>
      <c r="AW57" s="817"/>
      <c r="AX57" s="817"/>
      <c r="AY57" s="811"/>
      <c r="AZ57" s="811"/>
      <c r="BA57" s="811"/>
      <c r="BB57" s="811"/>
      <c r="BC57" s="817"/>
      <c r="BD57" s="1200"/>
    </row>
    <row r="58" spans="1:56" ht="14.25" customHeight="1">
      <c r="A58" s="1001" t="s">
        <v>48</v>
      </c>
      <c r="B58" s="129">
        <v>100</v>
      </c>
      <c r="C58" s="125">
        <v>100</v>
      </c>
      <c r="D58" s="355">
        <v>100</v>
      </c>
      <c r="E58" s="1303"/>
      <c r="F58" s="508">
        <v>1</v>
      </c>
      <c r="G58" s="111">
        <v>100</v>
      </c>
      <c r="H58" s="343">
        <v>100</v>
      </c>
      <c r="I58" s="257" t="s">
        <v>98</v>
      </c>
      <c r="J58" s="257">
        <v>100</v>
      </c>
      <c r="K58" s="355">
        <v>100</v>
      </c>
      <c r="L58" s="1050" t="s">
        <v>98</v>
      </c>
      <c r="M58" s="1093">
        <v>10</v>
      </c>
      <c r="N58" s="908">
        <v>90</v>
      </c>
      <c r="O58" s="908">
        <v>90</v>
      </c>
      <c r="P58" s="908">
        <v>100</v>
      </c>
      <c r="Q58" s="908">
        <v>80</v>
      </c>
      <c r="R58" s="908">
        <v>100</v>
      </c>
      <c r="S58" s="990">
        <v>49</v>
      </c>
      <c r="T58" s="990">
        <v>0</v>
      </c>
      <c r="U58" s="990">
        <v>0</v>
      </c>
      <c r="V58" s="908">
        <v>0</v>
      </c>
      <c r="W58" s="908">
        <v>0.45</v>
      </c>
      <c r="X58" s="908">
        <v>0.1</v>
      </c>
      <c r="Y58" s="908">
        <v>80</v>
      </c>
      <c r="Z58" s="811">
        <v>20</v>
      </c>
      <c r="AA58" s="990">
        <v>2</v>
      </c>
      <c r="AB58" s="990">
        <v>0</v>
      </c>
      <c r="AC58" s="908">
        <v>100</v>
      </c>
      <c r="AD58" s="811">
        <v>80</v>
      </c>
      <c r="AE58" s="908">
        <v>100</v>
      </c>
      <c r="AF58" s="908" t="s">
        <v>73</v>
      </c>
      <c r="AG58" s="985">
        <v>4</v>
      </c>
      <c r="AH58" s="1101">
        <v>85</v>
      </c>
      <c r="AI58" s="1093"/>
      <c r="AJ58" s="811"/>
      <c r="AK58" s="811"/>
      <c r="AL58" s="811"/>
      <c r="AM58" s="811"/>
      <c r="AN58" s="811"/>
      <c r="AO58" s="817"/>
      <c r="AP58" s="817"/>
      <c r="AQ58" s="817"/>
      <c r="AR58" s="811"/>
      <c r="AS58" s="811"/>
      <c r="AT58" s="811"/>
      <c r="AU58" s="811"/>
      <c r="AV58" s="811"/>
      <c r="AW58" s="817"/>
      <c r="AX58" s="817"/>
      <c r="AY58" s="811"/>
      <c r="AZ58" s="811"/>
      <c r="BA58" s="811"/>
      <c r="BB58" s="811"/>
      <c r="BC58" s="817"/>
      <c r="BD58" s="1200"/>
    </row>
    <row r="59" spans="1:56" ht="14.25" customHeight="1">
      <c r="A59" s="1001" t="s">
        <v>46</v>
      </c>
      <c r="B59" s="129">
        <v>100</v>
      </c>
      <c r="C59" s="125">
        <v>100</v>
      </c>
      <c r="D59" s="355">
        <v>100</v>
      </c>
      <c r="E59" s="1304"/>
      <c r="F59" s="510">
        <v>0.94440000000000002</v>
      </c>
      <c r="G59" s="111">
        <v>90</v>
      </c>
      <c r="H59" s="343">
        <v>90</v>
      </c>
      <c r="I59" s="514">
        <v>96.15384615384616</v>
      </c>
      <c r="J59" s="257">
        <v>100</v>
      </c>
      <c r="K59" s="355">
        <v>95</v>
      </c>
      <c r="L59" s="1047">
        <v>87.5</v>
      </c>
      <c r="M59" s="1205">
        <v>186.2</v>
      </c>
      <c r="N59" s="818">
        <v>90</v>
      </c>
      <c r="O59" s="818">
        <v>90</v>
      </c>
      <c r="P59" s="1153">
        <v>95</v>
      </c>
      <c r="Q59" s="818">
        <v>80</v>
      </c>
      <c r="R59" s="818">
        <v>100</v>
      </c>
      <c r="S59" s="985">
        <v>2</v>
      </c>
      <c r="T59" s="1154">
        <v>10</v>
      </c>
      <c r="U59" s="985">
        <v>0</v>
      </c>
      <c r="V59" s="818">
        <v>100</v>
      </c>
      <c r="W59" s="818">
        <v>0.25</v>
      </c>
      <c r="X59" s="818">
        <v>0.1</v>
      </c>
      <c r="Y59" s="1153">
        <v>65</v>
      </c>
      <c r="Z59" s="1155">
        <v>25</v>
      </c>
      <c r="AA59" s="1153">
        <v>18.96</v>
      </c>
      <c r="AB59" s="985">
        <v>1</v>
      </c>
      <c r="AC59" s="818">
        <v>80</v>
      </c>
      <c r="AD59" s="811">
        <v>80</v>
      </c>
      <c r="AE59" s="1153">
        <v>67.5</v>
      </c>
      <c r="AF59" s="818">
        <v>100</v>
      </c>
      <c r="AG59" s="985">
        <v>4</v>
      </c>
      <c r="AH59" s="1097">
        <v>95</v>
      </c>
      <c r="AI59" s="1093"/>
      <c r="AJ59" s="811"/>
      <c r="AK59" s="811"/>
      <c r="AL59" s="811"/>
      <c r="AM59" s="811"/>
      <c r="AN59" s="811"/>
      <c r="AO59" s="817"/>
      <c r="AP59" s="817"/>
      <c r="AQ59" s="817"/>
      <c r="AR59" s="811"/>
      <c r="AS59" s="811"/>
      <c r="AT59" s="811"/>
      <c r="AU59" s="811"/>
      <c r="AV59" s="811"/>
      <c r="AW59" s="817"/>
      <c r="AX59" s="817"/>
      <c r="AY59" s="811"/>
      <c r="AZ59" s="811"/>
      <c r="BA59" s="811"/>
      <c r="BB59" s="811"/>
      <c r="BC59" s="817"/>
      <c r="BD59" s="1200"/>
    </row>
    <row r="60" spans="1:56" s="902" customFormat="1" ht="13.5" customHeight="1">
      <c r="A60" s="999" t="s">
        <v>51</v>
      </c>
      <c r="B60" s="899"/>
      <c r="C60" s="903"/>
      <c r="D60" s="903"/>
      <c r="E60" s="1302" t="s">
        <v>281</v>
      </c>
      <c r="F60" s="903"/>
      <c r="G60" s="901"/>
      <c r="H60" s="903"/>
      <c r="I60" s="901"/>
      <c r="J60" s="906"/>
      <c r="K60" s="903"/>
      <c r="L60" s="1046">
        <v>100</v>
      </c>
      <c r="M60" s="1098"/>
      <c r="N60" s="987"/>
      <c r="O60" s="987"/>
      <c r="P60" s="987"/>
      <c r="Q60" s="987"/>
      <c r="R60" s="987"/>
      <c r="S60" s="988"/>
      <c r="T60" s="988"/>
      <c r="U60" s="988"/>
      <c r="V60" s="987"/>
      <c r="W60" s="987"/>
      <c r="X60" s="987"/>
      <c r="Y60" s="987"/>
      <c r="Z60" s="958"/>
      <c r="AA60" s="988"/>
      <c r="AB60" s="988"/>
      <c r="AC60" s="987"/>
      <c r="AD60" s="958"/>
      <c r="AE60" s="987"/>
      <c r="AF60" s="987"/>
      <c r="AG60" s="967"/>
      <c r="AH60" s="1064"/>
      <c r="AI60" s="1098"/>
      <c r="AJ60" s="958"/>
      <c r="AK60" s="958"/>
      <c r="AL60" s="958"/>
      <c r="AM60" s="958"/>
      <c r="AN60" s="958"/>
      <c r="AO60" s="964"/>
      <c r="AP60" s="964"/>
      <c r="AQ60" s="964"/>
      <c r="AR60" s="958"/>
      <c r="AS60" s="958"/>
      <c r="AT60" s="958"/>
      <c r="AU60" s="958"/>
      <c r="AV60" s="958"/>
      <c r="AW60" s="964"/>
      <c r="AX60" s="964"/>
      <c r="AY60" s="958"/>
      <c r="AZ60" s="958"/>
      <c r="BA60" s="958"/>
      <c r="BB60" s="958"/>
      <c r="BC60" s="964"/>
      <c r="BD60" s="1201"/>
    </row>
    <row r="61" spans="1:56" ht="15.75" customHeight="1">
      <c r="A61" s="1001" t="s">
        <v>54</v>
      </c>
      <c r="B61" s="129">
        <v>100</v>
      </c>
      <c r="C61" s="125">
        <v>100</v>
      </c>
      <c r="D61" s="355">
        <v>100</v>
      </c>
      <c r="E61" s="1303"/>
      <c r="F61" s="508">
        <v>1</v>
      </c>
      <c r="G61" s="111">
        <v>100</v>
      </c>
      <c r="H61" s="343">
        <v>100</v>
      </c>
      <c r="I61" s="514">
        <v>100</v>
      </c>
      <c r="J61" s="257">
        <v>100</v>
      </c>
      <c r="K61" s="355">
        <v>100</v>
      </c>
      <c r="L61" s="1049">
        <v>100</v>
      </c>
      <c r="M61" s="1093">
        <v>12</v>
      </c>
      <c r="N61" s="818">
        <v>95</v>
      </c>
      <c r="O61" s="818">
        <v>95</v>
      </c>
      <c r="P61" s="818">
        <v>100</v>
      </c>
      <c r="Q61" s="818">
        <v>80</v>
      </c>
      <c r="R61" s="818">
        <v>100</v>
      </c>
      <c r="S61" s="985">
        <v>1410</v>
      </c>
      <c r="T61" s="985">
        <v>3</v>
      </c>
      <c r="U61" s="985">
        <v>0</v>
      </c>
      <c r="V61" s="818">
        <v>100</v>
      </c>
      <c r="W61" s="818">
        <v>0.65</v>
      </c>
      <c r="X61" s="818">
        <v>0.1</v>
      </c>
      <c r="Y61" s="818">
        <v>70</v>
      </c>
      <c r="Z61" s="811">
        <v>25</v>
      </c>
      <c r="AA61" s="985">
        <v>7</v>
      </c>
      <c r="AB61" s="985">
        <v>0</v>
      </c>
      <c r="AC61" s="818">
        <v>95</v>
      </c>
      <c r="AD61" s="811">
        <v>95</v>
      </c>
      <c r="AE61" s="818">
        <v>72.5</v>
      </c>
      <c r="AF61" s="818" t="s">
        <v>73</v>
      </c>
      <c r="AG61" s="985">
        <v>4</v>
      </c>
      <c r="AH61" s="1097">
        <v>100</v>
      </c>
      <c r="AI61" s="1093"/>
      <c r="AJ61" s="811"/>
      <c r="AK61" s="811"/>
      <c r="AL61" s="811"/>
      <c r="AM61" s="811"/>
      <c r="AN61" s="811"/>
      <c r="AO61" s="817"/>
      <c r="AP61" s="817"/>
      <c r="AQ61" s="817"/>
      <c r="AR61" s="811"/>
      <c r="AS61" s="811"/>
      <c r="AT61" s="811"/>
      <c r="AU61" s="811"/>
      <c r="AV61" s="811"/>
      <c r="AW61" s="817"/>
      <c r="AX61" s="817"/>
      <c r="AY61" s="811"/>
      <c r="AZ61" s="811"/>
      <c r="BA61" s="811"/>
      <c r="BB61" s="811"/>
      <c r="BC61" s="817"/>
      <c r="BD61" s="1200"/>
    </row>
    <row r="62" spans="1:56" ht="15.75" customHeight="1">
      <c r="A62" s="1001" t="s">
        <v>52</v>
      </c>
      <c r="B62" s="129">
        <v>100</v>
      </c>
      <c r="C62" s="125">
        <v>100</v>
      </c>
      <c r="D62" s="355">
        <v>100</v>
      </c>
      <c r="E62" s="1303"/>
      <c r="F62" s="508">
        <v>1</v>
      </c>
      <c r="G62" s="111">
        <v>100</v>
      </c>
      <c r="H62" s="343">
        <v>100</v>
      </c>
      <c r="I62" s="514">
        <v>100</v>
      </c>
      <c r="J62" s="257">
        <v>100</v>
      </c>
      <c r="K62" s="355">
        <v>100</v>
      </c>
      <c r="L62" s="1049">
        <v>100</v>
      </c>
      <c r="M62" s="1093">
        <v>18</v>
      </c>
      <c r="N62" s="818">
        <v>100</v>
      </c>
      <c r="O62" s="818">
        <v>100</v>
      </c>
      <c r="P62" s="818">
        <v>100</v>
      </c>
      <c r="Q62" s="818">
        <v>100</v>
      </c>
      <c r="R62" s="818">
        <v>100</v>
      </c>
      <c r="S62" s="985">
        <v>800</v>
      </c>
      <c r="T62" s="985">
        <v>3</v>
      </c>
      <c r="U62" s="985">
        <v>0</v>
      </c>
      <c r="V62" s="818">
        <v>100</v>
      </c>
      <c r="W62" s="818">
        <v>0.3</v>
      </c>
      <c r="X62" s="818">
        <v>0.1</v>
      </c>
      <c r="Y62" s="818">
        <v>90</v>
      </c>
      <c r="Z62" s="811">
        <v>30</v>
      </c>
      <c r="AA62" s="985">
        <v>11</v>
      </c>
      <c r="AB62" s="985">
        <v>1</v>
      </c>
      <c r="AC62" s="818">
        <v>100</v>
      </c>
      <c r="AD62" s="811">
        <v>95</v>
      </c>
      <c r="AE62" s="818">
        <v>100</v>
      </c>
      <c r="AF62" s="818">
        <v>100</v>
      </c>
      <c r="AG62" s="985">
        <v>6</v>
      </c>
      <c r="AH62" s="1097">
        <v>100</v>
      </c>
      <c r="AI62" s="1093"/>
      <c r="AJ62" s="811"/>
      <c r="AK62" s="811"/>
      <c r="AL62" s="811"/>
      <c r="AM62" s="811"/>
      <c r="AN62" s="811"/>
      <c r="AO62" s="817"/>
      <c r="AP62" s="817"/>
      <c r="AQ62" s="817"/>
      <c r="AR62" s="811"/>
      <c r="AS62" s="811"/>
      <c r="AT62" s="811"/>
      <c r="AU62" s="811"/>
      <c r="AV62" s="811"/>
      <c r="AW62" s="817"/>
      <c r="AX62" s="817"/>
      <c r="AY62" s="811"/>
      <c r="AZ62" s="811"/>
      <c r="BA62" s="811"/>
      <c r="BB62" s="811"/>
      <c r="BC62" s="817"/>
      <c r="BD62" s="1200"/>
    </row>
    <row r="63" spans="1:56" ht="15.75" customHeight="1">
      <c r="A63" s="1001" t="s">
        <v>53</v>
      </c>
      <c r="B63" s="129">
        <v>100</v>
      </c>
      <c r="C63" s="124" t="s">
        <v>98</v>
      </c>
      <c r="D63" s="343">
        <v>20</v>
      </c>
      <c r="E63" s="1303"/>
      <c r="F63" s="508">
        <v>1</v>
      </c>
      <c r="G63" s="194" t="s">
        <v>413</v>
      </c>
      <c r="H63" s="343">
        <v>100</v>
      </c>
      <c r="I63" s="514">
        <v>100</v>
      </c>
      <c r="J63" s="257" t="s">
        <v>593</v>
      </c>
      <c r="K63" s="355">
        <v>100</v>
      </c>
      <c r="L63" s="1049">
        <v>100</v>
      </c>
      <c r="M63" s="1164">
        <v>12</v>
      </c>
      <c r="N63" s="818">
        <v>90</v>
      </c>
      <c r="O63" s="818">
        <v>90</v>
      </c>
      <c r="P63" s="1153">
        <v>75</v>
      </c>
      <c r="Q63" s="818">
        <v>90</v>
      </c>
      <c r="R63" s="818">
        <v>100</v>
      </c>
      <c r="S63" s="985">
        <v>80</v>
      </c>
      <c r="T63" s="985">
        <v>1</v>
      </c>
      <c r="U63" s="985">
        <v>0</v>
      </c>
      <c r="V63" s="818">
        <v>0</v>
      </c>
      <c r="W63" s="818">
        <v>0.35</v>
      </c>
      <c r="X63" s="1153">
        <v>0.01</v>
      </c>
      <c r="Y63" s="1153">
        <v>60</v>
      </c>
      <c r="Z63" s="811">
        <v>30</v>
      </c>
      <c r="AA63" s="1154">
        <v>8</v>
      </c>
      <c r="AB63" s="985">
        <v>0</v>
      </c>
      <c r="AC63" s="818">
        <v>90</v>
      </c>
      <c r="AD63" s="811">
        <v>90</v>
      </c>
      <c r="AE63" s="818">
        <v>100</v>
      </c>
      <c r="AF63" s="818" t="s">
        <v>73</v>
      </c>
      <c r="AG63" s="985">
        <v>4</v>
      </c>
      <c r="AH63" s="1097">
        <v>100</v>
      </c>
      <c r="AI63" s="1093"/>
      <c r="AJ63" s="811"/>
      <c r="AK63" s="811"/>
      <c r="AL63" s="811"/>
      <c r="AM63" s="811"/>
      <c r="AN63" s="811"/>
      <c r="AO63" s="817"/>
      <c r="AP63" s="817"/>
      <c r="AQ63" s="817"/>
      <c r="AR63" s="811"/>
      <c r="AS63" s="811"/>
      <c r="AT63" s="811"/>
      <c r="AU63" s="811"/>
      <c r="AV63" s="811"/>
      <c r="AW63" s="817"/>
      <c r="AX63" s="817"/>
      <c r="AY63" s="811"/>
      <c r="AZ63" s="811"/>
      <c r="BA63" s="811"/>
      <c r="BB63" s="811"/>
      <c r="BC63" s="817"/>
      <c r="BD63" s="1200"/>
    </row>
    <row r="64" spans="1:56" ht="15.75" customHeight="1">
      <c r="A64" s="1001" t="s">
        <v>56</v>
      </c>
      <c r="B64" s="129">
        <v>80</v>
      </c>
      <c r="C64" s="124" t="s">
        <v>98</v>
      </c>
      <c r="D64" s="343">
        <v>100</v>
      </c>
      <c r="E64" s="1303"/>
      <c r="F64" s="508">
        <v>1</v>
      </c>
      <c r="G64" s="194" t="s">
        <v>413</v>
      </c>
      <c r="H64" s="343">
        <v>80</v>
      </c>
      <c r="I64" s="515">
        <v>66.666666666666657</v>
      </c>
      <c r="J64" s="257">
        <v>80</v>
      </c>
      <c r="K64" s="355">
        <v>80</v>
      </c>
      <c r="L64" s="1049">
        <v>100</v>
      </c>
      <c r="M64" s="1093">
        <v>8</v>
      </c>
      <c r="N64" s="818">
        <v>90</v>
      </c>
      <c r="O64" s="818">
        <v>90</v>
      </c>
      <c r="P64" s="818">
        <v>100</v>
      </c>
      <c r="Q64" s="818">
        <v>80</v>
      </c>
      <c r="R64" s="818">
        <v>100</v>
      </c>
      <c r="S64" s="985">
        <v>642</v>
      </c>
      <c r="T64" s="985">
        <v>0</v>
      </c>
      <c r="U64" s="985">
        <v>0</v>
      </c>
      <c r="V64" s="818">
        <v>100</v>
      </c>
      <c r="W64" s="818">
        <v>0.35</v>
      </c>
      <c r="X64" s="818">
        <v>0.1</v>
      </c>
      <c r="Y64" s="818">
        <v>66</v>
      </c>
      <c r="Z64" s="811">
        <v>25</v>
      </c>
      <c r="AA64" s="985">
        <v>4</v>
      </c>
      <c r="AB64" s="985">
        <v>0</v>
      </c>
      <c r="AC64" s="818">
        <v>95</v>
      </c>
      <c r="AD64" s="811">
        <v>95</v>
      </c>
      <c r="AE64" s="818">
        <v>100</v>
      </c>
      <c r="AF64" s="818">
        <v>100</v>
      </c>
      <c r="AG64" s="985">
        <v>4</v>
      </c>
      <c r="AH64" s="1097">
        <v>100</v>
      </c>
      <c r="AI64" s="1093"/>
      <c r="AJ64" s="811"/>
      <c r="AK64" s="811"/>
      <c r="AL64" s="811"/>
      <c r="AM64" s="811"/>
      <c r="AN64" s="811"/>
      <c r="AO64" s="817"/>
      <c r="AP64" s="817"/>
      <c r="AQ64" s="817"/>
      <c r="AR64" s="811"/>
      <c r="AS64" s="811"/>
      <c r="AT64" s="811"/>
      <c r="AU64" s="811"/>
      <c r="AV64" s="811"/>
      <c r="AW64" s="817"/>
      <c r="AX64" s="817"/>
      <c r="AY64" s="811"/>
      <c r="AZ64" s="811"/>
      <c r="BA64" s="811"/>
      <c r="BB64" s="811"/>
      <c r="BC64" s="817"/>
      <c r="BD64" s="1200"/>
    </row>
    <row r="65" spans="1:56" ht="15.75" customHeight="1">
      <c r="A65" s="1001" t="s">
        <v>57</v>
      </c>
      <c r="B65" s="129">
        <v>100</v>
      </c>
      <c r="C65" s="124" t="s">
        <v>98</v>
      </c>
      <c r="D65" s="355">
        <v>100</v>
      </c>
      <c r="E65" s="1303"/>
      <c r="F65" s="508">
        <v>1</v>
      </c>
      <c r="G65" s="101">
        <v>100</v>
      </c>
      <c r="H65" s="343">
        <v>100</v>
      </c>
      <c r="I65" s="257" t="s">
        <v>98</v>
      </c>
      <c r="J65" s="257">
        <v>100</v>
      </c>
      <c r="K65" s="355">
        <v>100</v>
      </c>
      <c r="L65" s="1050" t="s">
        <v>98</v>
      </c>
      <c r="M65" s="1093">
        <v>1</v>
      </c>
      <c r="N65" s="908">
        <v>90</v>
      </c>
      <c r="O65" s="908">
        <v>90</v>
      </c>
      <c r="P65" s="908">
        <v>100</v>
      </c>
      <c r="Q65" s="908">
        <v>80</v>
      </c>
      <c r="R65" s="908">
        <v>90</v>
      </c>
      <c r="S65" s="990">
        <v>958</v>
      </c>
      <c r="T65" s="990">
        <v>0</v>
      </c>
      <c r="U65" s="990">
        <v>0</v>
      </c>
      <c r="V65" s="908">
        <v>0</v>
      </c>
      <c r="W65" s="908">
        <v>0.35</v>
      </c>
      <c r="X65" s="908">
        <v>0.1</v>
      </c>
      <c r="Y65" s="908">
        <v>70</v>
      </c>
      <c r="Z65" s="811">
        <v>22</v>
      </c>
      <c r="AA65" s="990">
        <v>4</v>
      </c>
      <c r="AB65" s="990">
        <v>0</v>
      </c>
      <c r="AC65" s="908">
        <v>90</v>
      </c>
      <c r="AD65" s="811">
        <v>90</v>
      </c>
      <c r="AE65" s="908">
        <v>72.5</v>
      </c>
      <c r="AF65" s="908" t="s">
        <v>73</v>
      </c>
      <c r="AG65" s="985">
        <v>4</v>
      </c>
      <c r="AH65" s="1101">
        <v>85</v>
      </c>
      <c r="AI65" s="1093"/>
      <c r="AJ65" s="811"/>
      <c r="AK65" s="811"/>
      <c r="AL65" s="811"/>
      <c r="AM65" s="811"/>
      <c r="AN65" s="811"/>
      <c r="AO65" s="817"/>
      <c r="AP65" s="817"/>
      <c r="AQ65" s="817"/>
      <c r="AR65" s="811"/>
      <c r="AS65" s="811"/>
      <c r="AT65" s="811"/>
      <c r="AU65" s="811"/>
      <c r="AV65" s="811"/>
      <c r="AW65" s="817"/>
      <c r="AX65" s="817"/>
      <c r="AY65" s="811"/>
      <c r="AZ65" s="811"/>
      <c r="BA65" s="811"/>
      <c r="BB65" s="811"/>
      <c r="BC65" s="817"/>
      <c r="BD65" s="1200"/>
    </row>
    <row r="66" spans="1:56" ht="15.75" customHeight="1">
      <c r="A66" s="1001" t="s">
        <v>55</v>
      </c>
      <c r="B66" s="129">
        <v>100</v>
      </c>
      <c r="C66" s="124" t="s">
        <v>98</v>
      </c>
      <c r="D66" s="355">
        <v>100</v>
      </c>
      <c r="E66" s="1304"/>
      <c r="F66" s="511">
        <v>0</v>
      </c>
      <c r="G66" s="194" t="s">
        <v>413</v>
      </c>
      <c r="H66" s="343">
        <v>80</v>
      </c>
      <c r="I66" s="257" t="s">
        <v>98</v>
      </c>
      <c r="J66" s="257">
        <v>80</v>
      </c>
      <c r="K66" s="355">
        <v>80</v>
      </c>
      <c r="L66" s="1050" t="s">
        <v>98</v>
      </c>
      <c r="M66" s="1257"/>
      <c r="N66" s="1267"/>
      <c r="O66" s="1267"/>
      <c r="P66" s="1267"/>
      <c r="Q66" s="1267"/>
      <c r="R66" s="1267"/>
      <c r="S66" s="1268"/>
      <c r="T66" s="1268"/>
      <c r="U66" s="1268"/>
      <c r="V66" s="1267"/>
      <c r="W66" s="1267"/>
      <c r="X66" s="1267"/>
      <c r="Y66" s="1267"/>
      <c r="Z66" s="1258"/>
      <c r="AA66" s="1268"/>
      <c r="AB66" s="1268"/>
      <c r="AC66" s="1267"/>
      <c r="AD66" s="1258"/>
      <c r="AE66" s="1267"/>
      <c r="AF66" s="1267"/>
      <c r="AG66" s="1260"/>
      <c r="AH66" s="1269"/>
      <c r="AI66" s="1093"/>
      <c r="AJ66" s="811"/>
      <c r="AK66" s="811"/>
      <c r="AL66" s="811"/>
      <c r="AM66" s="811"/>
      <c r="AN66" s="811"/>
      <c r="AO66" s="817"/>
      <c r="AP66" s="817"/>
      <c r="AQ66" s="817"/>
      <c r="AR66" s="811"/>
      <c r="AS66" s="811"/>
      <c r="AT66" s="811"/>
      <c r="AU66" s="811"/>
      <c r="AV66" s="811"/>
      <c r="AW66" s="817"/>
      <c r="AX66" s="817"/>
      <c r="AY66" s="811"/>
      <c r="AZ66" s="811"/>
      <c r="BA66" s="811"/>
      <c r="BB66" s="811"/>
      <c r="BC66" s="817"/>
      <c r="BD66" s="1200"/>
    </row>
    <row r="67" spans="1:56" s="902" customFormat="1" ht="13.5" customHeight="1">
      <c r="A67" s="999" t="s">
        <v>77</v>
      </c>
      <c r="B67" s="899"/>
      <c r="C67" s="903"/>
      <c r="D67" s="903"/>
      <c r="E67" s="1302" t="s">
        <v>281</v>
      </c>
      <c r="F67" s="903"/>
      <c r="G67" s="901"/>
      <c r="H67" s="903"/>
      <c r="I67" s="901"/>
      <c r="J67" s="901"/>
      <c r="K67" s="903"/>
      <c r="L67" s="1046">
        <v>96.3</v>
      </c>
      <c r="M67" s="1098"/>
      <c r="N67" s="987"/>
      <c r="O67" s="987"/>
      <c r="P67" s="987"/>
      <c r="Q67" s="987"/>
      <c r="R67" s="987"/>
      <c r="S67" s="988"/>
      <c r="T67" s="988"/>
      <c r="U67" s="988"/>
      <c r="V67" s="987"/>
      <c r="W67" s="987"/>
      <c r="X67" s="987"/>
      <c r="Y67" s="987"/>
      <c r="Z67" s="958"/>
      <c r="AA67" s="988"/>
      <c r="AB67" s="988"/>
      <c r="AC67" s="987"/>
      <c r="AD67" s="958"/>
      <c r="AE67" s="987"/>
      <c r="AF67" s="987"/>
      <c r="AG67" s="988"/>
      <c r="AH67" s="1064"/>
      <c r="AI67" s="1098"/>
      <c r="AJ67" s="958"/>
      <c r="AK67" s="958"/>
      <c r="AL67" s="958"/>
      <c r="AM67" s="958"/>
      <c r="AN67" s="958"/>
      <c r="AO67" s="964"/>
      <c r="AP67" s="964"/>
      <c r="AQ67" s="964"/>
      <c r="AR67" s="958"/>
      <c r="AS67" s="958"/>
      <c r="AT67" s="958"/>
      <c r="AU67" s="958"/>
      <c r="AV67" s="958"/>
      <c r="AW67" s="964"/>
      <c r="AX67" s="964"/>
      <c r="AY67" s="958"/>
      <c r="AZ67" s="958"/>
      <c r="BA67" s="958"/>
      <c r="BB67" s="958"/>
      <c r="BC67" s="964"/>
      <c r="BD67" s="1201"/>
    </row>
    <row r="68" spans="1:56" ht="15.75" customHeight="1">
      <c r="A68" s="1001" t="s">
        <v>58</v>
      </c>
      <c r="B68" s="129">
        <v>100</v>
      </c>
      <c r="C68" s="125">
        <v>100</v>
      </c>
      <c r="D68" s="355">
        <v>100</v>
      </c>
      <c r="E68" s="1303"/>
      <c r="F68" s="508">
        <v>1</v>
      </c>
      <c r="G68" s="111">
        <v>100</v>
      </c>
      <c r="H68" s="343">
        <v>100</v>
      </c>
      <c r="I68" s="328">
        <v>100</v>
      </c>
      <c r="J68" s="257">
        <v>100</v>
      </c>
      <c r="K68" s="355">
        <v>100</v>
      </c>
      <c r="L68" s="1049">
        <v>100</v>
      </c>
      <c r="M68" s="1093">
        <v>19</v>
      </c>
      <c r="N68" s="818">
        <v>90</v>
      </c>
      <c r="O68" s="1153">
        <v>80</v>
      </c>
      <c r="P68" s="1153">
        <v>100</v>
      </c>
      <c r="Q68" s="818">
        <v>80</v>
      </c>
      <c r="R68" s="818">
        <v>100</v>
      </c>
      <c r="S68" s="985">
        <v>631</v>
      </c>
      <c r="T68" s="985">
        <v>0</v>
      </c>
      <c r="U68" s="985">
        <v>0</v>
      </c>
      <c r="V68" s="818">
        <v>0</v>
      </c>
      <c r="W68" s="818">
        <v>0.25</v>
      </c>
      <c r="X68" s="818">
        <v>0.1</v>
      </c>
      <c r="Y68" s="1153">
        <v>60</v>
      </c>
      <c r="Z68" s="1155">
        <v>30</v>
      </c>
      <c r="AA68" s="985">
        <v>4</v>
      </c>
      <c r="AB68" s="985">
        <v>1</v>
      </c>
      <c r="AC68" s="1153">
        <v>75</v>
      </c>
      <c r="AD68" s="1155">
        <v>70</v>
      </c>
      <c r="AE68" s="1153">
        <v>72</v>
      </c>
      <c r="AF68" s="818" t="s">
        <v>73</v>
      </c>
      <c r="AG68" s="985">
        <v>4</v>
      </c>
      <c r="AH68" s="1097">
        <v>100</v>
      </c>
      <c r="AI68" s="1093"/>
      <c r="AJ68" s="811"/>
      <c r="AK68" s="811"/>
      <c r="AL68" s="811"/>
      <c r="AM68" s="811"/>
      <c r="AN68" s="811"/>
      <c r="AO68" s="817"/>
      <c r="AP68" s="817"/>
      <c r="AQ68" s="817"/>
      <c r="AR68" s="811"/>
      <c r="AS68" s="811"/>
      <c r="AT68" s="811"/>
      <c r="AU68" s="811"/>
      <c r="AV68" s="811"/>
      <c r="AW68" s="817"/>
      <c r="AX68" s="817"/>
      <c r="AY68" s="811"/>
      <c r="AZ68" s="811"/>
      <c r="BA68" s="811"/>
      <c r="BB68" s="811"/>
      <c r="BC68" s="817"/>
      <c r="BD68" s="1200"/>
    </row>
    <row r="69" spans="1:56" ht="15.75" customHeight="1">
      <c r="A69" s="1001" t="s">
        <v>59</v>
      </c>
      <c r="B69" s="129">
        <v>100</v>
      </c>
      <c r="C69" s="125">
        <v>100</v>
      </c>
      <c r="D69" s="355">
        <v>100</v>
      </c>
      <c r="E69" s="1303"/>
      <c r="F69" s="508">
        <v>1</v>
      </c>
      <c r="G69" s="111">
        <v>100</v>
      </c>
      <c r="H69" s="343">
        <v>100</v>
      </c>
      <c r="I69" s="328">
        <v>100</v>
      </c>
      <c r="J69" s="257">
        <v>100</v>
      </c>
      <c r="K69" s="355">
        <v>100</v>
      </c>
      <c r="L69" s="1049">
        <v>100</v>
      </c>
      <c r="M69" s="1093">
        <v>7</v>
      </c>
      <c r="N69" s="818">
        <v>90</v>
      </c>
      <c r="O69" s="818">
        <v>90</v>
      </c>
      <c r="P69" s="1153">
        <v>90</v>
      </c>
      <c r="Q69" s="818">
        <v>80</v>
      </c>
      <c r="R69" s="818">
        <v>100</v>
      </c>
      <c r="S69" s="985">
        <v>631</v>
      </c>
      <c r="T69" s="985">
        <v>0</v>
      </c>
      <c r="U69" s="985">
        <v>0</v>
      </c>
      <c r="V69" s="818">
        <v>100</v>
      </c>
      <c r="W69" s="818">
        <v>0.25</v>
      </c>
      <c r="X69" s="818">
        <v>0.1</v>
      </c>
      <c r="Y69" s="818">
        <v>70</v>
      </c>
      <c r="Z69" s="811">
        <v>25</v>
      </c>
      <c r="AA69" s="985">
        <v>4</v>
      </c>
      <c r="AB69" s="985">
        <v>0</v>
      </c>
      <c r="AC69" s="818">
        <v>100</v>
      </c>
      <c r="AD69" s="811">
        <v>80</v>
      </c>
      <c r="AE69" s="1153">
        <v>70</v>
      </c>
      <c r="AF69" s="818" t="s">
        <v>73</v>
      </c>
      <c r="AG69" s="985">
        <v>4</v>
      </c>
      <c r="AH69" s="1097">
        <v>100</v>
      </c>
      <c r="AI69" s="1093"/>
      <c r="AJ69" s="811"/>
      <c r="AK69" s="811"/>
      <c r="AL69" s="811"/>
      <c r="AM69" s="811"/>
      <c r="AN69" s="811"/>
      <c r="AO69" s="817"/>
      <c r="AP69" s="817"/>
      <c r="AQ69" s="817"/>
      <c r="AR69" s="811"/>
      <c r="AS69" s="811"/>
      <c r="AT69" s="811"/>
      <c r="AU69" s="811"/>
      <c r="AV69" s="811"/>
      <c r="AW69" s="817"/>
      <c r="AX69" s="817"/>
      <c r="AY69" s="811"/>
      <c r="AZ69" s="811"/>
      <c r="BA69" s="811"/>
      <c r="BB69" s="811"/>
      <c r="BC69" s="817"/>
      <c r="BD69" s="1200"/>
    </row>
    <row r="70" spans="1:56" ht="15.75" customHeight="1">
      <c r="A70" s="1001" t="s">
        <v>60</v>
      </c>
      <c r="B70" s="129">
        <v>100</v>
      </c>
      <c r="C70" s="125">
        <v>100</v>
      </c>
      <c r="D70" s="355">
        <v>100</v>
      </c>
      <c r="E70" s="1303"/>
      <c r="F70" s="511">
        <v>0.5</v>
      </c>
      <c r="G70" s="111">
        <v>100</v>
      </c>
      <c r="H70" s="343">
        <v>100</v>
      </c>
      <c r="I70" s="328">
        <v>100</v>
      </c>
      <c r="J70" s="257">
        <v>100</v>
      </c>
      <c r="K70" s="355">
        <v>100</v>
      </c>
      <c r="L70" s="1049">
        <v>100</v>
      </c>
      <c r="M70" s="1257"/>
      <c r="N70" s="1265"/>
      <c r="O70" s="1265"/>
      <c r="P70" s="1265"/>
      <c r="Q70" s="1265"/>
      <c r="R70" s="1265"/>
      <c r="S70" s="1260"/>
      <c r="T70" s="1260"/>
      <c r="U70" s="1260"/>
      <c r="V70" s="1265"/>
      <c r="W70" s="1265"/>
      <c r="X70" s="1265"/>
      <c r="Y70" s="1265"/>
      <c r="Z70" s="1258"/>
      <c r="AA70" s="1260"/>
      <c r="AB70" s="1260"/>
      <c r="AC70" s="1265"/>
      <c r="AD70" s="1258"/>
      <c r="AE70" s="1265"/>
      <c r="AF70" s="1265"/>
      <c r="AG70" s="1260"/>
      <c r="AH70" s="1266"/>
      <c r="AI70" s="1093"/>
      <c r="AJ70" s="811"/>
      <c r="AK70" s="811"/>
      <c r="AL70" s="811"/>
      <c r="AM70" s="811"/>
      <c r="AN70" s="811"/>
      <c r="AO70" s="817"/>
      <c r="AP70" s="817"/>
      <c r="AQ70" s="817"/>
      <c r="AR70" s="811"/>
      <c r="AS70" s="811"/>
      <c r="AT70" s="811"/>
      <c r="AU70" s="811"/>
      <c r="AV70" s="811"/>
      <c r="AW70" s="817"/>
      <c r="AX70" s="817"/>
      <c r="AY70" s="811"/>
      <c r="AZ70" s="811"/>
      <c r="BA70" s="811"/>
      <c r="BB70" s="811"/>
      <c r="BC70" s="817"/>
      <c r="BD70" s="1200"/>
    </row>
    <row r="71" spans="1:56" ht="15.75" customHeight="1">
      <c r="A71" s="1001" t="s">
        <v>61</v>
      </c>
      <c r="B71" s="129">
        <v>100</v>
      </c>
      <c r="C71" s="125">
        <v>100</v>
      </c>
      <c r="D71" s="355">
        <v>100</v>
      </c>
      <c r="E71" s="1303"/>
      <c r="F71" s="508">
        <v>1</v>
      </c>
      <c r="G71" s="111">
        <v>100</v>
      </c>
      <c r="H71" s="343">
        <v>100</v>
      </c>
      <c r="I71" s="328">
        <v>100</v>
      </c>
      <c r="J71" s="257">
        <v>100</v>
      </c>
      <c r="K71" s="355">
        <v>100</v>
      </c>
      <c r="L71" s="1047">
        <v>93.3</v>
      </c>
      <c r="M71" s="1093">
        <v>8</v>
      </c>
      <c r="N71" s="818">
        <v>90</v>
      </c>
      <c r="O71" s="818">
        <v>90</v>
      </c>
      <c r="P71" s="818">
        <v>100</v>
      </c>
      <c r="Q71" s="818">
        <v>80</v>
      </c>
      <c r="R71" s="818">
        <v>100</v>
      </c>
      <c r="S71" s="985">
        <v>542</v>
      </c>
      <c r="T71" s="985">
        <v>1</v>
      </c>
      <c r="U71" s="985">
        <v>0</v>
      </c>
      <c r="V71" s="818">
        <v>0</v>
      </c>
      <c r="W71" s="1153">
        <v>0.25</v>
      </c>
      <c r="X71" s="818">
        <v>0.1</v>
      </c>
      <c r="Y71" s="818">
        <v>70</v>
      </c>
      <c r="Z71" s="1155">
        <v>30</v>
      </c>
      <c r="AA71" s="985">
        <v>6</v>
      </c>
      <c r="AB71" s="985">
        <v>0</v>
      </c>
      <c r="AC71" s="1153">
        <v>85</v>
      </c>
      <c r="AD71" s="1155">
        <v>90</v>
      </c>
      <c r="AE71" s="1153">
        <v>55</v>
      </c>
      <c r="AF71" s="818" t="s">
        <v>73</v>
      </c>
      <c r="AG71" s="985">
        <v>0</v>
      </c>
      <c r="AH71" s="1097">
        <v>100</v>
      </c>
      <c r="AI71" s="1093"/>
      <c r="AJ71" s="811"/>
      <c r="AK71" s="811"/>
      <c r="AL71" s="811"/>
      <c r="AM71" s="811"/>
      <c r="AN71" s="811"/>
      <c r="AO71" s="817"/>
      <c r="AP71" s="817"/>
      <c r="AQ71" s="817"/>
      <c r="AR71" s="811"/>
      <c r="AS71" s="811"/>
      <c r="AT71" s="811"/>
      <c r="AU71" s="811"/>
      <c r="AV71" s="811"/>
      <c r="AW71" s="817"/>
      <c r="AX71" s="817"/>
      <c r="AY71" s="811"/>
      <c r="AZ71" s="811"/>
      <c r="BA71" s="811"/>
      <c r="BB71" s="811"/>
      <c r="BC71" s="817"/>
      <c r="BD71" s="1200"/>
    </row>
    <row r="72" spans="1:56" ht="15.75" customHeight="1">
      <c r="A72" s="1001" t="s">
        <v>62</v>
      </c>
      <c r="B72" s="129">
        <v>100</v>
      </c>
      <c r="C72" s="124" t="s">
        <v>98</v>
      </c>
      <c r="D72" s="355">
        <v>100</v>
      </c>
      <c r="E72" s="1304"/>
      <c r="F72" s="508">
        <v>1</v>
      </c>
      <c r="G72" s="111">
        <v>100</v>
      </c>
      <c r="H72" s="343">
        <v>100</v>
      </c>
      <c r="I72" s="328">
        <v>100</v>
      </c>
      <c r="J72" s="257">
        <v>100</v>
      </c>
      <c r="K72" s="355">
        <v>100</v>
      </c>
      <c r="L72" s="1049">
        <v>100</v>
      </c>
      <c r="M72" s="1214"/>
      <c r="N72" s="1217"/>
      <c r="O72" s="1217"/>
      <c r="P72" s="1217"/>
      <c r="Q72" s="1217"/>
      <c r="R72" s="1217"/>
      <c r="S72" s="1216"/>
      <c r="T72" s="1216"/>
      <c r="U72" s="1216"/>
      <c r="V72" s="1217"/>
      <c r="W72" s="1217"/>
      <c r="X72" s="1217"/>
      <c r="Y72" s="1217"/>
      <c r="Z72" s="1218"/>
      <c r="AA72" s="1216"/>
      <c r="AB72" s="1216"/>
      <c r="AC72" s="1217"/>
      <c r="AD72" s="1218"/>
      <c r="AE72" s="1217"/>
      <c r="AF72" s="1217"/>
      <c r="AG72" s="1216"/>
      <c r="AH72" s="1220"/>
      <c r="AI72" s="1093"/>
      <c r="AJ72" s="811"/>
      <c r="AK72" s="811"/>
      <c r="AL72" s="811"/>
      <c r="AM72" s="811"/>
      <c r="AN72" s="811"/>
      <c r="AO72" s="817"/>
      <c r="AP72" s="817"/>
      <c r="AQ72" s="817"/>
      <c r="AR72" s="811"/>
      <c r="AS72" s="811"/>
      <c r="AT72" s="811"/>
      <c r="AU72" s="811"/>
      <c r="AV72" s="811"/>
      <c r="AW72" s="817"/>
      <c r="AX72" s="817"/>
      <c r="AY72" s="811"/>
      <c r="AZ72" s="811"/>
      <c r="BA72" s="811"/>
      <c r="BB72" s="811"/>
      <c r="BC72" s="817"/>
      <c r="BD72" s="1200"/>
    </row>
    <row r="73" spans="1:56" s="902" customFormat="1" ht="13.5" customHeight="1">
      <c r="A73" s="999" t="s">
        <v>63</v>
      </c>
      <c r="B73" s="899"/>
      <c r="C73" s="903"/>
      <c r="D73" s="903"/>
      <c r="E73" s="1302" t="s">
        <v>281</v>
      </c>
      <c r="F73" s="903"/>
      <c r="G73" s="901"/>
      <c r="H73" s="903"/>
      <c r="I73" s="901"/>
      <c r="J73" s="901"/>
      <c r="K73" s="903"/>
      <c r="L73" s="1046">
        <v>93.7</v>
      </c>
      <c r="M73" s="1098"/>
      <c r="N73" s="987"/>
      <c r="O73" s="987"/>
      <c r="P73" s="987"/>
      <c r="Q73" s="987"/>
      <c r="R73" s="987"/>
      <c r="S73" s="988"/>
      <c r="T73" s="988"/>
      <c r="U73" s="988"/>
      <c r="V73" s="987"/>
      <c r="W73" s="987"/>
      <c r="X73" s="987"/>
      <c r="Y73" s="987"/>
      <c r="Z73" s="958"/>
      <c r="AA73" s="988"/>
      <c r="AB73" s="988"/>
      <c r="AC73" s="987"/>
      <c r="AD73" s="958"/>
      <c r="AE73" s="987"/>
      <c r="AF73" s="987"/>
      <c r="AG73" s="987"/>
      <c r="AH73" s="1064"/>
      <c r="AI73" s="1098"/>
      <c r="AJ73" s="958"/>
      <c r="AK73" s="958"/>
      <c r="AL73" s="958"/>
      <c r="AM73" s="958"/>
      <c r="AN73" s="958"/>
      <c r="AO73" s="964"/>
      <c r="AP73" s="964"/>
      <c r="AQ73" s="964"/>
      <c r="AR73" s="958"/>
      <c r="AS73" s="958"/>
      <c r="AT73" s="958"/>
      <c r="AU73" s="958"/>
      <c r="AV73" s="958"/>
      <c r="AW73" s="964"/>
      <c r="AX73" s="964"/>
      <c r="AY73" s="958"/>
      <c r="AZ73" s="958"/>
      <c r="BA73" s="958"/>
      <c r="BB73" s="958"/>
      <c r="BC73" s="964"/>
      <c r="BD73" s="1201"/>
    </row>
    <row r="74" spans="1:56" ht="14.25" customHeight="1">
      <c r="A74" s="1001" t="s">
        <v>64</v>
      </c>
      <c r="B74" s="129">
        <v>100</v>
      </c>
      <c r="C74" s="125">
        <v>98.360655737704917</v>
      </c>
      <c r="D74" s="355">
        <v>100</v>
      </c>
      <c r="E74" s="1303"/>
      <c r="F74" s="510">
        <v>0.98740000000000006</v>
      </c>
      <c r="G74" s="111">
        <v>100</v>
      </c>
      <c r="H74" s="343">
        <v>100</v>
      </c>
      <c r="I74" s="515">
        <v>98.031496062992133</v>
      </c>
      <c r="J74" s="257">
        <v>100</v>
      </c>
      <c r="K74" s="355">
        <v>100</v>
      </c>
      <c r="L74" s="1047">
        <v>94.26</v>
      </c>
      <c r="M74" s="1093">
        <v>11</v>
      </c>
      <c r="N74" s="818">
        <v>90</v>
      </c>
      <c r="O74" s="818">
        <v>90</v>
      </c>
      <c r="P74" s="818">
        <v>100</v>
      </c>
      <c r="Q74" s="818">
        <v>80</v>
      </c>
      <c r="R74" s="818">
        <v>100</v>
      </c>
      <c r="S74" s="985">
        <v>169</v>
      </c>
      <c r="T74" s="985">
        <v>0</v>
      </c>
      <c r="U74" s="985">
        <v>0</v>
      </c>
      <c r="V74" s="818">
        <v>100</v>
      </c>
      <c r="W74" s="818">
        <v>0.35</v>
      </c>
      <c r="X74" s="818">
        <v>0.1</v>
      </c>
      <c r="Y74" s="818">
        <v>66</v>
      </c>
      <c r="Z74" s="811">
        <v>20</v>
      </c>
      <c r="AA74" s="985">
        <v>3</v>
      </c>
      <c r="AB74" s="985">
        <v>0</v>
      </c>
      <c r="AC74" s="818">
        <v>80</v>
      </c>
      <c r="AD74" s="811">
        <v>80</v>
      </c>
      <c r="AE74" s="818">
        <v>100</v>
      </c>
      <c r="AF74" s="818">
        <v>100</v>
      </c>
      <c r="AG74" s="985">
        <v>4</v>
      </c>
      <c r="AH74" s="1097">
        <v>100</v>
      </c>
      <c r="AI74" s="1093"/>
      <c r="AJ74" s="811"/>
      <c r="AK74" s="811"/>
      <c r="AL74" s="811"/>
      <c r="AM74" s="811"/>
      <c r="AN74" s="811"/>
      <c r="AO74" s="817"/>
      <c r="AP74" s="817"/>
      <c r="AQ74" s="817"/>
      <c r="AR74" s="811"/>
      <c r="AS74" s="811"/>
      <c r="AT74" s="811"/>
      <c r="AU74" s="811"/>
      <c r="AV74" s="811"/>
      <c r="AW74" s="817"/>
      <c r="AX74" s="817"/>
      <c r="AY74" s="811"/>
      <c r="AZ74" s="811"/>
      <c r="BA74" s="811"/>
      <c r="BB74" s="811"/>
      <c r="BC74" s="817"/>
      <c r="BD74" s="1200"/>
    </row>
    <row r="75" spans="1:56" ht="14.25" customHeight="1">
      <c r="A75" s="1001" t="s">
        <v>65</v>
      </c>
      <c r="B75" s="129">
        <v>100</v>
      </c>
      <c r="C75" s="125">
        <v>100</v>
      </c>
      <c r="D75" s="355">
        <v>100</v>
      </c>
      <c r="E75" s="1303"/>
      <c r="F75" s="508">
        <v>1</v>
      </c>
      <c r="G75" s="111">
        <v>100</v>
      </c>
      <c r="H75" s="343">
        <v>100</v>
      </c>
      <c r="I75" s="514">
        <v>100</v>
      </c>
      <c r="J75" s="257">
        <v>100</v>
      </c>
      <c r="K75" s="355">
        <v>100</v>
      </c>
      <c r="L75" s="1047">
        <v>91.66</v>
      </c>
      <c r="M75" s="1164">
        <v>20</v>
      </c>
      <c r="N75" s="818">
        <v>100</v>
      </c>
      <c r="O75" s="818">
        <v>95</v>
      </c>
      <c r="P75" s="818">
        <v>100</v>
      </c>
      <c r="Q75" s="818">
        <v>80</v>
      </c>
      <c r="R75" s="818">
        <v>90</v>
      </c>
      <c r="S75" s="1154">
        <v>100</v>
      </c>
      <c r="T75" s="985">
        <v>2</v>
      </c>
      <c r="U75" s="985">
        <v>0</v>
      </c>
      <c r="V75" s="1153">
        <v>85</v>
      </c>
      <c r="W75" s="818">
        <v>0.85</v>
      </c>
      <c r="X75" s="1153">
        <v>0.02</v>
      </c>
      <c r="Y75" s="818">
        <v>80</v>
      </c>
      <c r="Z75" s="1155">
        <v>33</v>
      </c>
      <c r="AA75" s="1154">
        <v>7</v>
      </c>
      <c r="AB75" s="985">
        <v>0</v>
      </c>
      <c r="AC75" s="1153">
        <v>80</v>
      </c>
      <c r="AD75" s="1155">
        <v>82</v>
      </c>
      <c r="AE75" s="1153">
        <v>80</v>
      </c>
      <c r="AF75" s="818">
        <v>100</v>
      </c>
      <c r="AG75" s="985">
        <v>6</v>
      </c>
      <c r="AH75" s="1097">
        <v>100</v>
      </c>
      <c r="AI75" s="1093"/>
      <c r="AJ75" s="811"/>
      <c r="AK75" s="811"/>
      <c r="AL75" s="811"/>
      <c r="AM75" s="811"/>
      <c r="AN75" s="811"/>
      <c r="AO75" s="817"/>
      <c r="AP75" s="817"/>
      <c r="AQ75" s="817"/>
      <c r="AR75" s="811"/>
      <c r="AS75" s="811"/>
      <c r="AT75" s="811"/>
      <c r="AU75" s="811"/>
      <c r="AV75" s="811"/>
      <c r="AW75" s="817"/>
      <c r="AX75" s="817"/>
      <c r="AY75" s="811"/>
      <c r="AZ75" s="811"/>
      <c r="BA75" s="811"/>
      <c r="BB75" s="811"/>
      <c r="BC75" s="817"/>
      <c r="BD75" s="1200"/>
    </row>
    <row r="76" spans="1:56" ht="14.25" customHeight="1">
      <c r="A76" s="1001" t="s">
        <v>66</v>
      </c>
      <c r="B76" s="129">
        <v>100</v>
      </c>
      <c r="C76" s="125">
        <v>100</v>
      </c>
      <c r="D76" s="343">
        <v>100</v>
      </c>
      <c r="E76" s="1303"/>
      <c r="F76" s="508">
        <v>1</v>
      </c>
      <c r="G76" s="111">
        <v>100</v>
      </c>
      <c r="H76" s="343">
        <v>100</v>
      </c>
      <c r="I76" s="514">
        <v>100</v>
      </c>
      <c r="J76" s="257">
        <v>100</v>
      </c>
      <c r="K76" s="355">
        <v>100</v>
      </c>
      <c r="L76" s="1049">
        <v>100</v>
      </c>
      <c r="M76" s="1093">
        <v>26</v>
      </c>
      <c r="N76" s="818">
        <v>90</v>
      </c>
      <c r="O76" s="818">
        <v>90</v>
      </c>
      <c r="P76" s="818">
        <v>100</v>
      </c>
      <c r="Q76" s="818">
        <v>80</v>
      </c>
      <c r="R76" s="818">
        <v>90</v>
      </c>
      <c r="S76" s="1154">
        <v>927</v>
      </c>
      <c r="T76" s="985">
        <v>4</v>
      </c>
      <c r="U76" s="985">
        <v>0</v>
      </c>
      <c r="V76" s="818">
        <v>100</v>
      </c>
      <c r="W76" s="1153">
        <v>0.1</v>
      </c>
      <c r="X76" s="1153">
        <v>0.05</v>
      </c>
      <c r="Y76" s="1153">
        <v>58</v>
      </c>
      <c r="Z76" s="811">
        <v>25</v>
      </c>
      <c r="AA76" s="985">
        <v>10</v>
      </c>
      <c r="AB76" s="985">
        <v>1</v>
      </c>
      <c r="AC76" s="818">
        <v>90</v>
      </c>
      <c r="AD76" s="1155">
        <v>85</v>
      </c>
      <c r="AE76" s="818">
        <v>90</v>
      </c>
      <c r="AF76" s="818">
        <v>100</v>
      </c>
      <c r="AG76" s="985">
        <v>4</v>
      </c>
      <c r="AH76" s="1097">
        <v>100</v>
      </c>
      <c r="AI76" s="1093"/>
      <c r="AJ76" s="811"/>
      <c r="AK76" s="811"/>
      <c r="AL76" s="811"/>
      <c r="AM76" s="811"/>
      <c r="AN76" s="811"/>
      <c r="AO76" s="817"/>
      <c r="AP76" s="817"/>
      <c r="AQ76" s="817"/>
      <c r="AR76" s="811"/>
      <c r="AS76" s="811"/>
      <c r="AT76" s="811"/>
      <c r="AU76" s="811"/>
      <c r="AV76" s="811"/>
      <c r="AW76" s="817"/>
      <c r="AX76" s="817"/>
      <c r="AY76" s="811"/>
      <c r="AZ76" s="811"/>
      <c r="BA76" s="811"/>
      <c r="BB76" s="811"/>
      <c r="BC76" s="817"/>
      <c r="BD76" s="1200"/>
    </row>
    <row r="77" spans="1:56" ht="14.25" customHeight="1">
      <c r="A77" s="1001" t="s">
        <v>67</v>
      </c>
      <c r="B77" s="129">
        <v>100</v>
      </c>
      <c r="C77" s="125">
        <v>90</v>
      </c>
      <c r="D77" s="343">
        <v>100</v>
      </c>
      <c r="E77" s="1303"/>
      <c r="F77" s="508">
        <v>1</v>
      </c>
      <c r="G77" s="111">
        <v>100</v>
      </c>
      <c r="H77" s="343">
        <v>80</v>
      </c>
      <c r="I77" s="514">
        <v>100</v>
      </c>
      <c r="J77" s="257">
        <v>100</v>
      </c>
      <c r="K77" s="343" t="s">
        <v>600</v>
      </c>
      <c r="L77" s="1050" t="s">
        <v>98</v>
      </c>
      <c r="M77" s="1164">
        <v>55</v>
      </c>
      <c r="N77" s="908">
        <v>100</v>
      </c>
      <c r="O77" s="1248">
        <v>80</v>
      </c>
      <c r="P77" s="1248">
        <v>95</v>
      </c>
      <c r="Q77" s="908">
        <v>80</v>
      </c>
      <c r="R77" s="908">
        <v>100</v>
      </c>
      <c r="S77" s="985">
        <v>1000</v>
      </c>
      <c r="T77" s="1154">
        <v>2</v>
      </c>
      <c r="U77" s="1154">
        <v>2</v>
      </c>
      <c r="V77" s="1248">
        <v>50</v>
      </c>
      <c r="W77" s="908">
        <v>0.42</v>
      </c>
      <c r="X77" s="1248">
        <v>0.01</v>
      </c>
      <c r="Y77" s="908">
        <v>70</v>
      </c>
      <c r="Z77" s="1155">
        <v>30</v>
      </c>
      <c r="AA77" s="985">
        <v>10</v>
      </c>
      <c r="AB77" s="1154">
        <v>1</v>
      </c>
      <c r="AC77" s="908">
        <v>100</v>
      </c>
      <c r="AD77" s="811">
        <v>80</v>
      </c>
      <c r="AE77" s="908">
        <v>80</v>
      </c>
      <c r="AF77" s="1248">
        <v>80</v>
      </c>
      <c r="AG77" s="1154">
        <v>2</v>
      </c>
      <c r="AH77" s="1101">
        <v>100</v>
      </c>
      <c r="AI77" s="1093"/>
      <c r="AJ77" s="811"/>
      <c r="AK77" s="811"/>
      <c r="AL77" s="811"/>
      <c r="AM77" s="811"/>
      <c r="AN77" s="811"/>
      <c r="AO77" s="817"/>
      <c r="AP77" s="817"/>
      <c r="AQ77" s="817"/>
      <c r="AR77" s="811"/>
      <c r="AS77" s="811"/>
      <c r="AT77" s="811"/>
      <c r="AU77" s="811"/>
      <c r="AV77" s="811"/>
      <c r="AW77" s="817"/>
      <c r="AX77" s="817"/>
      <c r="AY77" s="811"/>
      <c r="AZ77" s="811"/>
      <c r="BA77" s="811"/>
      <c r="BB77" s="811"/>
      <c r="BC77" s="817"/>
      <c r="BD77" s="1200"/>
    </row>
    <row r="78" spans="1:56" ht="14.25" customHeight="1" thickBot="1">
      <c r="A78" s="1228" t="s">
        <v>68</v>
      </c>
      <c r="B78" s="1229">
        <v>100</v>
      </c>
      <c r="C78" s="1230">
        <v>100</v>
      </c>
      <c r="D78" s="1231">
        <v>80</v>
      </c>
      <c r="E78" s="1303"/>
      <c r="F78" s="1232">
        <v>1</v>
      </c>
      <c r="G78" s="1233">
        <v>90</v>
      </c>
      <c r="H78" s="1231">
        <v>90</v>
      </c>
      <c r="I78" s="1234">
        <v>100</v>
      </c>
      <c r="J78" s="1235">
        <v>100</v>
      </c>
      <c r="K78" s="1236">
        <v>100</v>
      </c>
      <c r="L78" s="1237">
        <v>75</v>
      </c>
      <c r="M78" s="1238">
        <v>14</v>
      </c>
      <c r="N78" s="1239">
        <v>90</v>
      </c>
      <c r="O78" s="1239">
        <v>90</v>
      </c>
      <c r="P78" s="1249">
        <v>95</v>
      </c>
      <c r="Q78" s="1239">
        <v>80</v>
      </c>
      <c r="R78" s="1239">
        <v>90</v>
      </c>
      <c r="S78" s="1240">
        <v>250</v>
      </c>
      <c r="T78" s="1240">
        <v>0</v>
      </c>
      <c r="U78" s="1240">
        <v>0</v>
      </c>
      <c r="V78" s="1239">
        <v>100</v>
      </c>
      <c r="W78" s="1239">
        <v>0.35</v>
      </c>
      <c r="X78" s="1239">
        <v>0.1</v>
      </c>
      <c r="Y78" s="1239">
        <v>70</v>
      </c>
      <c r="Z78" s="883">
        <v>25</v>
      </c>
      <c r="AA78" s="1240">
        <v>3</v>
      </c>
      <c r="AB78" s="1240">
        <v>0</v>
      </c>
      <c r="AC78" s="1239">
        <v>95</v>
      </c>
      <c r="AD78" s="883">
        <v>95</v>
      </c>
      <c r="AE78" s="1239">
        <v>72.5</v>
      </c>
      <c r="AF78" s="1239">
        <v>100</v>
      </c>
      <c r="AG78" s="1240">
        <v>4</v>
      </c>
      <c r="AH78" s="1241">
        <v>85</v>
      </c>
      <c r="AI78" s="1102"/>
      <c r="AJ78" s="1077"/>
      <c r="AK78" s="1077"/>
      <c r="AL78" s="1077"/>
      <c r="AM78" s="1077"/>
      <c r="AN78" s="1077"/>
      <c r="AO78" s="1079"/>
      <c r="AP78" s="1079"/>
      <c r="AQ78" s="1079"/>
      <c r="AR78" s="1077"/>
      <c r="AS78" s="1077"/>
      <c r="AT78" s="1077"/>
      <c r="AU78" s="1077"/>
      <c r="AV78" s="1077"/>
      <c r="AW78" s="1079"/>
      <c r="AX78" s="1079"/>
      <c r="AY78" s="1077"/>
      <c r="AZ78" s="1077"/>
      <c r="BA78" s="1077"/>
      <c r="BB78" s="1077"/>
      <c r="BC78" s="1079"/>
      <c r="BD78" s="1202"/>
    </row>
    <row r="79" spans="1:56" ht="14.25" customHeight="1">
      <c r="A79" s="94"/>
      <c r="B79" s="44"/>
      <c r="C79" s="44"/>
      <c r="D79" s="44"/>
      <c r="E79" s="44"/>
      <c r="F79" s="44"/>
      <c r="G79" s="44"/>
      <c r="H79" s="44"/>
      <c r="I79" s="44"/>
      <c r="J79" s="44"/>
      <c r="K79" s="58"/>
      <c r="L79" s="59"/>
      <c r="M79" s="59"/>
      <c r="N79" s="60"/>
      <c r="O79" s="60"/>
      <c r="P79" s="59"/>
      <c r="Q79" s="59"/>
      <c r="R79" s="59"/>
      <c r="S79" s="59"/>
      <c r="T79" s="59"/>
      <c r="U79" s="59"/>
      <c r="V79" s="60"/>
      <c r="W79" s="59"/>
      <c r="X79" s="59"/>
      <c r="Y79" s="60"/>
      <c r="Z79" s="60"/>
      <c r="AA79" s="59"/>
      <c r="AB79" s="59"/>
      <c r="AC79" s="60"/>
      <c r="AD79" s="108"/>
      <c r="AE79" s="60"/>
      <c r="AF79" s="60"/>
      <c r="AG79" s="60"/>
      <c r="AH79" s="60"/>
    </row>
    <row r="80" spans="1:56" ht="14.25" customHeight="1">
      <c r="A80" s="1362" t="s">
        <v>772</v>
      </c>
      <c r="B80" s="1363"/>
      <c r="C80" s="1363"/>
      <c r="D80" s="1363"/>
      <c r="E80" s="1363"/>
      <c r="F80" s="1363"/>
      <c r="G80" s="1363"/>
      <c r="H80" s="1363"/>
      <c r="I80" s="1363"/>
      <c r="J80" s="1363"/>
      <c r="K80" s="1363"/>
      <c r="L80" s="1363"/>
      <c r="M80" s="1363"/>
      <c r="N80" s="1363"/>
      <c r="O80" s="1363"/>
      <c r="P80" s="1363"/>
      <c r="Q80" s="1363"/>
      <c r="R80" s="1363"/>
      <c r="S80" s="1363"/>
      <c r="T80" s="1363"/>
      <c r="U80" s="1363"/>
      <c r="V80" s="1364"/>
      <c r="W80" s="547"/>
      <c r="X80" s="547"/>
      <c r="Y80" s="1256"/>
      <c r="Z80" s="1256"/>
      <c r="AA80" s="547"/>
      <c r="AB80" s="547"/>
      <c r="AC80" s="1256"/>
      <c r="AD80" s="1185"/>
      <c r="AE80" s="1256"/>
      <c r="AF80" s="1256"/>
      <c r="AG80" s="1256"/>
      <c r="AH80" s="623"/>
    </row>
    <row r="81" spans="1:34" ht="14.25" customHeight="1">
      <c r="A81" s="1244"/>
      <c r="B81" s="44"/>
      <c r="C81" s="44"/>
      <c r="D81" s="44"/>
      <c r="E81" s="44"/>
      <c r="F81" s="44"/>
      <c r="G81" s="44"/>
      <c r="H81" s="44"/>
      <c r="I81" s="44"/>
      <c r="J81" s="44"/>
      <c r="K81" s="58"/>
      <c r="L81" s="59"/>
      <c r="M81" s="1348" t="s">
        <v>771</v>
      </c>
      <c r="N81" s="1349"/>
      <c r="O81" s="1349"/>
      <c r="P81" s="1349"/>
      <c r="Q81" s="1349"/>
      <c r="R81" s="1349"/>
      <c r="S81" s="1349"/>
      <c r="T81" s="1349"/>
      <c r="U81" s="1349"/>
      <c r="V81" s="1349"/>
      <c r="W81" s="1349"/>
      <c r="X81" s="1349"/>
      <c r="Y81" s="1349"/>
      <c r="Z81" s="1349"/>
      <c r="AA81" s="1349"/>
      <c r="AB81" s="1349"/>
      <c r="AC81" s="1349"/>
      <c r="AD81" s="1349"/>
      <c r="AE81" s="1349"/>
      <c r="AF81" s="1349"/>
      <c r="AG81" s="1349"/>
      <c r="AH81" s="1350"/>
    </row>
    <row r="82" spans="1:34" ht="15.75">
      <c r="A82" s="1242"/>
      <c r="B82" s="43"/>
      <c r="C82" s="43"/>
      <c r="D82" s="43"/>
      <c r="E82" s="43"/>
      <c r="F82" s="43"/>
      <c r="G82" s="43"/>
      <c r="H82" s="43"/>
      <c r="I82" s="43"/>
      <c r="J82" s="43"/>
      <c r="K82" s="1243"/>
      <c r="L82" s="1243"/>
      <c r="M82" s="1351" t="s">
        <v>778</v>
      </c>
      <c r="N82" s="1352"/>
      <c r="O82" s="1352"/>
      <c r="P82" s="1352"/>
      <c r="Q82" s="1352"/>
      <c r="R82" s="1352"/>
      <c r="S82" s="1352"/>
      <c r="T82" s="1352"/>
      <c r="U82" s="1352"/>
      <c r="V82" s="1352"/>
      <c r="W82" s="1352"/>
      <c r="X82" s="1352"/>
      <c r="Y82" s="1352"/>
      <c r="Z82" s="1352"/>
      <c r="AA82" s="1352"/>
      <c r="AB82" s="1352"/>
      <c r="AC82" s="1352"/>
      <c r="AD82" s="1352"/>
      <c r="AE82" s="1352"/>
      <c r="AF82" s="1352"/>
      <c r="AG82" s="1352"/>
      <c r="AH82" s="1353"/>
    </row>
    <row r="83" spans="1:34" ht="15.75">
      <c r="A83" s="1264"/>
      <c r="B83" s="1262"/>
      <c r="C83" s="1262"/>
      <c r="D83" s="1262"/>
      <c r="E83" s="1262"/>
      <c r="F83" s="1262"/>
      <c r="G83" s="1262"/>
      <c r="H83" s="1262"/>
      <c r="I83" s="1262"/>
      <c r="J83" s="1262"/>
      <c r="K83" s="1263"/>
      <c r="L83" s="1263"/>
      <c r="M83" s="1351" t="s">
        <v>773</v>
      </c>
      <c r="N83" s="1352"/>
      <c r="O83" s="1352"/>
      <c r="P83" s="1352"/>
      <c r="Q83" s="1352"/>
      <c r="R83" s="1352"/>
      <c r="S83" s="1352"/>
      <c r="T83" s="1352"/>
      <c r="U83" s="1352"/>
      <c r="V83" s="1352"/>
      <c r="W83" s="1352"/>
      <c r="X83" s="1352"/>
      <c r="Y83" s="1352"/>
      <c r="Z83" s="1352"/>
      <c r="AA83" s="1352"/>
      <c r="AB83" s="1352"/>
      <c r="AC83" s="1352"/>
      <c r="AD83" s="1352"/>
      <c r="AE83" s="1352"/>
      <c r="AF83" s="1352"/>
      <c r="AG83" s="1352"/>
      <c r="AH83" s="1353"/>
    </row>
    <row r="84" spans="1:34" ht="15.75" customHeight="1">
      <c r="A84" s="1360" t="s">
        <v>632</v>
      </c>
      <c r="B84" s="1361"/>
      <c r="C84" s="1361"/>
      <c r="D84" s="1361"/>
      <c r="E84" s="1361"/>
      <c r="F84" s="1361"/>
      <c r="G84" s="1361"/>
      <c r="H84" s="1361"/>
      <c r="I84" s="1361"/>
      <c r="J84" s="1361"/>
      <c r="K84" s="1361"/>
      <c r="L84" s="1361"/>
      <c r="M84" s="1361"/>
      <c r="N84" s="1361"/>
      <c r="O84" s="1361"/>
      <c r="P84" s="1361"/>
      <c r="Q84" s="1361"/>
      <c r="R84" s="1361"/>
      <c r="S84" s="1361"/>
      <c r="T84" s="1361"/>
      <c r="U84" s="1361"/>
      <c r="V84" s="1361"/>
      <c r="W84" s="1361"/>
      <c r="X84" s="1361"/>
      <c r="Y84" s="1361"/>
      <c r="Z84" s="1361"/>
      <c r="AA84" s="1361"/>
      <c r="AB84" s="1361"/>
      <c r="AC84" s="1361"/>
      <c r="AD84" s="1361"/>
      <c r="AE84" s="1361"/>
      <c r="AF84" s="1361"/>
      <c r="AG84" s="1361"/>
      <c r="AH84" s="1361"/>
    </row>
    <row r="85" spans="1:34" ht="15" customHeight="1">
      <c r="A85" s="1286" t="s">
        <v>692</v>
      </c>
      <c r="B85" s="1287"/>
      <c r="C85" s="1287"/>
      <c r="D85" s="1287"/>
      <c r="E85" s="1287"/>
      <c r="F85" s="1287"/>
      <c r="G85" s="1287"/>
      <c r="H85" s="1287"/>
      <c r="I85" s="1287"/>
      <c r="J85" s="1287"/>
      <c r="K85" s="1287"/>
      <c r="L85" s="1287"/>
      <c r="M85" s="1287"/>
      <c r="N85" s="1287"/>
      <c r="O85" s="1287"/>
      <c r="P85" s="1287"/>
      <c r="Q85" s="1287"/>
      <c r="R85" s="1287"/>
      <c r="S85" s="1287"/>
      <c r="T85" s="1287"/>
      <c r="U85" s="1287"/>
      <c r="V85" s="1287"/>
      <c r="W85" s="1287"/>
      <c r="X85" s="1287"/>
      <c r="Y85" s="1287"/>
      <c r="Z85" s="1287"/>
      <c r="AA85" s="1287"/>
      <c r="AB85" s="1287"/>
      <c r="AC85" s="1287"/>
      <c r="AD85" s="1287"/>
      <c r="AE85" s="1287"/>
      <c r="AF85" s="1287"/>
      <c r="AG85" s="1287"/>
      <c r="AH85" s="1287"/>
    </row>
    <row r="86" spans="1:34" ht="15" customHeight="1">
      <c r="A86" s="1288" t="s">
        <v>693</v>
      </c>
      <c r="B86" s="1289"/>
      <c r="C86" s="1289"/>
      <c r="D86" s="1289"/>
      <c r="E86" s="1289"/>
      <c r="F86" s="1289"/>
      <c r="G86" s="1289"/>
      <c r="H86" s="1289"/>
      <c r="I86" s="1289"/>
      <c r="J86" s="1289"/>
      <c r="K86" s="1289"/>
      <c r="L86" s="1289"/>
      <c r="M86" s="1289"/>
      <c r="N86" s="1289"/>
      <c r="O86" s="1289"/>
      <c r="P86" s="1289"/>
      <c r="Q86" s="1289"/>
      <c r="R86" s="1289"/>
      <c r="S86" s="1289"/>
      <c r="T86" s="1289"/>
      <c r="U86" s="1289"/>
      <c r="V86" s="1289"/>
      <c r="W86" s="1289"/>
      <c r="X86" s="1289"/>
      <c r="Y86" s="1289"/>
      <c r="Z86" s="1289"/>
      <c r="AA86" s="1289"/>
      <c r="AB86" s="1289"/>
      <c r="AC86" s="1289"/>
      <c r="AD86" s="1289"/>
      <c r="AE86" s="1289"/>
      <c r="AF86" s="1289"/>
      <c r="AG86" s="1289"/>
      <c r="AH86" s="1289"/>
    </row>
    <row r="87" spans="1:34">
      <c r="A87" s="1290"/>
      <c r="B87" s="1291"/>
      <c r="C87" s="1291"/>
      <c r="D87" s="1291"/>
      <c r="E87" s="1291"/>
      <c r="F87" s="1291"/>
      <c r="G87" s="1291"/>
      <c r="H87" s="1291"/>
      <c r="I87" s="1291"/>
      <c r="J87" s="1291"/>
      <c r="K87" s="1291"/>
      <c r="L87" s="1291"/>
      <c r="M87" s="1291"/>
      <c r="N87" s="1291"/>
      <c r="O87" s="1291"/>
      <c r="P87" s="1291"/>
      <c r="Q87" s="1291"/>
      <c r="R87" s="1291"/>
      <c r="S87" s="1291"/>
      <c r="T87" s="1291"/>
      <c r="U87" s="1291"/>
      <c r="V87" s="1291"/>
      <c r="W87" s="1291"/>
      <c r="X87" s="1291"/>
      <c r="Y87" s="1291"/>
      <c r="Z87" s="1291"/>
      <c r="AA87" s="1291"/>
      <c r="AB87" s="1291"/>
      <c r="AC87" s="1291"/>
      <c r="AD87" s="1291"/>
      <c r="AE87" s="1291"/>
      <c r="AF87" s="1291"/>
      <c r="AG87" s="1291"/>
      <c r="AH87" s="1291"/>
    </row>
    <row r="88" spans="1:34">
      <c r="A88" s="558"/>
      <c r="B88" s="558"/>
      <c r="C88" s="558"/>
      <c r="D88" s="558"/>
      <c r="E88" s="558"/>
      <c r="F88" s="558"/>
      <c r="G88" s="558"/>
      <c r="H88" s="558"/>
      <c r="I88" s="558"/>
      <c r="J88" s="558"/>
      <c r="K88" s="558"/>
      <c r="L88" s="558"/>
      <c r="M88" s="558"/>
      <c r="N88" s="558"/>
      <c r="O88" s="558"/>
      <c r="P88" s="558"/>
      <c r="Q88" s="558"/>
      <c r="R88" s="558"/>
      <c r="S88" s="558"/>
      <c r="T88" s="558"/>
      <c r="U88" s="558"/>
      <c r="V88" s="558"/>
      <c r="W88" s="558"/>
      <c r="X88" s="558"/>
      <c r="Y88" s="558"/>
      <c r="Z88" s="558"/>
      <c r="AA88" s="558"/>
      <c r="AB88" s="558"/>
      <c r="AC88" s="558"/>
      <c r="AD88" s="558"/>
      <c r="AE88" s="558"/>
      <c r="AF88" s="558"/>
      <c r="AG88" s="558"/>
      <c r="AH88" s="558"/>
    </row>
  </sheetData>
  <mergeCells count="30">
    <mergeCell ref="A86:AH87"/>
    <mergeCell ref="D4:F4"/>
    <mergeCell ref="B4:C4"/>
    <mergeCell ref="E54:E59"/>
    <mergeCell ref="E60:E66"/>
    <mergeCell ref="E67:E72"/>
    <mergeCell ref="E73:E78"/>
    <mergeCell ref="E8:E17"/>
    <mergeCell ref="E18:E24"/>
    <mergeCell ref="E25:E33"/>
    <mergeCell ref="E34:E46"/>
    <mergeCell ref="E47:E53"/>
    <mergeCell ref="A85:AH85"/>
    <mergeCell ref="A84:AH84"/>
    <mergeCell ref="A80:V80"/>
    <mergeCell ref="M83:AH83"/>
    <mergeCell ref="AI3:BD4"/>
    <mergeCell ref="AI5:BD5"/>
    <mergeCell ref="AI2:BD2"/>
    <mergeCell ref="M81:AH81"/>
    <mergeCell ref="M82:AH82"/>
    <mergeCell ref="A1:AH1"/>
    <mergeCell ref="A2:AH2"/>
    <mergeCell ref="B3:C3"/>
    <mergeCell ref="D3:F3"/>
    <mergeCell ref="G3:I3"/>
    <mergeCell ref="J3:L3"/>
    <mergeCell ref="A3:A6"/>
    <mergeCell ref="M5:AH5"/>
    <mergeCell ref="M3:AH4"/>
  </mergeCells>
  <printOptions horizontalCentered="1"/>
  <pageMargins left="0.39370078740157483" right="0.39370078740157483" top="0.19685039370078741" bottom="0.19685039370078741" header="0.15748031496062992" footer="0.15748031496062992"/>
  <pageSetup paperSize="9" scale="50" orientation="landscape" r:id="rId1"/>
  <rowBreaks count="1" manualBreakCount="1">
    <brk id="47" max="55" man="1"/>
  </rowBreaks>
  <colBreaks count="1" manualBreakCount="1">
    <brk id="34" max="8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BE84"/>
  <sheetViews>
    <sheetView view="pageBreakPreview" topLeftCell="A2" zoomScale="80" zoomScaleNormal="80" zoomScaleSheetLayoutView="80" workbookViewId="0">
      <pane xSplit="12" ySplit="4" topLeftCell="M6" activePane="bottomRight" state="frozen"/>
      <selection activeCell="A2" sqref="A2"/>
      <selection pane="topRight" activeCell="M2" sqref="M2"/>
      <selection pane="bottomLeft" activeCell="A6" sqref="A6"/>
      <selection pane="bottomRight" activeCell="M9" sqref="M9"/>
    </sheetView>
  </sheetViews>
  <sheetFormatPr defaultColWidth="30.85546875" defaultRowHeight="15"/>
  <cols>
    <col min="1" max="1" width="32.140625" style="21" customWidth="1"/>
    <col min="2" max="2" width="11.7109375" style="21" hidden="1" customWidth="1"/>
    <col min="3" max="4" width="12.7109375" style="21" hidden="1" customWidth="1"/>
    <col min="5" max="5" width="23.140625" style="21" hidden="1" customWidth="1"/>
    <col min="6" max="6" width="12.7109375" style="21" hidden="1" customWidth="1"/>
    <col min="7" max="7" width="22.5703125" style="21" hidden="1" customWidth="1"/>
    <col min="8" max="8" width="14.28515625" style="21" hidden="1" customWidth="1"/>
    <col min="9" max="9" width="12.42578125" style="21" hidden="1" customWidth="1"/>
    <col min="10" max="10" width="22" style="21" hidden="1" customWidth="1"/>
    <col min="11" max="11" width="15" style="271" hidden="1" customWidth="1"/>
    <col min="12" max="12" width="14.42578125" style="271" hidden="1" customWidth="1"/>
    <col min="13" max="13" width="7.42578125" style="271" customWidth="1"/>
    <col min="14" max="14" width="8.7109375" style="271" customWidth="1"/>
    <col min="15" max="15" width="8.42578125" style="271" customWidth="1"/>
    <col min="16" max="16" width="8.7109375" style="271" customWidth="1"/>
    <col min="17" max="17" width="7.85546875" style="271" customWidth="1"/>
    <col min="18" max="18" width="9.42578125" style="271" customWidth="1"/>
    <col min="19" max="19" width="8.7109375" style="271" customWidth="1"/>
    <col min="20" max="21" width="7.85546875" style="271" customWidth="1"/>
    <col min="22" max="22" width="8.85546875" style="271" customWidth="1"/>
    <col min="23" max="23" width="7.140625" style="271" customWidth="1"/>
    <col min="24" max="24" width="7.5703125" style="271" customWidth="1"/>
    <col min="25" max="25" width="8.140625" style="271" customWidth="1"/>
    <col min="26" max="26" width="7.5703125" style="271" customWidth="1"/>
    <col min="27" max="27" width="11.42578125" style="271" customWidth="1"/>
    <col min="28" max="28" width="7.28515625" style="271" customWidth="1"/>
    <col min="29" max="29" width="10.85546875" style="271" customWidth="1"/>
    <col min="30" max="31" width="9.140625" style="271" customWidth="1"/>
    <col min="32" max="32" width="8.7109375" style="271" customWidth="1"/>
    <col min="33" max="33" width="7.140625" style="271" customWidth="1"/>
    <col min="34" max="34" width="9.7109375" style="271" customWidth="1"/>
    <col min="35" max="35" width="1.5703125" style="21" hidden="1" customWidth="1"/>
    <col min="36" max="57" width="8.5703125" style="21" customWidth="1"/>
    <col min="58" max="16384" width="30.85546875" style="21"/>
  </cols>
  <sheetData>
    <row r="1" spans="1:57" ht="100.5" customHeight="1" thickBot="1">
      <c r="A1" s="1294"/>
      <c r="B1" s="1294"/>
      <c r="C1" s="1294"/>
      <c r="D1" s="1294"/>
      <c r="E1" s="1294"/>
      <c r="F1" s="1294"/>
      <c r="G1" s="1294"/>
      <c r="H1" s="1294"/>
      <c r="I1" s="1294"/>
      <c r="J1" s="1294"/>
      <c r="K1" s="1294"/>
      <c r="L1" s="1294"/>
      <c r="M1" s="1294"/>
      <c r="N1" s="1294"/>
      <c r="O1" s="1294"/>
      <c r="P1" s="1294"/>
      <c r="Q1" s="1294"/>
      <c r="R1" s="1294"/>
      <c r="S1" s="1294"/>
      <c r="T1" s="1294"/>
      <c r="U1" s="1294"/>
      <c r="V1" s="1294"/>
      <c r="W1" s="1294"/>
      <c r="X1" s="1294"/>
      <c r="Y1" s="1294"/>
      <c r="Z1" s="1294"/>
      <c r="AA1" s="1294"/>
      <c r="AB1" s="1294"/>
      <c r="AC1" s="1294"/>
      <c r="AD1" s="1294"/>
      <c r="AE1" s="1294"/>
      <c r="AF1" s="1294"/>
      <c r="AG1" s="1294"/>
      <c r="AH1" s="1294"/>
      <c r="AI1" s="1294"/>
    </row>
    <row r="2" spans="1:57" ht="21" customHeight="1" thickBot="1">
      <c r="A2" s="1331" t="s">
        <v>740</v>
      </c>
      <c r="B2" s="1332"/>
      <c r="C2" s="1332"/>
      <c r="D2" s="1332"/>
      <c r="E2" s="1332"/>
      <c r="F2" s="1332"/>
      <c r="G2" s="1332"/>
      <c r="H2" s="1332"/>
      <c r="I2" s="1332"/>
      <c r="J2" s="1332"/>
      <c r="K2" s="1332"/>
      <c r="L2" s="1332"/>
      <c r="M2" s="1332"/>
      <c r="N2" s="1332"/>
      <c r="O2" s="1332"/>
      <c r="P2" s="1332"/>
      <c r="Q2" s="1332"/>
      <c r="R2" s="1332"/>
      <c r="S2" s="1332"/>
      <c r="T2" s="1332"/>
      <c r="U2" s="1332"/>
      <c r="V2" s="1332"/>
      <c r="W2" s="1332"/>
      <c r="X2" s="1332"/>
      <c r="Y2" s="1332"/>
      <c r="Z2" s="1332"/>
      <c r="AA2" s="1332"/>
      <c r="AB2" s="1332"/>
      <c r="AC2" s="1332"/>
      <c r="AD2" s="1332"/>
      <c r="AE2" s="1332"/>
      <c r="AF2" s="1332"/>
      <c r="AG2" s="1332"/>
      <c r="AH2" s="1332"/>
      <c r="AI2" s="1383"/>
      <c r="AJ2" s="1371" t="s">
        <v>740</v>
      </c>
      <c r="AK2" s="1372"/>
      <c r="AL2" s="1372"/>
      <c r="AM2" s="1372"/>
      <c r="AN2" s="1372"/>
      <c r="AO2" s="1372"/>
      <c r="AP2" s="1372"/>
      <c r="AQ2" s="1372"/>
      <c r="AR2" s="1372"/>
      <c r="AS2" s="1372"/>
      <c r="AT2" s="1372"/>
      <c r="AU2" s="1372"/>
      <c r="AV2" s="1372"/>
      <c r="AW2" s="1372"/>
      <c r="AX2" s="1372"/>
      <c r="AY2" s="1372"/>
      <c r="AZ2" s="1372"/>
      <c r="BA2" s="1372"/>
      <c r="BB2" s="1372"/>
      <c r="BC2" s="1372"/>
      <c r="BD2" s="1372"/>
      <c r="BE2" s="1372"/>
    </row>
    <row r="3" spans="1:57" ht="18.75" customHeight="1">
      <c r="A3" s="1310" t="s">
        <v>70</v>
      </c>
      <c r="B3" s="1313">
        <v>2017</v>
      </c>
      <c r="C3" s="1314"/>
      <c r="D3" s="1313">
        <v>2018</v>
      </c>
      <c r="E3" s="1315"/>
      <c r="F3" s="1314"/>
      <c r="G3" s="1313">
        <v>2019</v>
      </c>
      <c r="H3" s="1315"/>
      <c r="I3" s="1314"/>
      <c r="J3" s="1316">
        <v>2020</v>
      </c>
      <c r="K3" s="1316"/>
      <c r="L3" s="1317"/>
      <c r="M3" s="1365" t="s">
        <v>736</v>
      </c>
      <c r="N3" s="1366"/>
      <c r="O3" s="1366"/>
      <c r="P3" s="1366"/>
      <c r="Q3" s="1366"/>
      <c r="R3" s="1366"/>
      <c r="S3" s="1366"/>
      <c r="T3" s="1366"/>
      <c r="U3" s="1366"/>
      <c r="V3" s="1366"/>
      <c r="W3" s="1366"/>
      <c r="X3" s="1366"/>
      <c r="Y3" s="1366"/>
      <c r="Z3" s="1366"/>
      <c r="AA3" s="1366"/>
      <c r="AB3" s="1366"/>
      <c r="AC3" s="1366"/>
      <c r="AD3" s="1366"/>
      <c r="AE3" s="1366"/>
      <c r="AF3" s="1366"/>
      <c r="AG3" s="1366"/>
      <c r="AH3" s="1367"/>
      <c r="AI3" s="1384" t="s">
        <v>71</v>
      </c>
      <c r="AJ3" s="1365" t="s">
        <v>755</v>
      </c>
      <c r="AK3" s="1366"/>
      <c r="AL3" s="1366"/>
      <c r="AM3" s="1366"/>
      <c r="AN3" s="1366"/>
      <c r="AO3" s="1366"/>
      <c r="AP3" s="1366"/>
      <c r="AQ3" s="1366"/>
      <c r="AR3" s="1366"/>
      <c r="AS3" s="1366"/>
      <c r="AT3" s="1366"/>
      <c r="AU3" s="1366"/>
      <c r="AV3" s="1366"/>
      <c r="AW3" s="1366"/>
      <c r="AX3" s="1366"/>
      <c r="AY3" s="1366"/>
      <c r="AZ3" s="1366"/>
      <c r="BA3" s="1366"/>
      <c r="BB3" s="1366"/>
      <c r="BC3" s="1366"/>
      <c r="BD3" s="1366"/>
      <c r="BE3" s="1367"/>
    </row>
    <row r="4" spans="1:57" ht="80.25" customHeight="1">
      <c r="A4" s="1311"/>
      <c r="B4" s="1323" t="s">
        <v>480</v>
      </c>
      <c r="C4" s="1324"/>
      <c r="D4" s="1325" t="s">
        <v>488</v>
      </c>
      <c r="E4" s="1326"/>
      <c r="F4" s="1327"/>
      <c r="G4" s="885" t="s">
        <v>447</v>
      </c>
      <c r="H4" s="993" t="s">
        <v>482</v>
      </c>
      <c r="I4" s="885" t="s">
        <v>484</v>
      </c>
      <c r="J4" s="885" t="s">
        <v>500</v>
      </c>
      <c r="K4" s="993" t="s">
        <v>486</v>
      </c>
      <c r="L4" s="1026" t="s">
        <v>599</v>
      </c>
      <c r="M4" s="1368"/>
      <c r="N4" s="1369"/>
      <c r="O4" s="1369"/>
      <c r="P4" s="1369"/>
      <c r="Q4" s="1369"/>
      <c r="R4" s="1369"/>
      <c r="S4" s="1369"/>
      <c r="T4" s="1369"/>
      <c r="U4" s="1369"/>
      <c r="V4" s="1369"/>
      <c r="W4" s="1369"/>
      <c r="X4" s="1369"/>
      <c r="Y4" s="1369"/>
      <c r="Z4" s="1369"/>
      <c r="AA4" s="1369"/>
      <c r="AB4" s="1369"/>
      <c r="AC4" s="1369"/>
      <c r="AD4" s="1369"/>
      <c r="AE4" s="1369"/>
      <c r="AF4" s="1369"/>
      <c r="AG4" s="1369"/>
      <c r="AH4" s="1370"/>
      <c r="AI4" s="1385"/>
      <c r="AJ4" s="1368"/>
      <c r="AK4" s="1369"/>
      <c r="AL4" s="1369"/>
      <c r="AM4" s="1369"/>
      <c r="AN4" s="1369"/>
      <c r="AO4" s="1369"/>
      <c r="AP4" s="1369"/>
      <c r="AQ4" s="1369"/>
      <c r="AR4" s="1369"/>
      <c r="AS4" s="1369"/>
      <c r="AT4" s="1369"/>
      <c r="AU4" s="1369"/>
      <c r="AV4" s="1369"/>
      <c r="AW4" s="1369"/>
      <c r="AX4" s="1369"/>
      <c r="AY4" s="1369"/>
      <c r="AZ4" s="1369"/>
      <c r="BA4" s="1369"/>
      <c r="BB4" s="1369"/>
      <c r="BC4" s="1369"/>
      <c r="BD4" s="1369"/>
      <c r="BE4" s="1370"/>
    </row>
    <row r="5" spans="1:57" ht="17.25" customHeight="1">
      <c r="A5" s="1311"/>
      <c r="B5" s="1026"/>
      <c r="C5" s="1027"/>
      <c r="D5" s="1028"/>
      <c r="E5" s="997"/>
      <c r="F5" s="1029"/>
      <c r="G5" s="885"/>
      <c r="H5" s="993"/>
      <c r="I5" s="885"/>
      <c r="J5" s="885"/>
      <c r="K5" s="993"/>
      <c r="L5" s="1026"/>
      <c r="M5" s="1328" t="s">
        <v>734</v>
      </c>
      <c r="N5" s="1329"/>
      <c r="O5" s="1329"/>
      <c r="P5" s="1329"/>
      <c r="Q5" s="1329"/>
      <c r="R5" s="1329"/>
      <c r="S5" s="1329"/>
      <c r="T5" s="1329"/>
      <c r="U5" s="1329"/>
      <c r="V5" s="1329"/>
      <c r="W5" s="1329"/>
      <c r="X5" s="1329"/>
      <c r="Y5" s="1329"/>
      <c r="Z5" s="1329"/>
      <c r="AA5" s="1329"/>
      <c r="AB5" s="1329"/>
      <c r="AC5" s="1329"/>
      <c r="AD5" s="1329"/>
      <c r="AE5" s="1329"/>
      <c r="AF5" s="1329"/>
      <c r="AG5" s="1329"/>
      <c r="AH5" s="1330"/>
      <c r="AI5" s="890"/>
      <c r="AJ5" s="1342" t="s">
        <v>734</v>
      </c>
      <c r="AK5" s="1343"/>
      <c r="AL5" s="1343"/>
      <c r="AM5" s="1343"/>
      <c r="AN5" s="1343"/>
      <c r="AO5" s="1343"/>
      <c r="AP5" s="1343"/>
      <c r="AQ5" s="1343"/>
      <c r="AR5" s="1343"/>
      <c r="AS5" s="1343"/>
      <c r="AT5" s="1343"/>
      <c r="AU5" s="1343"/>
      <c r="AV5" s="1343"/>
      <c r="AW5" s="1343"/>
      <c r="AX5" s="1343"/>
      <c r="AY5" s="1343"/>
      <c r="AZ5" s="1343"/>
      <c r="BA5" s="1343"/>
      <c r="BB5" s="1343"/>
      <c r="BC5" s="1343"/>
      <c r="BD5" s="1343"/>
      <c r="BE5" s="1344"/>
    </row>
    <row r="6" spans="1:57" ht="17.25" customHeight="1">
      <c r="A6" s="1312"/>
      <c r="B6" s="1026"/>
      <c r="C6" s="1027"/>
      <c r="D6" s="1028"/>
      <c r="E6" s="997"/>
      <c r="F6" s="1029"/>
      <c r="G6" s="885"/>
      <c r="H6" s="993"/>
      <c r="I6" s="885"/>
      <c r="J6" s="885"/>
      <c r="K6" s="993"/>
      <c r="L6" s="1026"/>
      <c r="M6" s="1053">
        <v>1</v>
      </c>
      <c r="N6" s="992">
        <v>2</v>
      </c>
      <c r="O6" s="992">
        <v>3</v>
      </c>
      <c r="P6" s="992">
        <v>4</v>
      </c>
      <c r="Q6" s="992">
        <v>5</v>
      </c>
      <c r="R6" s="992">
        <v>6</v>
      </c>
      <c r="S6" s="992">
        <v>7</v>
      </c>
      <c r="T6" s="992">
        <v>8</v>
      </c>
      <c r="U6" s="992">
        <v>9</v>
      </c>
      <c r="V6" s="992">
        <v>10</v>
      </c>
      <c r="W6" s="992">
        <v>11</v>
      </c>
      <c r="X6" s="992">
        <v>12</v>
      </c>
      <c r="Y6" s="992">
        <v>13</v>
      </c>
      <c r="Z6" s="992">
        <v>14</v>
      </c>
      <c r="AA6" s="992">
        <v>15</v>
      </c>
      <c r="AB6" s="992">
        <v>16</v>
      </c>
      <c r="AC6" s="992">
        <v>17</v>
      </c>
      <c r="AD6" s="992">
        <v>18</v>
      </c>
      <c r="AE6" s="992">
        <v>19</v>
      </c>
      <c r="AF6" s="992">
        <v>21</v>
      </c>
      <c r="AG6" s="992">
        <v>22</v>
      </c>
      <c r="AH6" s="1054">
        <v>23</v>
      </c>
      <c r="AI6" s="907"/>
      <c r="AJ6" s="1159">
        <v>1</v>
      </c>
      <c r="AK6" s="1160">
        <v>2</v>
      </c>
      <c r="AL6" s="1160">
        <v>3</v>
      </c>
      <c r="AM6" s="1160">
        <v>4</v>
      </c>
      <c r="AN6" s="1160">
        <v>5</v>
      </c>
      <c r="AO6" s="1160">
        <v>6</v>
      </c>
      <c r="AP6" s="1160">
        <v>7</v>
      </c>
      <c r="AQ6" s="1160">
        <v>8</v>
      </c>
      <c r="AR6" s="1160">
        <v>9</v>
      </c>
      <c r="AS6" s="1160">
        <v>10</v>
      </c>
      <c r="AT6" s="1160">
        <v>11</v>
      </c>
      <c r="AU6" s="1160">
        <v>12</v>
      </c>
      <c r="AV6" s="1160">
        <v>13</v>
      </c>
      <c r="AW6" s="1160">
        <v>14</v>
      </c>
      <c r="AX6" s="1160">
        <v>15</v>
      </c>
      <c r="AY6" s="1160">
        <v>16</v>
      </c>
      <c r="AZ6" s="1160">
        <v>17</v>
      </c>
      <c r="BA6" s="1160">
        <v>18</v>
      </c>
      <c r="BB6" s="1160">
        <v>19</v>
      </c>
      <c r="BC6" s="1160">
        <v>21</v>
      </c>
      <c r="BD6" s="1160">
        <v>22</v>
      </c>
      <c r="BE6" s="1161">
        <v>23</v>
      </c>
    </row>
    <row r="7" spans="1:57" ht="17.25" customHeight="1">
      <c r="A7" s="1108" t="s">
        <v>737</v>
      </c>
      <c r="B7" s="1026"/>
      <c r="C7" s="1027"/>
      <c r="D7" s="1028"/>
      <c r="E7" s="997"/>
      <c r="F7" s="1029"/>
      <c r="G7" s="885"/>
      <c r="H7" s="993"/>
      <c r="I7" s="885"/>
      <c r="J7" s="885"/>
      <c r="K7" s="993"/>
      <c r="L7" s="1026"/>
      <c r="M7" s="1055" t="s">
        <v>752</v>
      </c>
      <c r="N7" s="992" t="s">
        <v>72</v>
      </c>
      <c r="O7" s="992" t="s">
        <v>72</v>
      </c>
      <c r="P7" s="992" t="s">
        <v>72</v>
      </c>
      <c r="Q7" s="992" t="s">
        <v>72</v>
      </c>
      <c r="R7" s="992" t="s">
        <v>72</v>
      </c>
      <c r="S7" s="1039" t="s">
        <v>752</v>
      </c>
      <c r="T7" s="1039" t="s">
        <v>752</v>
      </c>
      <c r="U7" s="1039" t="s">
        <v>752</v>
      </c>
      <c r="V7" s="992" t="s">
        <v>72</v>
      </c>
      <c r="W7" s="1039" t="s">
        <v>75</v>
      </c>
      <c r="X7" s="1039" t="s">
        <v>75</v>
      </c>
      <c r="Y7" s="992" t="s">
        <v>72</v>
      </c>
      <c r="Z7" s="992" t="s">
        <v>72</v>
      </c>
      <c r="AA7" s="1039" t="s">
        <v>752</v>
      </c>
      <c r="AB7" s="1039" t="s">
        <v>752</v>
      </c>
      <c r="AC7" s="992" t="s">
        <v>72</v>
      </c>
      <c r="AD7" s="992" t="s">
        <v>72</v>
      </c>
      <c r="AE7" s="992" t="s">
        <v>72</v>
      </c>
      <c r="AF7" s="992" t="s">
        <v>72</v>
      </c>
      <c r="AG7" s="1039" t="s">
        <v>752</v>
      </c>
      <c r="AH7" s="1054" t="s">
        <v>72</v>
      </c>
      <c r="AI7" s="937"/>
      <c r="AJ7" s="1162" t="s">
        <v>752</v>
      </c>
      <c r="AK7" s="1160" t="s">
        <v>72</v>
      </c>
      <c r="AL7" s="1160" t="s">
        <v>72</v>
      </c>
      <c r="AM7" s="1160" t="s">
        <v>72</v>
      </c>
      <c r="AN7" s="1160" t="s">
        <v>72</v>
      </c>
      <c r="AO7" s="1160" t="s">
        <v>72</v>
      </c>
      <c r="AP7" s="1163" t="s">
        <v>752</v>
      </c>
      <c r="AQ7" s="1163" t="s">
        <v>752</v>
      </c>
      <c r="AR7" s="1163" t="s">
        <v>752</v>
      </c>
      <c r="AS7" s="1160" t="s">
        <v>72</v>
      </c>
      <c r="AT7" s="1163" t="s">
        <v>75</v>
      </c>
      <c r="AU7" s="1163" t="s">
        <v>75</v>
      </c>
      <c r="AV7" s="1160" t="s">
        <v>72</v>
      </c>
      <c r="AW7" s="1160" t="s">
        <v>72</v>
      </c>
      <c r="AX7" s="1163" t="s">
        <v>752</v>
      </c>
      <c r="AY7" s="1163" t="s">
        <v>752</v>
      </c>
      <c r="AZ7" s="1160" t="s">
        <v>72</v>
      </c>
      <c r="BA7" s="1160" t="s">
        <v>72</v>
      </c>
      <c r="BB7" s="1160" t="s">
        <v>72</v>
      </c>
      <c r="BC7" s="1160" t="s">
        <v>72</v>
      </c>
      <c r="BD7" s="1163" t="s">
        <v>752</v>
      </c>
      <c r="BE7" s="1161" t="s">
        <v>72</v>
      </c>
    </row>
    <row r="8" spans="1:57" s="165" customFormat="1" ht="15" customHeight="1">
      <c r="A8" s="999" t="s">
        <v>0</v>
      </c>
      <c r="B8" s="1144"/>
      <c r="C8" s="1144"/>
      <c r="D8" s="1144"/>
      <c r="E8" s="1373" t="s">
        <v>281</v>
      </c>
      <c r="F8" s="1144"/>
      <c r="G8" s="1144"/>
      <c r="H8" s="1144"/>
      <c r="I8" s="1172"/>
      <c r="J8" s="1172"/>
      <c r="K8" s="1144"/>
      <c r="L8" s="1109">
        <v>96.7</v>
      </c>
      <c r="M8" s="1173"/>
      <c r="N8" s="1174"/>
      <c r="O8" s="1174"/>
      <c r="P8" s="1174"/>
      <c r="Q8" s="1174"/>
      <c r="R8" s="1174"/>
      <c r="S8" s="1174"/>
      <c r="T8" s="1174"/>
      <c r="U8" s="1174"/>
      <c r="V8" s="1174"/>
      <c r="W8" s="1174"/>
      <c r="X8" s="1174"/>
      <c r="Y8" s="1174"/>
      <c r="Z8" s="1174"/>
      <c r="AA8" s="1174"/>
      <c r="AB8" s="1174"/>
      <c r="AC8" s="1174"/>
      <c r="AD8" s="1174"/>
      <c r="AE8" s="1174"/>
      <c r="AF8" s="1174"/>
      <c r="AG8" s="1174"/>
      <c r="AH8" s="1175"/>
      <c r="AI8" s="1176"/>
      <c r="AJ8" s="1173"/>
      <c r="AK8" s="1174"/>
      <c r="AL8" s="1174"/>
      <c r="AM8" s="1174"/>
      <c r="AN8" s="1174"/>
      <c r="AO8" s="1174"/>
      <c r="AP8" s="1174"/>
      <c r="AQ8" s="1174"/>
      <c r="AR8" s="1174"/>
      <c r="AS8" s="1174"/>
      <c r="AT8" s="1174"/>
      <c r="AU8" s="1174"/>
      <c r="AV8" s="1174"/>
      <c r="AW8" s="1174"/>
      <c r="AX8" s="1174"/>
      <c r="AY8" s="1174"/>
      <c r="AZ8" s="1174"/>
      <c r="BA8" s="1174"/>
      <c r="BB8" s="1174"/>
      <c r="BC8" s="1174"/>
      <c r="BD8" s="1174"/>
      <c r="BE8" s="1175"/>
    </row>
    <row r="9" spans="1:57" s="285" customFormat="1" ht="17.25" customHeight="1">
      <c r="A9" s="991" t="s">
        <v>1</v>
      </c>
      <c r="B9" s="1177">
        <v>100</v>
      </c>
      <c r="C9" s="818">
        <v>100</v>
      </c>
      <c r="D9" s="811">
        <v>85</v>
      </c>
      <c r="E9" s="1374"/>
      <c r="F9" s="1110">
        <v>0.75</v>
      </c>
      <c r="G9" s="818">
        <v>100</v>
      </c>
      <c r="H9" s="818">
        <v>100</v>
      </c>
      <c r="I9" s="908">
        <v>100</v>
      </c>
      <c r="J9" s="908">
        <v>100</v>
      </c>
      <c r="K9" s="811" t="s">
        <v>600</v>
      </c>
      <c r="L9" s="1111">
        <v>100</v>
      </c>
      <c r="M9" s="1112"/>
      <c r="N9" s="811"/>
      <c r="O9" s="811"/>
      <c r="P9" s="811"/>
      <c r="Q9" s="811"/>
      <c r="R9" s="811"/>
      <c r="S9" s="811"/>
      <c r="T9" s="811"/>
      <c r="U9" s="811"/>
      <c r="V9" s="811"/>
      <c r="W9" s="811"/>
      <c r="X9" s="811"/>
      <c r="Y9" s="811"/>
      <c r="Z9" s="811"/>
      <c r="AA9" s="811"/>
      <c r="AB9" s="811"/>
      <c r="AC9" s="811"/>
      <c r="AD9" s="811"/>
      <c r="AE9" s="811"/>
      <c r="AF9" s="811"/>
      <c r="AG9" s="811"/>
      <c r="AH9" s="1094"/>
      <c r="AI9" s="1178" t="s">
        <v>72</v>
      </c>
      <c r="AJ9" s="1093"/>
      <c r="AK9" s="811"/>
      <c r="AL9" s="811"/>
      <c r="AM9" s="811"/>
      <c r="AN9" s="811"/>
      <c r="AO9" s="811"/>
      <c r="AP9" s="817"/>
      <c r="AQ9" s="817"/>
      <c r="AR9" s="817"/>
      <c r="AS9" s="811"/>
      <c r="AT9" s="811"/>
      <c r="AU9" s="811"/>
      <c r="AV9" s="811"/>
      <c r="AW9" s="811"/>
      <c r="AX9" s="817"/>
      <c r="AY9" s="817"/>
      <c r="AZ9" s="811"/>
      <c r="BA9" s="811"/>
      <c r="BB9" s="811"/>
      <c r="BC9" s="811"/>
      <c r="BD9" s="817"/>
      <c r="BE9" s="1200"/>
    </row>
    <row r="10" spans="1:57" s="285" customFormat="1" ht="17.25" customHeight="1">
      <c r="A10" s="991" t="s">
        <v>2</v>
      </c>
      <c r="B10" s="1177">
        <v>100</v>
      </c>
      <c r="C10" s="818">
        <v>100</v>
      </c>
      <c r="D10" s="811">
        <v>80</v>
      </c>
      <c r="E10" s="1374"/>
      <c r="F10" s="1110">
        <v>0.83330000000000004</v>
      </c>
      <c r="G10" s="1179" t="s">
        <v>413</v>
      </c>
      <c r="H10" s="811">
        <v>90</v>
      </c>
      <c r="I10" s="908">
        <v>100</v>
      </c>
      <c r="J10" s="908">
        <v>100</v>
      </c>
      <c r="K10" s="811">
        <v>100</v>
      </c>
      <c r="L10" s="1111">
        <v>100</v>
      </c>
      <c r="M10" s="1112"/>
      <c r="N10" s="811"/>
      <c r="O10" s="811"/>
      <c r="P10" s="811"/>
      <c r="Q10" s="811"/>
      <c r="R10" s="811"/>
      <c r="S10" s="811"/>
      <c r="T10" s="811"/>
      <c r="U10" s="811"/>
      <c r="V10" s="811"/>
      <c r="W10" s="811"/>
      <c r="X10" s="811"/>
      <c r="Y10" s="811"/>
      <c r="Z10" s="811"/>
      <c r="AA10" s="811"/>
      <c r="AB10" s="811"/>
      <c r="AC10" s="1113"/>
      <c r="AD10" s="1113"/>
      <c r="AE10" s="811"/>
      <c r="AF10" s="811"/>
      <c r="AG10" s="811"/>
      <c r="AH10" s="1094"/>
      <c r="AI10" s="1178" t="s">
        <v>72</v>
      </c>
      <c r="AJ10" s="1093"/>
      <c r="AK10" s="811"/>
      <c r="AL10" s="811"/>
      <c r="AM10" s="811"/>
      <c r="AN10" s="811"/>
      <c r="AO10" s="811"/>
      <c r="AP10" s="817"/>
      <c r="AQ10" s="817"/>
      <c r="AR10" s="817"/>
      <c r="AS10" s="811"/>
      <c r="AT10" s="811"/>
      <c r="AU10" s="811"/>
      <c r="AV10" s="811"/>
      <c r="AW10" s="811"/>
      <c r="AX10" s="817"/>
      <c r="AY10" s="817"/>
      <c r="AZ10" s="811"/>
      <c r="BA10" s="811"/>
      <c r="BB10" s="811"/>
      <c r="BC10" s="811"/>
      <c r="BD10" s="817"/>
      <c r="BE10" s="1200"/>
    </row>
    <row r="11" spans="1:57" s="285" customFormat="1" ht="17.25" customHeight="1">
      <c r="A11" s="991" t="s">
        <v>3</v>
      </c>
      <c r="B11" s="1177">
        <v>100</v>
      </c>
      <c r="C11" s="818">
        <v>100</v>
      </c>
      <c r="D11" s="818">
        <v>100</v>
      </c>
      <c r="E11" s="1374"/>
      <c r="F11" s="1114">
        <v>1</v>
      </c>
      <c r="G11" s="818">
        <v>100</v>
      </c>
      <c r="H11" s="818">
        <v>100</v>
      </c>
      <c r="I11" s="908">
        <v>100</v>
      </c>
      <c r="J11" s="908">
        <v>100</v>
      </c>
      <c r="K11" s="811">
        <v>100</v>
      </c>
      <c r="L11" s="1111">
        <v>87.5</v>
      </c>
      <c r="M11" s="1112"/>
      <c r="N11" s="811"/>
      <c r="O11" s="811"/>
      <c r="P11" s="811"/>
      <c r="Q11" s="811"/>
      <c r="R11" s="811"/>
      <c r="S11" s="811"/>
      <c r="T11" s="811"/>
      <c r="U11" s="811"/>
      <c r="V11" s="811"/>
      <c r="W11" s="811"/>
      <c r="X11" s="811"/>
      <c r="Y11" s="811"/>
      <c r="Z11" s="811"/>
      <c r="AA11" s="811"/>
      <c r="AB11" s="811"/>
      <c r="AC11" s="811"/>
      <c r="AD11" s="811"/>
      <c r="AE11" s="811"/>
      <c r="AF11" s="811"/>
      <c r="AG11" s="811"/>
      <c r="AH11" s="1094"/>
      <c r="AI11" s="1178" t="s">
        <v>72</v>
      </c>
      <c r="AJ11" s="1093"/>
      <c r="AK11" s="811"/>
      <c r="AL11" s="811"/>
      <c r="AM11" s="811"/>
      <c r="AN11" s="811"/>
      <c r="AO11" s="811"/>
      <c r="AP11" s="817"/>
      <c r="AQ11" s="817"/>
      <c r="AR11" s="817"/>
      <c r="AS11" s="811"/>
      <c r="AT11" s="811"/>
      <c r="AU11" s="811"/>
      <c r="AV11" s="811"/>
      <c r="AW11" s="811"/>
      <c r="AX11" s="817"/>
      <c r="AY11" s="817"/>
      <c r="AZ11" s="811"/>
      <c r="BA11" s="811"/>
      <c r="BB11" s="811"/>
      <c r="BC11" s="811"/>
      <c r="BD11" s="817"/>
      <c r="BE11" s="1200"/>
    </row>
    <row r="12" spans="1:57" s="285" customFormat="1" ht="17.25" customHeight="1">
      <c r="A12" s="991" t="s">
        <v>4</v>
      </c>
      <c r="B12" s="1177">
        <v>100</v>
      </c>
      <c r="C12" s="818">
        <v>100</v>
      </c>
      <c r="D12" s="818">
        <v>100</v>
      </c>
      <c r="E12" s="1374"/>
      <c r="F12" s="1114">
        <v>1</v>
      </c>
      <c r="G12" s="818">
        <v>100</v>
      </c>
      <c r="H12" s="818">
        <v>100</v>
      </c>
      <c r="I12" s="908" t="s">
        <v>98</v>
      </c>
      <c r="J12" s="908">
        <v>100</v>
      </c>
      <c r="K12" s="811">
        <v>100</v>
      </c>
      <c r="L12" s="1115" t="s">
        <v>98</v>
      </c>
      <c r="M12" s="1112"/>
      <c r="N12" s="811"/>
      <c r="O12" s="811"/>
      <c r="P12" s="811"/>
      <c r="Q12" s="811"/>
      <c r="R12" s="811"/>
      <c r="S12" s="811"/>
      <c r="T12" s="811"/>
      <c r="U12" s="811"/>
      <c r="V12" s="811"/>
      <c r="W12" s="811"/>
      <c r="X12" s="811"/>
      <c r="Y12" s="811"/>
      <c r="Z12" s="811"/>
      <c r="AA12" s="811"/>
      <c r="AB12" s="811"/>
      <c r="AC12" s="811"/>
      <c r="AD12" s="811"/>
      <c r="AE12" s="811"/>
      <c r="AF12" s="811"/>
      <c r="AG12" s="811"/>
      <c r="AH12" s="1094"/>
      <c r="AI12" s="1178" t="s">
        <v>72</v>
      </c>
      <c r="AJ12" s="1093"/>
      <c r="AK12" s="811"/>
      <c r="AL12" s="811"/>
      <c r="AM12" s="811"/>
      <c r="AN12" s="811"/>
      <c r="AO12" s="811"/>
      <c r="AP12" s="817"/>
      <c r="AQ12" s="817"/>
      <c r="AR12" s="817"/>
      <c r="AS12" s="811"/>
      <c r="AT12" s="811"/>
      <c r="AU12" s="811"/>
      <c r="AV12" s="811"/>
      <c r="AW12" s="811"/>
      <c r="AX12" s="817"/>
      <c r="AY12" s="817"/>
      <c r="AZ12" s="811"/>
      <c r="BA12" s="811"/>
      <c r="BB12" s="811"/>
      <c r="BC12" s="811"/>
      <c r="BD12" s="817"/>
      <c r="BE12" s="1200"/>
    </row>
    <row r="13" spans="1:57" s="285" customFormat="1" ht="17.25" customHeight="1">
      <c r="A13" s="991" t="s">
        <v>5</v>
      </c>
      <c r="B13" s="1177">
        <v>100</v>
      </c>
      <c r="C13" s="818">
        <v>100</v>
      </c>
      <c r="D13" s="818">
        <v>100</v>
      </c>
      <c r="E13" s="1374"/>
      <c r="F13" s="1110">
        <v>0.74239999999999995</v>
      </c>
      <c r="G13" s="1179" t="s">
        <v>413</v>
      </c>
      <c r="H13" s="811">
        <v>100</v>
      </c>
      <c r="I13" s="908">
        <v>73.599999999999994</v>
      </c>
      <c r="J13" s="908">
        <v>85</v>
      </c>
      <c r="K13" s="811">
        <v>85</v>
      </c>
      <c r="L13" s="1111">
        <v>93.75</v>
      </c>
      <c r="M13" s="1112"/>
      <c r="N13" s="811"/>
      <c r="O13" s="811"/>
      <c r="P13" s="811"/>
      <c r="Q13" s="811"/>
      <c r="R13" s="811"/>
      <c r="S13" s="811"/>
      <c r="T13" s="811"/>
      <c r="U13" s="811"/>
      <c r="V13" s="811"/>
      <c r="W13" s="811"/>
      <c r="X13" s="811"/>
      <c r="Y13" s="811"/>
      <c r="Z13" s="811"/>
      <c r="AA13" s="811"/>
      <c r="AB13" s="811"/>
      <c r="AC13" s="811"/>
      <c r="AD13" s="811"/>
      <c r="AE13" s="811"/>
      <c r="AF13" s="811"/>
      <c r="AG13" s="811"/>
      <c r="AH13" s="1094"/>
      <c r="AI13" s="1178" t="s">
        <v>72</v>
      </c>
      <c r="AJ13" s="1093"/>
      <c r="AK13" s="811"/>
      <c r="AL13" s="811"/>
      <c r="AM13" s="811"/>
      <c r="AN13" s="811"/>
      <c r="AO13" s="811"/>
      <c r="AP13" s="817"/>
      <c r="AQ13" s="817"/>
      <c r="AR13" s="817"/>
      <c r="AS13" s="811"/>
      <c r="AT13" s="811"/>
      <c r="AU13" s="811"/>
      <c r="AV13" s="811"/>
      <c r="AW13" s="811"/>
      <c r="AX13" s="817"/>
      <c r="AY13" s="817"/>
      <c r="AZ13" s="811"/>
      <c r="BA13" s="811"/>
      <c r="BB13" s="811"/>
      <c r="BC13" s="811"/>
      <c r="BD13" s="817"/>
      <c r="BE13" s="1200"/>
    </row>
    <row r="14" spans="1:57" s="285" customFormat="1" ht="17.25" customHeight="1">
      <c r="A14" s="991" t="s">
        <v>6</v>
      </c>
      <c r="B14" s="1177">
        <v>100</v>
      </c>
      <c r="C14" s="815" t="s">
        <v>98</v>
      </c>
      <c r="D14" s="811">
        <v>100</v>
      </c>
      <c r="E14" s="1374"/>
      <c r="F14" s="1114">
        <v>0</v>
      </c>
      <c r="G14" s="1179" t="s">
        <v>413</v>
      </c>
      <c r="H14" s="811">
        <v>80</v>
      </c>
      <c r="I14" s="908" t="s">
        <v>98</v>
      </c>
      <c r="J14" s="908"/>
      <c r="K14" s="811">
        <v>85</v>
      </c>
      <c r="L14" s="1111"/>
      <c r="M14" s="1112"/>
      <c r="N14" s="811"/>
      <c r="O14" s="811"/>
      <c r="P14" s="811"/>
      <c r="Q14" s="811"/>
      <c r="R14" s="811"/>
      <c r="S14" s="811"/>
      <c r="T14" s="811"/>
      <c r="U14" s="811"/>
      <c r="V14" s="811"/>
      <c r="W14" s="811"/>
      <c r="X14" s="811"/>
      <c r="Y14" s="811"/>
      <c r="Z14" s="811"/>
      <c r="AA14" s="811"/>
      <c r="AB14" s="811"/>
      <c r="AC14" s="811"/>
      <c r="AD14" s="811"/>
      <c r="AE14" s="811"/>
      <c r="AF14" s="811"/>
      <c r="AG14" s="811"/>
      <c r="AH14" s="1094"/>
      <c r="AI14" s="1178" t="s">
        <v>72</v>
      </c>
      <c r="AJ14" s="1093"/>
      <c r="AK14" s="811"/>
      <c r="AL14" s="811"/>
      <c r="AM14" s="811"/>
      <c r="AN14" s="811"/>
      <c r="AO14" s="811"/>
      <c r="AP14" s="817"/>
      <c r="AQ14" s="817"/>
      <c r="AR14" s="817"/>
      <c r="AS14" s="811"/>
      <c r="AT14" s="811"/>
      <c r="AU14" s="811"/>
      <c r="AV14" s="811"/>
      <c r="AW14" s="811"/>
      <c r="AX14" s="817"/>
      <c r="AY14" s="817"/>
      <c r="AZ14" s="811"/>
      <c r="BA14" s="811"/>
      <c r="BB14" s="811"/>
      <c r="BC14" s="811"/>
      <c r="BD14" s="817"/>
      <c r="BE14" s="1200"/>
    </row>
    <row r="15" spans="1:57" s="285" customFormat="1" ht="17.25" customHeight="1">
      <c r="A15" s="991" t="s">
        <v>7</v>
      </c>
      <c r="B15" s="1177">
        <v>100</v>
      </c>
      <c r="C15" s="818">
        <v>100</v>
      </c>
      <c r="D15" s="811">
        <v>100</v>
      </c>
      <c r="E15" s="1374"/>
      <c r="F15" s="1110">
        <v>0.83330000000000004</v>
      </c>
      <c r="G15" s="818">
        <v>99</v>
      </c>
      <c r="H15" s="818">
        <v>99</v>
      </c>
      <c r="I15" s="908">
        <v>72</v>
      </c>
      <c r="J15" s="908">
        <v>100</v>
      </c>
      <c r="K15" s="811">
        <v>99</v>
      </c>
      <c r="L15" s="1115" t="s">
        <v>98</v>
      </c>
      <c r="M15" s="1112"/>
      <c r="N15" s="811"/>
      <c r="O15" s="811"/>
      <c r="P15" s="811"/>
      <c r="Q15" s="811"/>
      <c r="R15" s="811"/>
      <c r="S15" s="811"/>
      <c r="T15" s="811"/>
      <c r="U15" s="811"/>
      <c r="V15" s="811"/>
      <c r="W15" s="811"/>
      <c r="X15" s="811"/>
      <c r="Y15" s="811"/>
      <c r="Z15" s="811"/>
      <c r="AA15" s="811"/>
      <c r="AB15" s="811"/>
      <c r="AC15" s="811"/>
      <c r="AD15" s="811"/>
      <c r="AE15" s="811"/>
      <c r="AF15" s="811"/>
      <c r="AG15" s="811"/>
      <c r="AH15" s="1094"/>
      <c r="AI15" s="1178" t="s">
        <v>72</v>
      </c>
      <c r="AJ15" s="1093"/>
      <c r="AK15" s="811"/>
      <c r="AL15" s="811"/>
      <c r="AM15" s="811"/>
      <c r="AN15" s="811"/>
      <c r="AO15" s="811"/>
      <c r="AP15" s="817"/>
      <c r="AQ15" s="817"/>
      <c r="AR15" s="817"/>
      <c r="AS15" s="811"/>
      <c r="AT15" s="811"/>
      <c r="AU15" s="811"/>
      <c r="AV15" s="811"/>
      <c r="AW15" s="811"/>
      <c r="AX15" s="817"/>
      <c r="AY15" s="817"/>
      <c r="AZ15" s="811"/>
      <c r="BA15" s="811"/>
      <c r="BB15" s="811"/>
      <c r="BC15" s="811"/>
      <c r="BD15" s="817"/>
      <c r="BE15" s="1200"/>
    </row>
    <row r="16" spans="1:57" s="285" customFormat="1" ht="17.25" customHeight="1">
      <c r="A16" s="991" t="s">
        <v>8</v>
      </c>
      <c r="B16" s="1177">
        <v>100</v>
      </c>
      <c r="C16" s="818">
        <v>100</v>
      </c>
      <c r="D16" s="818">
        <v>100</v>
      </c>
      <c r="E16" s="1374"/>
      <c r="F16" s="1114">
        <v>1</v>
      </c>
      <c r="G16" s="818">
        <v>100</v>
      </c>
      <c r="H16" s="818">
        <v>100</v>
      </c>
      <c r="I16" s="908">
        <v>95</v>
      </c>
      <c r="J16" s="908">
        <v>95</v>
      </c>
      <c r="K16" s="811">
        <v>100</v>
      </c>
      <c r="L16" s="1111">
        <v>100</v>
      </c>
      <c r="M16" s="1112"/>
      <c r="N16" s="811"/>
      <c r="O16" s="811"/>
      <c r="P16" s="811"/>
      <c r="Q16" s="811"/>
      <c r="R16" s="811"/>
      <c r="S16" s="811"/>
      <c r="T16" s="811"/>
      <c r="U16" s="811"/>
      <c r="V16" s="811"/>
      <c r="W16" s="811"/>
      <c r="X16" s="811"/>
      <c r="Y16" s="811"/>
      <c r="Z16" s="811"/>
      <c r="AA16" s="811"/>
      <c r="AB16" s="811"/>
      <c r="AC16" s="811"/>
      <c r="AD16" s="811"/>
      <c r="AE16" s="811"/>
      <c r="AF16" s="811"/>
      <c r="AG16" s="811"/>
      <c r="AH16" s="1094"/>
      <c r="AI16" s="1178" t="s">
        <v>72</v>
      </c>
      <c r="AJ16" s="1093"/>
      <c r="AK16" s="811"/>
      <c r="AL16" s="811"/>
      <c r="AM16" s="811"/>
      <c r="AN16" s="811"/>
      <c r="AO16" s="811"/>
      <c r="AP16" s="817"/>
      <c r="AQ16" s="817"/>
      <c r="AR16" s="817"/>
      <c r="AS16" s="811"/>
      <c r="AT16" s="811"/>
      <c r="AU16" s="811"/>
      <c r="AV16" s="811"/>
      <c r="AW16" s="811"/>
      <c r="AX16" s="817"/>
      <c r="AY16" s="817"/>
      <c r="AZ16" s="811"/>
      <c r="BA16" s="811"/>
      <c r="BB16" s="811"/>
      <c r="BC16" s="811"/>
      <c r="BD16" s="817"/>
      <c r="BE16" s="1200"/>
    </row>
    <row r="17" spans="1:57" s="285" customFormat="1" ht="17.25" customHeight="1">
      <c r="A17" s="991" t="s">
        <v>9</v>
      </c>
      <c r="B17" s="1177" t="s">
        <v>320</v>
      </c>
      <c r="C17" s="815" t="s">
        <v>98</v>
      </c>
      <c r="D17" s="1116" t="s">
        <v>618</v>
      </c>
      <c r="E17" s="1375"/>
      <c r="F17" s="1114">
        <v>1</v>
      </c>
      <c r="G17" s="818">
        <v>100</v>
      </c>
      <c r="H17" s="818">
        <v>100</v>
      </c>
      <c r="I17" s="908" t="s">
        <v>98</v>
      </c>
      <c r="J17" s="1179"/>
      <c r="K17" s="811" t="s">
        <v>600</v>
      </c>
      <c r="L17" s="1115" t="s">
        <v>98</v>
      </c>
      <c r="M17" s="1112"/>
      <c r="N17" s="811"/>
      <c r="O17" s="811"/>
      <c r="P17" s="811"/>
      <c r="Q17" s="811"/>
      <c r="R17" s="811"/>
      <c r="S17" s="811"/>
      <c r="T17" s="811"/>
      <c r="U17" s="811"/>
      <c r="V17" s="811"/>
      <c r="W17" s="811"/>
      <c r="X17" s="811"/>
      <c r="Y17" s="811"/>
      <c r="Z17" s="811"/>
      <c r="AA17" s="811"/>
      <c r="AB17" s="811"/>
      <c r="AC17" s="811"/>
      <c r="AD17" s="811"/>
      <c r="AE17" s="811"/>
      <c r="AF17" s="811"/>
      <c r="AG17" s="811"/>
      <c r="AH17" s="1094"/>
      <c r="AI17" s="1178" t="s">
        <v>72</v>
      </c>
      <c r="AJ17" s="1093"/>
      <c r="AK17" s="811"/>
      <c r="AL17" s="811"/>
      <c r="AM17" s="811"/>
      <c r="AN17" s="811"/>
      <c r="AO17" s="811"/>
      <c r="AP17" s="817"/>
      <c r="AQ17" s="817"/>
      <c r="AR17" s="817"/>
      <c r="AS17" s="811"/>
      <c r="AT17" s="811"/>
      <c r="AU17" s="811"/>
      <c r="AV17" s="811"/>
      <c r="AW17" s="811"/>
      <c r="AX17" s="817"/>
      <c r="AY17" s="817"/>
      <c r="AZ17" s="811"/>
      <c r="BA17" s="811"/>
      <c r="BB17" s="811"/>
      <c r="BC17" s="811"/>
      <c r="BD17" s="817"/>
      <c r="BE17" s="1200"/>
    </row>
    <row r="18" spans="1:57" s="902" customFormat="1" ht="17.25" customHeight="1">
      <c r="A18" s="999" t="s">
        <v>10</v>
      </c>
      <c r="B18" s="1145"/>
      <c r="C18" s="987"/>
      <c r="D18" s="987"/>
      <c r="E18" s="1376" t="s">
        <v>281</v>
      </c>
      <c r="F18" s="987"/>
      <c r="G18" s="1180"/>
      <c r="H18" s="987"/>
      <c r="I18" s="1180"/>
      <c r="J18" s="1180"/>
      <c r="K18" s="987"/>
      <c r="L18" s="1117">
        <v>98.4</v>
      </c>
      <c r="M18" s="1118"/>
      <c r="N18" s="987"/>
      <c r="O18" s="987"/>
      <c r="P18" s="987"/>
      <c r="Q18" s="987"/>
      <c r="R18" s="987"/>
      <c r="S18" s="987"/>
      <c r="T18" s="987"/>
      <c r="U18" s="987"/>
      <c r="V18" s="987"/>
      <c r="W18" s="987"/>
      <c r="X18" s="987"/>
      <c r="Y18" s="987"/>
      <c r="Z18" s="987"/>
      <c r="AA18" s="987"/>
      <c r="AB18" s="987"/>
      <c r="AC18" s="987"/>
      <c r="AD18" s="987"/>
      <c r="AE18" s="987"/>
      <c r="AF18" s="987"/>
      <c r="AG18" s="987"/>
      <c r="AH18" s="1064"/>
      <c r="AI18" s="1181"/>
      <c r="AJ18" s="1098"/>
      <c r="AK18" s="958"/>
      <c r="AL18" s="958"/>
      <c r="AM18" s="958"/>
      <c r="AN18" s="958"/>
      <c r="AO18" s="958"/>
      <c r="AP18" s="964"/>
      <c r="AQ18" s="964"/>
      <c r="AR18" s="964"/>
      <c r="AS18" s="958"/>
      <c r="AT18" s="958"/>
      <c r="AU18" s="958"/>
      <c r="AV18" s="958"/>
      <c r="AW18" s="958"/>
      <c r="AX18" s="964"/>
      <c r="AY18" s="964"/>
      <c r="AZ18" s="958"/>
      <c r="BA18" s="958"/>
      <c r="BB18" s="958"/>
      <c r="BC18" s="958"/>
      <c r="BD18" s="964"/>
      <c r="BE18" s="1201"/>
    </row>
    <row r="19" spans="1:57" ht="17.25" customHeight="1">
      <c r="A19" s="1001" t="s">
        <v>11</v>
      </c>
      <c r="B19" s="823">
        <v>100</v>
      </c>
      <c r="C19" s="826">
        <v>100</v>
      </c>
      <c r="D19" s="1119">
        <v>100</v>
      </c>
      <c r="E19" s="1377"/>
      <c r="F19" s="1120">
        <v>1</v>
      </c>
      <c r="G19" s="823">
        <v>100</v>
      </c>
      <c r="H19" s="1119">
        <v>100</v>
      </c>
      <c r="I19" s="1182">
        <v>100</v>
      </c>
      <c r="J19" s="1183">
        <v>100</v>
      </c>
      <c r="K19" s="1119">
        <v>100</v>
      </c>
      <c r="L19" s="1121">
        <v>92.85</v>
      </c>
      <c r="M19" s="1122"/>
      <c r="N19" s="818"/>
      <c r="O19" s="818"/>
      <c r="P19" s="818"/>
      <c r="Q19" s="818"/>
      <c r="R19" s="818"/>
      <c r="S19" s="985"/>
      <c r="T19" s="818"/>
      <c r="U19" s="818"/>
      <c r="V19" s="818"/>
      <c r="W19" s="818"/>
      <c r="X19" s="818"/>
      <c r="Y19" s="818"/>
      <c r="Z19" s="818"/>
      <c r="AA19" s="818"/>
      <c r="AB19" s="818"/>
      <c r="AC19" s="818"/>
      <c r="AD19" s="1123"/>
      <c r="AE19" s="1123"/>
      <c r="AF19" s="818"/>
      <c r="AG19" s="818"/>
      <c r="AH19" s="1097"/>
      <c r="AI19" s="1184" t="s">
        <v>72</v>
      </c>
      <c r="AJ19" s="1093"/>
      <c r="AK19" s="811"/>
      <c r="AL19" s="811"/>
      <c r="AM19" s="811"/>
      <c r="AN19" s="811"/>
      <c r="AO19" s="811"/>
      <c r="AP19" s="817"/>
      <c r="AQ19" s="817"/>
      <c r="AR19" s="817"/>
      <c r="AS19" s="811"/>
      <c r="AT19" s="811"/>
      <c r="AU19" s="811"/>
      <c r="AV19" s="811"/>
      <c r="AW19" s="811"/>
      <c r="AX19" s="817"/>
      <c r="AY19" s="817"/>
      <c r="AZ19" s="811"/>
      <c r="BA19" s="811"/>
      <c r="BB19" s="811"/>
      <c r="BC19" s="811"/>
      <c r="BD19" s="817"/>
      <c r="BE19" s="1200"/>
    </row>
    <row r="20" spans="1:57" s="285" customFormat="1" ht="17.25" customHeight="1">
      <c r="A20" s="991" t="s">
        <v>12</v>
      </c>
      <c r="B20" s="818">
        <v>100</v>
      </c>
      <c r="C20" s="818">
        <v>100</v>
      </c>
      <c r="D20" s="818">
        <v>100</v>
      </c>
      <c r="E20" s="1377"/>
      <c r="F20" s="1114">
        <v>0</v>
      </c>
      <c r="G20" s="818">
        <v>100</v>
      </c>
      <c r="H20" s="818">
        <v>100</v>
      </c>
      <c r="I20" s="908">
        <v>100</v>
      </c>
      <c r="J20" s="908">
        <v>100</v>
      </c>
      <c r="K20" s="818">
        <v>100</v>
      </c>
      <c r="L20" s="1040">
        <v>83.33</v>
      </c>
      <c r="M20" s="1122"/>
      <c r="N20" s="818"/>
      <c r="O20" s="818"/>
      <c r="P20" s="818"/>
      <c r="Q20" s="818"/>
      <c r="R20" s="818"/>
      <c r="S20" s="818"/>
      <c r="T20" s="818"/>
      <c r="U20" s="818"/>
      <c r="V20" s="818"/>
      <c r="W20" s="818"/>
      <c r="X20" s="818"/>
      <c r="Y20" s="818"/>
      <c r="Z20" s="818"/>
      <c r="AA20" s="818"/>
      <c r="AB20" s="818"/>
      <c r="AC20" s="818"/>
      <c r="AD20" s="1123"/>
      <c r="AE20" s="818"/>
      <c r="AF20" s="818"/>
      <c r="AG20" s="818"/>
      <c r="AH20" s="1097"/>
      <c r="AI20" s="1185" t="s">
        <v>72</v>
      </c>
      <c r="AJ20" s="1093"/>
      <c r="AK20" s="811"/>
      <c r="AL20" s="811"/>
      <c r="AM20" s="811"/>
      <c r="AN20" s="811"/>
      <c r="AO20" s="811"/>
      <c r="AP20" s="817"/>
      <c r="AQ20" s="817"/>
      <c r="AR20" s="817"/>
      <c r="AS20" s="811"/>
      <c r="AT20" s="811"/>
      <c r="AU20" s="811"/>
      <c r="AV20" s="811"/>
      <c r="AW20" s="811"/>
      <c r="AX20" s="817"/>
      <c r="AY20" s="817"/>
      <c r="AZ20" s="811"/>
      <c r="BA20" s="811"/>
      <c r="BB20" s="811"/>
      <c r="BC20" s="811"/>
      <c r="BD20" s="817"/>
      <c r="BE20" s="1200"/>
    </row>
    <row r="21" spans="1:57" s="285" customFormat="1" ht="17.25" customHeight="1">
      <c r="A21" s="991" t="s">
        <v>13</v>
      </c>
      <c r="B21" s="818">
        <v>100</v>
      </c>
      <c r="C21" s="818">
        <v>100</v>
      </c>
      <c r="D21" s="818">
        <v>100</v>
      </c>
      <c r="E21" s="1377"/>
      <c r="F21" s="1114">
        <v>1</v>
      </c>
      <c r="G21" s="818">
        <v>100</v>
      </c>
      <c r="H21" s="818">
        <v>100</v>
      </c>
      <c r="I21" s="908">
        <v>100</v>
      </c>
      <c r="J21" s="908">
        <v>100</v>
      </c>
      <c r="K21" s="818">
        <v>100</v>
      </c>
      <c r="L21" s="1040">
        <v>100</v>
      </c>
      <c r="M21" s="1122"/>
      <c r="N21" s="818"/>
      <c r="O21" s="818"/>
      <c r="P21" s="818"/>
      <c r="Q21" s="818"/>
      <c r="R21" s="818"/>
      <c r="S21" s="985"/>
      <c r="T21" s="818"/>
      <c r="U21" s="818"/>
      <c r="V21" s="818"/>
      <c r="W21" s="818"/>
      <c r="X21" s="818"/>
      <c r="Y21" s="818"/>
      <c r="Z21" s="818"/>
      <c r="AA21" s="818"/>
      <c r="AB21" s="818"/>
      <c r="AC21" s="818"/>
      <c r="AD21" s="1123"/>
      <c r="AE21" s="818"/>
      <c r="AF21" s="818"/>
      <c r="AG21" s="818"/>
      <c r="AH21" s="1097"/>
      <c r="AI21" s="1185" t="s">
        <v>72</v>
      </c>
      <c r="AJ21" s="1093"/>
      <c r="AK21" s="811"/>
      <c r="AL21" s="811"/>
      <c r="AM21" s="811"/>
      <c r="AN21" s="811"/>
      <c r="AO21" s="811"/>
      <c r="AP21" s="817"/>
      <c r="AQ21" s="817"/>
      <c r="AR21" s="817"/>
      <c r="AS21" s="811"/>
      <c r="AT21" s="811"/>
      <c r="AU21" s="811"/>
      <c r="AV21" s="811"/>
      <c r="AW21" s="811"/>
      <c r="AX21" s="817"/>
      <c r="AY21" s="817"/>
      <c r="AZ21" s="811"/>
      <c r="BA21" s="811"/>
      <c r="BB21" s="811"/>
      <c r="BC21" s="811"/>
      <c r="BD21" s="817"/>
      <c r="BE21" s="1200"/>
    </row>
    <row r="22" spans="1:57" s="285" customFormat="1" ht="17.25" customHeight="1">
      <c r="A22" s="991" t="s">
        <v>14</v>
      </c>
      <c r="B22" s="818">
        <v>100</v>
      </c>
      <c r="C22" s="818">
        <v>100</v>
      </c>
      <c r="D22" s="818">
        <v>100</v>
      </c>
      <c r="E22" s="1377"/>
      <c r="F22" s="1114">
        <v>1</v>
      </c>
      <c r="G22" s="818">
        <v>100</v>
      </c>
      <c r="H22" s="818">
        <v>100</v>
      </c>
      <c r="I22" s="908">
        <v>66.666666666666657</v>
      </c>
      <c r="J22" s="908">
        <v>90</v>
      </c>
      <c r="K22" s="818">
        <v>100</v>
      </c>
      <c r="L22" s="1040">
        <v>100</v>
      </c>
      <c r="M22" s="1122"/>
      <c r="N22" s="818"/>
      <c r="O22" s="818"/>
      <c r="P22" s="818"/>
      <c r="Q22" s="818"/>
      <c r="R22" s="818"/>
      <c r="S22" s="985"/>
      <c r="T22" s="818"/>
      <c r="U22" s="818"/>
      <c r="V22" s="818"/>
      <c r="W22" s="818"/>
      <c r="X22" s="818"/>
      <c r="Y22" s="818"/>
      <c r="Z22" s="818"/>
      <c r="AA22" s="818"/>
      <c r="AB22" s="818"/>
      <c r="AC22" s="818"/>
      <c r="AD22" s="1123"/>
      <c r="AE22" s="818"/>
      <c r="AF22" s="818"/>
      <c r="AG22" s="818"/>
      <c r="AH22" s="1097"/>
      <c r="AI22" s="1185" t="s">
        <v>72</v>
      </c>
      <c r="AJ22" s="1093"/>
      <c r="AK22" s="811"/>
      <c r="AL22" s="811"/>
      <c r="AM22" s="811"/>
      <c r="AN22" s="811"/>
      <c r="AO22" s="811"/>
      <c r="AP22" s="817"/>
      <c r="AQ22" s="817"/>
      <c r="AR22" s="817"/>
      <c r="AS22" s="811"/>
      <c r="AT22" s="811"/>
      <c r="AU22" s="811"/>
      <c r="AV22" s="811"/>
      <c r="AW22" s="811"/>
      <c r="AX22" s="817"/>
      <c r="AY22" s="817"/>
      <c r="AZ22" s="811"/>
      <c r="BA22" s="811"/>
      <c r="BB22" s="811"/>
      <c r="BC22" s="811"/>
      <c r="BD22" s="817"/>
      <c r="BE22" s="1200"/>
    </row>
    <row r="23" spans="1:57" s="285" customFormat="1" ht="17.25" customHeight="1">
      <c r="A23" s="991" t="s">
        <v>15</v>
      </c>
      <c r="B23" s="818">
        <v>100</v>
      </c>
      <c r="C23" s="818">
        <v>100</v>
      </c>
      <c r="D23" s="818">
        <v>100</v>
      </c>
      <c r="E23" s="1377"/>
      <c r="F23" s="1110">
        <v>0.99470000000000003</v>
      </c>
      <c r="G23" s="818">
        <v>100</v>
      </c>
      <c r="H23" s="818">
        <v>100</v>
      </c>
      <c r="I23" s="908">
        <v>99.479166666666657</v>
      </c>
      <c r="J23" s="908">
        <v>100</v>
      </c>
      <c r="K23" s="818">
        <v>100</v>
      </c>
      <c r="L23" s="1040">
        <v>98.9</v>
      </c>
      <c r="M23" s="1122"/>
      <c r="N23" s="818"/>
      <c r="O23" s="818"/>
      <c r="P23" s="818"/>
      <c r="Q23" s="818"/>
      <c r="R23" s="818"/>
      <c r="S23" s="818"/>
      <c r="T23" s="818"/>
      <c r="U23" s="818"/>
      <c r="V23" s="818"/>
      <c r="W23" s="818"/>
      <c r="X23" s="818"/>
      <c r="Y23" s="818"/>
      <c r="Z23" s="818"/>
      <c r="AA23" s="818"/>
      <c r="AB23" s="818"/>
      <c r="AC23" s="818"/>
      <c r="AD23" s="1123"/>
      <c r="AE23" s="818"/>
      <c r="AF23" s="818"/>
      <c r="AG23" s="818"/>
      <c r="AH23" s="1097"/>
      <c r="AI23" s="1185" t="s">
        <v>72</v>
      </c>
      <c r="AJ23" s="1093"/>
      <c r="AK23" s="811"/>
      <c r="AL23" s="811"/>
      <c r="AM23" s="811"/>
      <c r="AN23" s="811"/>
      <c r="AO23" s="811"/>
      <c r="AP23" s="817"/>
      <c r="AQ23" s="817"/>
      <c r="AR23" s="817"/>
      <c r="AS23" s="811"/>
      <c r="AT23" s="811"/>
      <c r="AU23" s="811"/>
      <c r="AV23" s="811"/>
      <c r="AW23" s="811"/>
      <c r="AX23" s="817"/>
      <c r="AY23" s="817"/>
      <c r="AZ23" s="811"/>
      <c r="BA23" s="811"/>
      <c r="BB23" s="811"/>
      <c r="BC23" s="811"/>
      <c r="BD23" s="817"/>
      <c r="BE23" s="1200"/>
    </row>
    <row r="24" spans="1:57" s="285" customFormat="1" ht="17.25" customHeight="1">
      <c r="A24" s="991" t="s">
        <v>16</v>
      </c>
      <c r="B24" s="818">
        <v>100</v>
      </c>
      <c r="C24" s="818">
        <v>100</v>
      </c>
      <c r="D24" s="818">
        <v>100</v>
      </c>
      <c r="E24" s="1378"/>
      <c r="F24" s="1114">
        <v>0</v>
      </c>
      <c r="G24" s="818">
        <v>100</v>
      </c>
      <c r="H24" s="818">
        <v>100</v>
      </c>
      <c r="I24" s="908">
        <v>100</v>
      </c>
      <c r="J24" s="908">
        <v>100</v>
      </c>
      <c r="K24" s="818">
        <v>100</v>
      </c>
      <c r="L24" s="1040">
        <v>100</v>
      </c>
      <c r="M24" s="1122"/>
      <c r="N24" s="818"/>
      <c r="O24" s="818"/>
      <c r="P24" s="818"/>
      <c r="Q24" s="818"/>
      <c r="R24" s="818"/>
      <c r="S24" s="818"/>
      <c r="T24" s="818"/>
      <c r="U24" s="818"/>
      <c r="V24" s="818"/>
      <c r="W24" s="818"/>
      <c r="X24" s="818"/>
      <c r="Y24" s="818"/>
      <c r="Z24" s="818"/>
      <c r="AA24" s="818"/>
      <c r="AB24" s="818"/>
      <c r="AC24" s="818"/>
      <c r="AD24" s="1123"/>
      <c r="AE24" s="818"/>
      <c r="AF24" s="818"/>
      <c r="AG24" s="818"/>
      <c r="AH24" s="1097"/>
      <c r="AI24" s="1185" t="s">
        <v>72</v>
      </c>
      <c r="AJ24" s="1093"/>
      <c r="AK24" s="811"/>
      <c r="AL24" s="811"/>
      <c r="AM24" s="811"/>
      <c r="AN24" s="811"/>
      <c r="AO24" s="811"/>
      <c r="AP24" s="817"/>
      <c r="AQ24" s="817"/>
      <c r="AR24" s="817"/>
      <c r="AS24" s="811"/>
      <c r="AT24" s="811"/>
      <c r="AU24" s="811"/>
      <c r="AV24" s="811"/>
      <c r="AW24" s="811"/>
      <c r="AX24" s="817"/>
      <c r="AY24" s="817"/>
      <c r="AZ24" s="811"/>
      <c r="BA24" s="811"/>
      <c r="BB24" s="811"/>
      <c r="BC24" s="811"/>
      <c r="BD24" s="817"/>
      <c r="BE24" s="1200"/>
    </row>
    <row r="25" spans="1:57" s="902" customFormat="1" ht="35.25" customHeight="1">
      <c r="A25" s="1031" t="s">
        <v>17</v>
      </c>
      <c r="B25" s="1145"/>
      <c r="C25" s="987"/>
      <c r="D25" s="987"/>
      <c r="E25" s="1376" t="s">
        <v>281</v>
      </c>
      <c r="F25" s="987"/>
      <c r="G25" s="1180"/>
      <c r="H25" s="987"/>
      <c r="I25" s="1180"/>
      <c r="J25" s="1180"/>
      <c r="K25" s="987"/>
      <c r="L25" s="1117">
        <v>88.9</v>
      </c>
      <c r="M25" s="1118"/>
      <c r="N25" s="987"/>
      <c r="O25" s="987"/>
      <c r="P25" s="987"/>
      <c r="Q25" s="987"/>
      <c r="R25" s="987"/>
      <c r="S25" s="987"/>
      <c r="T25" s="987"/>
      <c r="U25" s="987"/>
      <c r="V25" s="987"/>
      <c r="W25" s="987"/>
      <c r="X25" s="987"/>
      <c r="Y25" s="987"/>
      <c r="Z25" s="987"/>
      <c r="AA25" s="987"/>
      <c r="AB25" s="987"/>
      <c r="AC25" s="987"/>
      <c r="AD25" s="987"/>
      <c r="AE25" s="987"/>
      <c r="AF25" s="987"/>
      <c r="AG25" s="987"/>
      <c r="AH25" s="1064"/>
      <c r="AI25" s="1181"/>
      <c r="AJ25" s="1098"/>
      <c r="AK25" s="958"/>
      <c r="AL25" s="958"/>
      <c r="AM25" s="958"/>
      <c r="AN25" s="958"/>
      <c r="AO25" s="958"/>
      <c r="AP25" s="964"/>
      <c r="AQ25" s="964"/>
      <c r="AR25" s="964"/>
      <c r="AS25" s="958"/>
      <c r="AT25" s="958"/>
      <c r="AU25" s="958"/>
      <c r="AV25" s="958"/>
      <c r="AW25" s="958"/>
      <c r="AX25" s="964"/>
      <c r="AY25" s="964"/>
      <c r="AZ25" s="958"/>
      <c r="BA25" s="958"/>
      <c r="BB25" s="958"/>
      <c r="BC25" s="958"/>
      <c r="BD25" s="964"/>
      <c r="BE25" s="1201"/>
    </row>
    <row r="26" spans="1:57" s="285" customFormat="1" ht="17.25" customHeight="1">
      <c r="A26" s="991" t="s">
        <v>18</v>
      </c>
      <c r="B26" s="818">
        <v>60</v>
      </c>
      <c r="C26" s="818">
        <v>100</v>
      </c>
      <c r="D26" s="818">
        <v>100</v>
      </c>
      <c r="E26" s="1377"/>
      <c r="F26" s="1114">
        <v>1</v>
      </c>
      <c r="G26" s="811">
        <v>100</v>
      </c>
      <c r="H26" s="811">
        <v>100</v>
      </c>
      <c r="I26" s="908">
        <v>100</v>
      </c>
      <c r="J26" s="908">
        <v>100</v>
      </c>
      <c r="K26" s="818">
        <v>95</v>
      </c>
      <c r="L26" s="1040">
        <v>100</v>
      </c>
      <c r="M26" s="1122"/>
      <c r="N26" s="818"/>
      <c r="O26" s="818"/>
      <c r="P26" s="818"/>
      <c r="Q26" s="818"/>
      <c r="R26" s="818"/>
      <c r="S26" s="818"/>
      <c r="T26" s="818"/>
      <c r="U26" s="818"/>
      <c r="V26" s="818"/>
      <c r="W26" s="818"/>
      <c r="X26" s="818"/>
      <c r="Y26" s="818"/>
      <c r="Z26" s="818"/>
      <c r="AA26" s="818"/>
      <c r="AB26" s="818"/>
      <c r="AC26" s="818"/>
      <c r="AD26" s="818"/>
      <c r="AE26" s="818"/>
      <c r="AF26" s="818"/>
      <c r="AG26" s="818"/>
      <c r="AH26" s="1097"/>
      <c r="AI26" s="1185" t="s">
        <v>72</v>
      </c>
      <c r="AJ26" s="1093"/>
      <c r="AK26" s="811"/>
      <c r="AL26" s="811"/>
      <c r="AM26" s="811"/>
      <c r="AN26" s="811"/>
      <c r="AO26" s="811"/>
      <c r="AP26" s="817"/>
      <c r="AQ26" s="817"/>
      <c r="AR26" s="817"/>
      <c r="AS26" s="811"/>
      <c r="AT26" s="811"/>
      <c r="AU26" s="811"/>
      <c r="AV26" s="811"/>
      <c r="AW26" s="811"/>
      <c r="AX26" s="817"/>
      <c r="AY26" s="817"/>
      <c r="AZ26" s="811"/>
      <c r="BA26" s="811"/>
      <c r="BB26" s="811"/>
      <c r="BC26" s="811"/>
      <c r="BD26" s="817"/>
      <c r="BE26" s="1200"/>
    </row>
    <row r="27" spans="1:57" s="285" customFormat="1" ht="17.25" customHeight="1">
      <c r="A27" s="991" t="s">
        <v>19</v>
      </c>
      <c r="B27" s="818">
        <v>100</v>
      </c>
      <c r="C27" s="818">
        <v>100</v>
      </c>
      <c r="D27" s="818">
        <v>100</v>
      </c>
      <c r="E27" s="1377"/>
      <c r="F27" s="1114">
        <v>1</v>
      </c>
      <c r="G27" s="811">
        <v>100</v>
      </c>
      <c r="H27" s="811">
        <v>100</v>
      </c>
      <c r="I27" s="908">
        <v>100</v>
      </c>
      <c r="J27" s="908">
        <v>100</v>
      </c>
      <c r="K27" s="818">
        <v>100</v>
      </c>
      <c r="L27" s="1115" t="s">
        <v>98</v>
      </c>
      <c r="M27" s="1122"/>
      <c r="N27" s="818"/>
      <c r="O27" s="818"/>
      <c r="P27" s="818"/>
      <c r="Q27" s="818"/>
      <c r="R27" s="818"/>
      <c r="S27" s="818"/>
      <c r="T27" s="818"/>
      <c r="U27" s="818"/>
      <c r="V27" s="818"/>
      <c r="W27" s="818"/>
      <c r="X27" s="818"/>
      <c r="Y27" s="818"/>
      <c r="Z27" s="818"/>
      <c r="AA27" s="818"/>
      <c r="AB27" s="818"/>
      <c r="AC27" s="818"/>
      <c r="AD27" s="818"/>
      <c r="AE27" s="818"/>
      <c r="AF27" s="818"/>
      <c r="AG27" s="818"/>
      <c r="AH27" s="1097"/>
      <c r="AI27" s="1185" t="s">
        <v>72</v>
      </c>
      <c r="AJ27" s="1093"/>
      <c r="AK27" s="811"/>
      <c r="AL27" s="811"/>
      <c r="AM27" s="811"/>
      <c r="AN27" s="811"/>
      <c r="AO27" s="811"/>
      <c r="AP27" s="817"/>
      <c r="AQ27" s="817"/>
      <c r="AR27" s="817"/>
      <c r="AS27" s="811"/>
      <c r="AT27" s="811"/>
      <c r="AU27" s="811"/>
      <c r="AV27" s="811"/>
      <c r="AW27" s="811"/>
      <c r="AX27" s="817"/>
      <c r="AY27" s="817"/>
      <c r="AZ27" s="811"/>
      <c r="BA27" s="811"/>
      <c r="BB27" s="811"/>
      <c r="BC27" s="811"/>
      <c r="BD27" s="817"/>
      <c r="BE27" s="1200"/>
    </row>
    <row r="28" spans="1:57" s="285" customFormat="1" ht="17.25" customHeight="1">
      <c r="A28" s="991" t="s">
        <v>20</v>
      </c>
      <c r="B28" s="818">
        <v>100</v>
      </c>
      <c r="C28" s="815" t="s">
        <v>98</v>
      </c>
      <c r="D28" s="950">
        <v>100</v>
      </c>
      <c r="E28" s="1377"/>
      <c r="F28" s="1114">
        <v>1</v>
      </c>
      <c r="G28" s="811">
        <v>100</v>
      </c>
      <c r="H28" s="811">
        <v>100</v>
      </c>
      <c r="I28" s="908">
        <v>100</v>
      </c>
      <c r="J28" s="908">
        <v>90</v>
      </c>
      <c r="K28" s="818">
        <v>90</v>
      </c>
      <c r="L28" s="1115" t="s">
        <v>98</v>
      </c>
      <c r="M28" s="1122"/>
      <c r="N28" s="818"/>
      <c r="O28" s="818"/>
      <c r="P28" s="818"/>
      <c r="Q28" s="818"/>
      <c r="R28" s="818"/>
      <c r="S28" s="818"/>
      <c r="T28" s="818"/>
      <c r="U28" s="818"/>
      <c r="V28" s="818"/>
      <c r="W28" s="818"/>
      <c r="X28" s="818"/>
      <c r="Y28" s="818"/>
      <c r="Z28" s="818"/>
      <c r="AA28" s="818"/>
      <c r="AB28" s="818"/>
      <c r="AC28" s="818"/>
      <c r="AD28" s="818"/>
      <c r="AE28" s="818"/>
      <c r="AF28" s="818"/>
      <c r="AG28" s="818"/>
      <c r="AH28" s="1097"/>
      <c r="AI28" s="1185" t="s">
        <v>72</v>
      </c>
      <c r="AJ28" s="1093"/>
      <c r="AK28" s="811"/>
      <c r="AL28" s="811"/>
      <c r="AM28" s="811"/>
      <c r="AN28" s="811"/>
      <c r="AO28" s="811"/>
      <c r="AP28" s="817"/>
      <c r="AQ28" s="817"/>
      <c r="AR28" s="817"/>
      <c r="AS28" s="811"/>
      <c r="AT28" s="811"/>
      <c r="AU28" s="811"/>
      <c r="AV28" s="811"/>
      <c r="AW28" s="811"/>
      <c r="AX28" s="817"/>
      <c r="AY28" s="817"/>
      <c r="AZ28" s="811"/>
      <c r="BA28" s="811"/>
      <c r="BB28" s="811"/>
      <c r="BC28" s="811"/>
      <c r="BD28" s="817"/>
      <c r="BE28" s="1200"/>
    </row>
    <row r="29" spans="1:57" s="285" customFormat="1" ht="17.25" customHeight="1">
      <c r="A29" s="991" t="s">
        <v>21</v>
      </c>
      <c r="B29" s="818">
        <v>100</v>
      </c>
      <c r="C29" s="818">
        <v>33.333333333333329</v>
      </c>
      <c r="D29" s="811">
        <v>100</v>
      </c>
      <c r="E29" s="1377"/>
      <c r="F29" s="1114">
        <v>1</v>
      </c>
      <c r="G29" s="811">
        <v>100</v>
      </c>
      <c r="H29" s="811">
        <v>100</v>
      </c>
      <c r="I29" s="908">
        <v>85</v>
      </c>
      <c r="J29" s="908">
        <v>90</v>
      </c>
      <c r="K29" s="818">
        <v>100</v>
      </c>
      <c r="L29" s="1115" t="s">
        <v>98</v>
      </c>
      <c r="M29" s="1122"/>
      <c r="N29" s="818"/>
      <c r="O29" s="818"/>
      <c r="P29" s="818"/>
      <c r="Q29" s="818"/>
      <c r="R29" s="818"/>
      <c r="S29" s="818"/>
      <c r="T29" s="818"/>
      <c r="U29" s="818"/>
      <c r="V29" s="818"/>
      <c r="W29" s="818"/>
      <c r="X29" s="818"/>
      <c r="Y29" s="818"/>
      <c r="Z29" s="818"/>
      <c r="AA29" s="818"/>
      <c r="AB29" s="818"/>
      <c r="AC29" s="818"/>
      <c r="AD29" s="818"/>
      <c r="AE29" s="818"/>
      <c r="AF29" s="818"/>
      <c r="AG29" s="818"/>
      <c r="AH29" s="1097"/>
      <c r="AI29" s="1185" t="s">
        <v>72</v>
      </c>
      <c r="AJ29" s="1093"/>
      <c r="AK29" s="811"/>
      <c r="AL29" s="811"/>
      <c r="AM29" s="811"/>
      <c r="AN29" s="811"/>
      <c r="AO29" s="811"/>
      <c r="AP29" s="817"/>
      <c r="AQ29" s="817"/>
      <c r="AR29" s="817"/>
      <c r="AS29" s="811"/>
      <c r="AT29" s="811"/>
      <c r="AU29" s="811"/>
      <c r="AV29" s="811"/>
      <c r="AW29" s="811"/>
      <c r="AX29" s="817"/>
      <c r="AY29" s="817"/>
      <c r="AZ29" s="811"/>
      <c r="BA29" s="811"/>
      <c r="BB29" s="811"/>
      <c r="BC29" s="811"/>
      <c r="BD29" s="817"/>
      <c r="BE29" s="1200"/>
    </row>
    <row r="30" spans="1:57" ht="17.25" customHeight="1">
      <c r="A30" s="1001" t="s">
        <v>22</v>
      </c>
      <c r="B30" s="823">
        <v>100</v>
      </c>
      <c r="C30" s="826">
        <v>100</v>
      </c>
      <c r="D30" s="1119">
        <v>100</v>
      </c>
      <c r="E30" s="1377"/>
      <c r="F30" s="1124">
        <v>0.85</v>
      </c>
      <c r="G30" s="813">
        <v>90</v>
      </c>
      <c r="H30" s="865">
        <v>90</v>
      </c>
      <c r="I30" s="1182">
        <v>90</v>
      </c>
      <c r="J30" s="1183">
        <v>95</v>
      </c>
      <c r="K30" s="1119">
        <v>95</v>
      </c>
      <c r="L30" s="1121">
        <v>66.66</v>
      </c>
      <c r="M30" s="1122"/>
      <c r="N30" s="818"/>
      <c r="O30" s="818"/>
      <c r="P30" s="818"/>
      <c r="Q30" s="818"/>
      <c r="R30" s="818"/>
      <c r="S30" s="818"/>
      <c r="T30" s="818"/>
      <c r="U30" s="818"/>
      <c r="V30" s="818"/>
      <c r="W30" s="818"/>
      <c r="X30" s="818"/>
      <c r="Y30" s="818"/>
      <c r="Z30" s="818"/>
      <c r="AA30" s="818"/>
      <c r="AB30" s="818"/>
      <c r="AC30" s="818"/>
      <c r="AD30" s="818"/>
      <c r="AE30" s="818"/>
      <c r="AF30" s="818"/>
      <c r="AG30" s="818"/>
      <c r="AH30" s="1097"/>
      <c r="AI30" s="1184" t="s">
        <v>72</v>
      </c>
      <c r="AJ30" s="1093"/>
      <c r="AK30" s="811"/>
      <c r="AL30" s="811"/>
      <c r="AM30" s="811"/>
      <c r="AN30" s="811"/>
      <c r="AO30" s="811"/>
      <c r="AP30" s="817"/>
      <c r="AQ30" s="817"/>
      <c r="AR30" s="817"/>
      <c r="AS30" s="811"/>
      <c r="AT30" s="811"/>
      <c r="AU30" s="811"/>
      <c r="AV30" s="811"/>
      <c r="AW30" s="811"/>
      <c r="AX30" s="817"/>
      <c r="AY30" s="817"/>
      <c r="AZ30" s="811"/>
      <c r="BA30" s="811"/>
      <c r="BB30" s="811"/>
      <c r="BC30" s="811"/>
      <c r="BD30" s="817"/>
      <c r="BE30" s="1200"/>
    </row>
    <row r="31" spans="1:57" ht="17.25" customHeight="1">
      <c r="A31" s="1001" t="s">
        <v>23</v>
      </c>
      <c r="B31" s="823">
        <v>100</v>
      </c>
      <c r="C31" s="826">
        <v>100</v>
      </c>
      <c r="D31" s="1119">
        <v>100</v>
      </c>
      <c r="E31" s="1377"/>
      <c r="F31" s="1125">
        <v>1</v>
      </c>
      <c r="G31" s="813">
        <v>100</v>
      </c>
      <c r="H31" s="865">
        <v>100</v>
      </c>
      <c r="I31" s="1186">
        <v>75</v>
      </c>
      <c r="J31" s="1183">
        <v>90</v>
      </c>
      <c r="K31" s="1119">
        <v>100</v>
      </c>
      <c r="L31" s="1126" t="s">
        <v>98</v>
      </c>
      <c r="M31" s="1122"/>
      <c r="N31" s="818"/>
      <c r="O31" s="818"/>
      <c r="P31" s="818"/>
      <c r="Q31" s="818"/>
      <c r="R31" s="818"/>
      <c r="S31" s="818"/>
      <c r="T31" s="818"/>
      <c r="U31" s="818"/>
      <c r="V31" s="818"/>
      <c r="W31" s="818"/>
      <c r="X31" s="818"/>
      <c r="Y31" s="818"/>
      <c r="Z31" s="818"/>
      <c r="AA31" s="818"/>
      <c r="AB31" s="818"/>
      <c r="AC31" s="818"/>
      <c r="AD31" s="818"/>
      <c r="AE31" s="818"/>
      <c r="AF31" s="818"/>
      <c r="AG31" s="818"/>
      <c r="AH31" s="1097"/>
      <c r="AI31" s="1184" t="s">
        <v>72</v>
      </c>
      <c r="AJ31" s="1093"/>
      <c r="AK31" s="811"/>
      <c r="AL31" s="811"/>
      <c r="AM31" s="811"/>
      <c r="AN31" s="811"/>
      <c r="AO31" s="811"/>
      <c r="AP31" s="817"/>
      <c r="AQ31" s="817"/>
      <c r="AR31" s="817"/>
      <c r="AS31" s="811"/>
      <c r="AT31" s="811"/>
      <c r="AU31" s="811"/>
      <c r="AV31" s="811"/>
      <c r="AW31" s="811"/>
      <c r="AX31" s="817"/>
      <c r="AY31" s="817"/>
      <c r="AZ31" s="811"/>
      <c r="BA31" s="811"/>
      <c r="BB31" s="811"/>
      <c r="BC31" s="811"/>
      <c r="BD31" s="817"/>
      <c r="BE31" s="1200"/>
    </row>
    <row r="32" spans="1:57" ht="17.25" customHeight="1">
      <c r="A32" s="1001" t="s">
        <v>24</v>
      </c>
      <c r="B32" s="823">
        <v>100</v>
      </c>
      <c r="C32" s="826">
        <v>94.73684210526315</v>
      </c>
      <c r="D32" s="1119">
        <v>100</v>
      </c>
      <c r="E32" s="1377"/>
      <c r="F32" s="1127">
        <v>0.95450000000000002</v>
      </c>
      <c r="G32" s="813">
        <v>95</v>
      </c>
      <c r="H32" s="865">
        <v>95</v>
      </c>
      <c r="I32" s="1186">
        <v>84.615384615384613</v>
      </c>
      <c r="J32" s="1183">
        <v>90</v>
      </c>
      <c r="K32" s="1119">
        <v>90</v>
      </c>
      <c r="L32" s="1121">
        <v>85.71</v>
      </c>
      <c r="M32" s="1122"/>
      <c r="N32" s="818"/>
      <c r="O32" s="818"/>
      <c r="P32" s="818"/>
      <c r="Q32" s="818"/>
      <c r="R32" s="818"/>
      <c r="S32" s="985"/>
      <c r="T32" s="818"/>
      <c r="U32" s="818"/>
      <c r="V32" s="818"/>
      <c r="W32" s="818"/>
      <c r="X32" s="818"/>
      <c r="Y32" s="818"/>
      <c r="Z32" s="818"/>
      <c r="AA32" s="818"/>
      <c r="AB32" s="818"/>
      <c r="AC32" s="818"/>
      <c r="AD32" s="818"/>
      <c r="AE32" s="818"/>
      <c r="AF32" s="818"/>
      <c r="AG32" s="818"/>
      <c r="AH32" s="1097"/>
      <c r="AI32" s="1184" t="s">
        <v>72</v>
      </c>
      <c r="AJ32" s="1093"/>
      <c r="AK32" s="811"/>
      <c r="AL32" s="811"/>
      <c r="AM32" s="811"/>
      <c r="AN32" s="811"/>
      <c r="AO32" s="811"/>
      <c r="AP32" s="817"/>
      <c r="AQ32" s="817"/>
      <c r="AR32" s="817"/>
      <c r="AS32" s="811"/>
      <c r="AT32" s="811"/>
      <c r="AU32" s="811"/>
      <c r="AV32" s="811"/>
      <c r="AW32" s="811"/>
      <c r="AX32" s="817"/>
      <c r="AY32" s="817"/>
      <c r="AZ32" s="811"/>
      <c r="BA32" s="811"/>
      <c r="BB32" s="811"/>
      <c r="BC32" s="811"/>
      <c r="BD32" s="817"/>
      <c r="BE32" s="1200"/>
    </row>
    <row r="33" spans="1:57" s="285" customFormat="1" ht="17.25" customHeight="1">
      <c r="A33" s="991" t="s">
        <v>25</v>
      </c>
      <c r="B33" s="818">
        <v>100</v>
      </c>
      <c r="C33" s="818">
        <v>100</v>
      </c>
      <c r="D33" s="818">
        <v>100</v>
      </c>
      <c r="E33" s="1378"/>
      <c r="F33" s="1114">
        <v>1</v>
      </c>
      <c r="G33" s="811">
        <v>100</v>
      </c>
      <c r="H33" s="811">
        <v>100</v>
      </c>
      <c r="I33" s="908">
        <v>100</v>
      </c>
      <c r="J33" s="908">
        <v>100</v>
      </c>
      <c r="K33" s="811" t="s">
        <v>600</v>
      </c>
      <c r="L33" s="1115" t="s">
        <v>98</v>
      </c>
      <c r="M33" s="1122"/>
      <c r="N33" s="818"/>
      <c r="O33" s="818"/>
      <c r="P33" s="818"/>
      <c r="Q33" s="818"/>
      <c r="R33" s="818"/>
      <c r="S33" s="818"/>
      <c r="T33" s="818"/>
      <c r="U33" s="818"/>
      <c r="V33" s="818"/>
      <c r="W33" s="818"/>
      <c r="X33" s="818"/>
      <c r="Y33" s="818"/>
      <c r="Z33" s="818"/>
      <c r="AA33" s="818"/>
      <c r="AB33" s="818"/>
      <c r="AC33" s="818"/>
      <c r="AD33" s="818"/>
      <c r="AE33" s="818"/>
      <c r="AF33" s="818"/>
      <c r="AG33" s="818"/>
      <c r="AH33" s="1097"/>
      <c r="AI33" s="1185" t="s">
        <v>72</v>
      </c>
      <c r="AJ33" s="1093"/>
      <c r="AK33" s="811"/>
      <c r="AL33" s="811"/>
      <c r="AM33" s="811"/>
      <c r="AN33" s="811"/>
      <c r="AO33" s="811"/>
      <c r="AP33" s="817"/>
      <c r="AQ33" s="817"/>
      <c r="AR33" s="817"/>
      <c r="AS33" s="811"/>
      <c r="AT33" s="811"/>
      <c r="AU33" s="811"/>
      <c r="AV33" s="811"/>
      <c r="AW33" s="811"/>
      <c r="AX33" s="817"/>
      <c r="AY33" s="817"/>
      <c r="AZ33" s="811"/>
      <c r="BA33" s="811"/>
      <c r="BB33" s="811"/>
      <c r="BC33" s="811"/>
      <c r="BD33" s="817"/>
      <c r="BE33" s="1200"/>
    </row>
    <row r="34" spans="1:57" s="902" customFormat="1" ht="32.25" customHeight="1">
      <c r="A34" s="1000" t="s">
        <v>79</v>
      </c>
      <c r="B34" s="1147"/>
      <c r="C34" s="987"/>
      <c r="D34" s="987"/>
      <c r="E34" s="1373" t="s">
        <v>281</v>
      </c>
      <c r="F34" s="987"/>
      <c r="G34" s="1180"/>
      <c r="H34" s="987"/>
      <c r="I34" s="1180"/>
      <c r="J34" s="1180"/>
      <c r="K34" s="987"/>
      <c r="L34" s="1117">
        <v>82.8</v>
      </c>
      <c r="M34" s="1118"/>
      <c r="N34" s="987"/>
      <c r="O34" s="987"/>
      <c r="P34" s="987"/>
      <c r="Q34" s="987"/>
      <c r="R34" s="987"/>
      <c r="S34" s="987"/>
      <c r="T34" s="987"/>
      <c r="U34" s="987"/>
      <c r="V34" s="987"/>
      <c r="W34" s="987"/>
      <c r="X34" s="987"/>
      <c r="Y34" s="987"/>
      <c r="Z34" s="987"/>
      <c r="AA34" s="987"/>
      <c r="AB34" s="987"/>
      <c r="AC34" s="987"/>
      <c r="AD34" s="987"/>
      <c r="AE34" s="987"/>
      <c r="AF34" s="987"/>
      <c r="AG34" s="987"/>
      <c r="AH34" s="1064"/>
      <c r="AI34" s="1187"/>
      <c r="AJ34" s="1098"/>
      <c r="AK34" s="958"/>
      <c r="AL34" s="958"/>
      <c r="AM34" s="958"/>
      <c r="AN34" s="958"/>
      <c r="AO34" s="958"/>
      <c r="AP34" s="964"/>
      <c r="AQ34" s="964"/>
      <c r="AR34" s="964"/>
      <c r="AS34" s="958"/>
      <c r="AT34" s="958"/>
      <c r="AU34" s="958"/>
      <c r="AV34" s="958"/>
      <c r="AW34" s="958"/>
      <c r="AX34" s="964"/>
      <c r="AY34" s="964"/>
      <c r="AZ34" s="958"/>
      <c r="BA34" s="958"/>
      <c r="BB34" s="958"/>
      <c r="BC34" s="958"/>
      <c r="BD34" s="964"/>
      <c r="BE34" s="1201"/>
    </row>
    <row r="35" spans="1:57" ht="17.25" customHeight="1">
      <c r="A35" s="1001" t="s">
        <v>26</v>
      </c>
      <c r="B35" s="823">
        <v>100</v>
      </c>
      <c r="C35" s="826">
        <v>100</v>
      </c>
      <c r="D35" s="1119">
        <v>100</v>
      </c>
      <c r="E35" s="1374"/>
      <c r="F35" s="1125">
        <v>1</v>
      </c>
      <c r="G35" s="813">
        <v>100</v>
      </c>
      <c r="H35" s="865">
        <v>100</v>
      </c>
      <c r="I35" s="1188">
        <v>50</v>
      </c>
      <c r="J35" s="1183">
        <v>90</v>
      </c>
      <c r="K35" s="1119">
        <v>95</v>
      </c>
      <c r="L35" s="1121">
        <v>80</v>
      </c>
      <c r="M35" s="1122"/>
      <c r="N35" s="1128"/>
      <c r="O35" s="1128"/>
      <c r="P35" s="1128"/>
      <c r="Q35" s="1128"/>
      <c r="R35" s="1128"/>
      <c r="S35" s="985"/>
      <c r="T35" s="985"/>
      <c r="U35" s="985"/>
      <c r="V35" s="1128"/>
      <c r="W35" s="818"/>
      <c r="X35" s="818"/>
      <c r="Y35" s="1128"/>
      <c r="Z35" s="1128"/>
      <c r="AA35" s="818"/>
      <c r="AB35" s="985"/>
      <c r="AC35" s="1128"/>
      <c r="AD35" s="1128"/>
      <c r="AE35" s="1128"/>
      <c r="AF35" s="1128"/>
      <c r="AG35" s="985"/>
      <c r="AH35" s="1129"/>
      <c r="AI35" s="1189" t="s">
        <v>72</v>
      </c>
      <c r="AJ35" s="1093"/>
      <c r="AK35" s="811"/>
      <c r="AL35" s="811"/>
      <c r="AM35" s="811"/>
      <c r="AN35" s="811"/>
      <c r="AO35" s="811"/>
      <c r="AP35" s="817"/>
      <c r="AQ35" s="817"/>
      <c r="AR35" s="817"/>
      <c r="AS35" s="811"/>
      <c r="AT35" s="811"/>
      <c r="AU35" s="811"/>
      <c r="AV35" s="811"/>
      <c r="AW35" s="811"/>
      <c r="AX35" s="817"/>
      <c r="AY35" s="817"/>
      <c r="AZ35" s="811"/>
      <c r="BA35" s="811"/>
      <c r="BB35" s="811"/>
      <c r="BC35" s="811"/>
      <c r="BD35" s="817"/>
      <c r="BE35" s="1200"/>
    </row>
    <row r="36" spans="1:57" s="285" customFormat="1" ht="17.25" customHeight="1">
      <c r="A36" s="991" t="s">
        <v>27</v>
      </c>
      <c r="B36" s="818">
        <v>100</v>
      </c>
      <c r="C36" s="818">
        <v>100</v>
      </c>
      <c r="D36" s="818">
        <v>100</v>
      </c>
      <c r="E36" s="1374"/>
      <c r="F36" s="1114">
        <v>1</v>
      </c>
      <c r="G36" s="811">
        <v>100</v>
      </c>
      <c r="H36" s="811">
        <v>100</v>
      </c>
      <c r="I36" s="908">
        <v>83.333333333333343</v>
      </c>
      <c r="J36" s="908">
        <v>90</v>
      </c>
      <c r="K36" s="818">
        <v>90</v>
      </c>
      <c r="L36" s="1040">
        <v>100</v>
      </c>
      <c r="M36" s="1122"/>
      <c r="N36" s="1128"/>
      <c r="O36" s="1128"/>
      <c r="P36" s="1128"/>
      <c r="Q36" s="1128"/>
      <c r="R36" s="1128"/>
      <c r="S36" s="985"/>
      <c r="T36" s="985"/>
      <c r="U36" s="985"/>
      <c r="V36" s="1128"/>
      <c r="W36" s="818"/>
      <c r="X36" s="818"/>
      <c r="Y36" s="1128"/>
      <c r="Z36" s="1128"/>
      <c r="AA36" s="818"/>
      <c r="AB36" s="985"/>
      <c r="AC36" s="1128"/>
      <c r="AD36" s="1128"/>
      <c r="AE36" s="1128"/>
      <c r="AF36" s="1128"/>
      <c r="AG36" s="985"/>
      <c r="AH36" s="1129"/>
      <c r="AI36" s="1178" t="s">
        <v>72</v>
      </c>
      <c r="AJ36" s="1093"/>
      <c r="AK36" s="811"/>
      <c r="AL36" s="811"/>
      <c r="AM36" s="811"/>
      <c r="AN36" s="811"/>
      <c r="AO36" s="811"/>
      <c r="AP36" s="817"/>
      <c r="AQ36" s="817"/>
      <c r="AR36" s="817"/>
      <c r="AS36" s="811"/>
      <c r="AT36" s="811"/>
      <c r="AU36" s="811"/>
      <c r="AV36" s="811"/>
      <c r="AW36" s="811"/>
      <c r="AX36" s="817"/>
      <c r="AY36" s="817"/>
      <c r="AZ36" s="811"/>
      <c r="BA36" s="811"/>
      <c r="BB36" s="811"/>
      <c r="BC36" s="811"/>
      <c r="BD36" s="817"/>
      <c r="BE36" s="1200"/>
    </row>
    <row r="37" spans="1:57" ht="17.25" customHeight="1">
      <c r="A37" s="1001" t="s">
        <v>28</v>
      </c>
      <c r="B37" s="823">
        <v>50</v>
      </c>
      <c r="C37" s="826">
        <v>71.428571428571431</v>
      </c>
      <c r="D37" s="865">
        <v>80</v>
      </c>
      <c r="E37" s="1374"/>
      <c r="F37" s="1125">
        <v>1</v>
      </c>
      <c r="G37" s="813">
        <v>100</v>
      </c>
      <c r="H37" s="865">
        <v>100</v>
      </c>
      <c r="I37" s="908" t="s">
        <v>98</v>
      </c>
      <c r="J37" s="1183">
        <v>100</v>
      </c>
      <c r="K37" s="1119">
        <v>80</v>
      </c>
      <c r="L37" s="1130">
        <v>100</v>
      </c>
      <c r="M37" s="1122"/>
      <c r="N37" s="1128"/>
      <c r="O37" s="1128"/>
      <c r="P37" s="1128"/>
      <c r="Q37" s="1128"/>
      <c r="R37" s="1128"/>
      <c r="S37" s="985"/>
      <c r="T37" s="985"/>
      <c r="U37" s="985"/>
      <c r="V37" s="1128"/>
      <c r="W37" s="818"/>
      <c r="X37" s="818"/>
      <c r="Y37" s="1128"/>
      <c r="Z37" s="1128"/>
      <c r="AA37" s="818"/>
      <c r="AB37" s="985"/>
      <c r="AC37" s="1128"/>
      <c r="AD37" s="1128"/>
      <c r="AE37" s="1128"/>
      <c r="AF37" s="1128"/>
      <c r="AG37" s="985"/>
      <c r="AH37" s="1129"/>
      <c r="AI37" s="1189" t="s">
        <v>72</v>
      </c>
      <c r="AJ37" s="1093"/>
      <c r="AK37" s="811"/>
      <c r="AL37" s="811"/>
      <c r="AM37" s="811"/>
      <c r="AN37" s="811"/>
      <c r="AO37" s="811"/>
      <c r="AP37" s="817"/>
      <c r="AQ37" s="817"/>
      <c r="AR37" s="817"/>
      <c r="AS37" s="811"/>
      <c r="AT37" s="811"/>
      <c r="AU37" s="811"/>
      <c r="AV37" s="811"/>
      <c r="AW37" s="811"/>
      <c r="AX37" s="817"/>
      <c r="AY37" s="817"/>
      <c r="AZ37" s="811"/>
      <c r="BA37" s="811"/>
      <c r="BB37" s="811"/>
      <c r="BC37" s="811"/>
      <c r="BD37" s="817"/>
      <c r="BE37" s="1200"/>
    </row>
    <row r="38" spans="1:57" ht="17.25" customHeight="1">
      <c r="A38" s="1001" t="s">
        <v>29</v>
      </c>
      <c r="B38" s="823">
        <v>100</v>
      </c>
      <c r="C38" s="826">
        <v>100</v>
      </c>
      <c r="D38" s="865">
        <v>100</v>
      </c>
      <c r="E38" s="1374"/>
      <c r="F38" s="1125">
        <v>1</v>
      </c>
      <c r="G38" s="813">
        <v>100</v>
      </c>
      <c r="H38" s="865">
        <v>100</v>
      </c>
      <c r="I38" s="1182">
        <v>100</v>
      </c>
      <c r="J38" s="1183">
        <v>100</v>
      </c>
      <c r="K38" s="1119">
        <v>100</v>
      </c>
      <c r="L38" s="1126" t="s">
        <v>98</v>
      </c>
      <c r="M38" s="1122"/>
      <c r="N38" s="1128"/>
      <c r="O38" s="1128"/>
      <c r="P38" s="1128"/>
      <c r="Q38" s="1128"/>
      <c r="R38" s="1128"/>
      <c r="S38" s="985"/>
      <c r="T38" s="985"/>
      <c r="U38" s="985"/>
      <c r="V38" s="1128"/>
      <c r="W38" s="818"/>
      <c r="X38" s="818"/>
      <c r="Y38" s="1128"/>
      <c r="Z38" s="1128"/>
      <c r="AA38" s="818"/>
      <c r="AB38" s="985"/>
      <c r="AC38" s="1128"/>
      <c r="AD38" s="1128"/>
      <c r="AE38" s="1128"/>
      <c r="AF38" s="1128"/>
      <c r="AG38" s="985"/>
      <c r="AH38" s="1129"/>
      <c r="AI38" s="1189" t="s">
        <v>72</v>
      </c>
      <c r="AJ38" s="1093"/>
      <c r="AK38" s="811"/>
      <c r="AL38" s="811"/>
      <c r="AM38" s="811"/>
      <c r="AN38" s="811"/>
      <c r="AO38" s="811"/>
      <c r="AP38" s="817"/>
      <c r="AQ38" s="817"/>
      <c r="AR38" s="817"/>
      <c r="AS38" s="811"/>
      <c r="AT38" s="811"/>
      <c r="AU38" s="811"/>
      <c r="AV38" s="811"/>
      <c r="AW38" s="811"/>
      <c r="AX38" s="817"/>
      <c r="AY38" s="817"/>
      <c r="AZ38" s="811"/>
      <c r="BA38" s="811"/>
      <c r="BB38" s="811"/>
      <c r="BC38" s="811"/>
      <c r="BD38" s="817"/>
      <c r="BE38" s="1200"/>
    </row>
    <row r="39" spans="1:57" s="285" customFormat="1" ht="17.25" customHeight="1">
      <c r="A39" s="991" t="s">
        <v>30</v>
      </c>
      <c r="B39" s="818">
        <v>100</v>
      </c>
      <c r="C39" s="818">
        <v>52.173913043478258</v>
      </c>
      <c r="D39" s="811">
        <v>100</v>
      </c>
      <c r="E39" s="1374"/>
      <c r="F39" s="1114">
        <v>1</v>
      </c>
      <c r="G39" s="811">
        <v>100</v>
      </c>
      <c r="H39" s="811">
        <v>100</v>
      </c>
      <c r="I39" s="908">
        <v>91</v>
      </c>
      <c r="J39" s="908">
        <v>100</v>
      </c>
      <c r="K39" s="811" t="s">
        <v>600</v>
      </c>
      <c r="L39" s="1111">
        <v>96.8</v>
      </c>
      <c r="M39" s="1122"/>
      <c r="N39" s="1128"/>
      <c r="O39" s="1128"/>
      <c r="P39" s="1128"/>
      <c r="Q39" s="1128"/>
      <c r="R39" s="1128"/>
      <c r="S39" s="985"/>
      <c r="T39" s="985"/>
      <c r="U39" s="985"/>
      <c r="V39" s="1128"/>
      <c r="W39" s="818"/>
      <c r="X39" s="818"/>
      <c r="Y39" s="1128"/>
      <c r="Z39" s="1128"/>
      <c r="AA39" s="818"/>
      <c r="AB39" s="985"/>
      <c r="AC39" s="1128"/>
      <c r="AD39" s="1128"/>
      <c r="AE39" s="1128"/>
      <c r="AF39" s="1128"/>
      <c r="AG39" s="985"/>
      <c r="AH39" s="1129"/>
      <c r="AI39" s="1178" t="s">
        <v>72</v>
      </c>
      <c r="AJ39" s="1093"/>
      <c r="AK39" s="811"/>
      <c r="AL39" s="811"/>
      <c r="AM39" s="811"/>
      <c r="AN39" s="811"/>
      <c r="AO39" s="811"/>
      <c r="AP39" s="817"/>
      <c r="AQ39" s="817"/>
      <c r="AR39" s="817"/>
      <c r="AS39" s="811"/>
      <c r="AT39" s="811"/>
      <c r="AU39" s="811"/>
      <c r="AV39" s="811"/>
      <c r="AW39" s="811"/>
      <c r="AX39" s="817"/>
      <c r="AY39" s="817"/>
      <c r="AZ39" s="811"/>
      <c r="BA39" s="811"/>
      <c r="BB39" s="811"/>
      <c r="BC39" s="811"/>
      <c r="BD39" s="817"/>
      <c r="BE39" s="1200"/>
    </row>
    <row r="40" spans="1:57" ht="17.25" customHeight="1">
      <c r="A40" s="1001" t="s">
        <v>31</v>
      </c>
      <c r="B40" s="823">
        <v>100</v>
      </c>
      <c r="C40" s="826">
        <v>100</v>
      </c>
      <c r="D40" s="865">
        <v>100</v>
      </c>
      <c r="E40" s="1374"/>
      <c r="F40" s="1131">
        <v>0</v>
      </c>
      <c r="G40" s="813">
        <v>100</v>
      </c>
      <c r="H40" s="865">
        <v>100</v>
      </c>
      <c r="I40" s="908" t="s">
        <v>98</v>
      </c>
      <c r="J40" s="1183">
        <v>100</v>
      </c>
      <c r="K40" s="1119">
        <v>100</v>
      </c>
      <c r="L40" s="1130">
        <v>100</v>
      </c>
      <c r="M40" s="1122"/>
      <c r="N40" s="1128"/>
      <c r="O40" s="1128"/>
      <c r="P40" s="1128"/>
      <c r="Q40" s="1128"/>
      <c r="R40" s="1128"/>
      <c r="S40" s="985"/>
      <c r="T40" s="985"/>
      <c r="U40" s="985"/>
      <c r="V40" s="1128"/>
      <c r="W40" s="818"/>
      <c r="X40" s="818"/>
      <c r="Y40" s="1128"/>
      <c r="Z40" s="1128"/>
      <c r="AA40" s="818"/>
      <c r="AB40" s="985"/>
      <c r="AC40" s="1128"/>
      <c r="AD40" s="1128"/>
      <c r="AE40" s="1128"/>
      <c r="AF40" s="1128"/>
      <c r="AG40" s="985"/>
      <c r="AH40" s="1129"/>
      <c r="AI40" s="1189" t="s">
        <v>72</v>
      </c>
      <c r="AJ40" s="1093"/>
      <c r="AK40" s="811"/>
      <c r="AL40" s="811"/>
      <c r="AM40" s="811"/>
      <c r="AN40" s="811"/>
      <c r="AO40" s="811"/>
      <c r="AP40" s="817"/>
      <c r="AQ40" s="817"/>
      <c r="AR40" s="817"/>
      <c r="AS40" s="811"/>
      <c r="AT40" s="811"/>
      <c r="AU40" s="811"/>
      <c r="AV40" s="811"/>
      <c r="AW40" s="811"/>
      <c r="AX40" s="817"/>
      <c r="AY40" s="817"/>
      <c r="AZ40" s="811"/>
      <c r="BA40" s="811"/>
      <c r="BB40" s="811"/>
      <c r="BC40" s="811"/>
      <c r="BD40" s="817"/>
      <c r="BE40" s="1200"/>
    </row>
    <row r="41" spans="1:57" ht="17.25" customHeight="1">
      <c r="A41" s="1001" t="s">
        <v>32</v>
      </c>
      <c r="B41" s="823">
        <v>95</v>
      </c>
      <c r="C41" s="826">
        <v>45.29</v>
      </c>
      <c r="D41" s="865">
        <v>90</v>
      </c>
      <c r="E41" s="1374"/>
      <c r="F41" s="1132">
        <v>0.50700000000000001</v>
      </c>
      <c r="G41" s="813">
        <v>90</v>
      </c>
      <c r="H41" s="865">
        <v>90</v>
      </c>
      <c r="I41" s="1186">
        <v>88</v>
      </c>
      <c r="J41" s="1183">
        <v>90</v>
      </c>
      <c r="K41" s="865">
        <v>90</v>
      </c>
      <c r="L41" s="1133">
        <v>80.5</v>
      </c>
      <c r="M41" s="1122"/>
      <c r="N41" s="1128"/>
      <c r="O41" s="1128"/>
      <c r="P41" s="1128"/>
      <c r="Q41" s="1128"/>
      <c r="R41" s="1128"/>
      <c r="S41" s="985"/>
      <c r="T41" s="985"/>
      <c r="U41" s="985"/>
      <c r="V41" s="1128"/>
      <c r="W41" s="818"/>
      <c r="X41" s="818"/>
      <c r="Y41" s="1128"/>
      <c r="Z41" s="1128"/>
      <c r="AA41" s="818"/>
      <c r="AB41" s="985"/>
      <c r="AC41" s="1128"/>
      <c r="AD41" s="1128"/>
      <c r="AE41" s="1128"/>
      <c r="AF41" s="1128"/>
      <c r="AG41" s="985"/>
      <c r="AH41" s="1129"/>
      <c r="AI41" s="1189" t="s">
        <v>72</v>
      </c>
      <c r="AJ41" s="1093"/>
      <c r="AK41" s="811"/>
      <c r="AL41" s="811"/>
      <c r="AM41" s="811"/>
      <c r="AN41" s="811"/>
      <c r="AO41" s="811"/>
      <c r="AP41" s="817"/>
      <c r="AQ41" s="817"/>
      <c r="AR41" s="817"/>
      <c r="AS41" s="811"/>
      <c r="AT41" s="811"/>
      <c r="AU41" s="811"/>
      <c r="AV41" s="811"/>
      <c r="AW41" s="811"/>
      <c r="AX41" s="817"/>
      <c r="AY41" s="817"/>
      <c r="AZ41" s="811"/>
      <c r="BA41" s="811"/>
      <c r="BB41" s="811"/>
      <c r="BC41" s="811"/>
      <c r="BD41" s="817"/>
      <c r="BE41" s="1200"/>
    </row>
    <row r="42" spans="1:57" ht="17.25" customHeight="1">
      <c r="A42" s="1001" t="s">
        <v>33</v>
      </c>
      <c r="B42" s="823">
        <v>100</v>
      </c>
      <c r="C42" s="826">
        <v>100</v>
      </c>
      <c r="D42" s="1119">
        <v>100</v>
      </c>
      <c r="E42" s="1374"/>
      <c r="F42" s="1125">
        <v>1</v>
      </c>
      <c r="G42" s="813">
        <v>100</v>
      </c>
      <c r="H42" s="865">
        <v>100</v>
      </c>
      <c r="I42" s="1182">
        <v>100</v>
      </c>
      <c r="J42" s="1183">
        <v>100</v>
      </c>
      <c r="K42" s="1119">
        <v>100</v>
      </c>
      <c r="L42" s="1130">
        <v>100</v>
      </c>
      <c r="M42" s="1122"/>
      <c r="N42" s="1128"/>
      <c r="O42" s="1128"/>
      <c r="P42" s="1128"/>
      <c r="Q42" s="1128"/>
      <c r="R42" s="1128"/>
      <c r="S42" s="985"/>
      <c r="T42" s="985"/>
      <c r="U42" s="985"/>
      <c r="V42" s="1128"/>
      <c r="W42" s="818"/>
      <c r="X42" s="818"/>
      <c r="Y42" s="1128"/>
      <c r="Z42" s="1128"/>
      <c r="AA42" s="818"/>
      <c r="AB42" s="985"/>
      <c r="AC42" s="1128"/>
      <c r="AD42" s="1128"/>
      <c r="AE42" s="1128"/>
      <c r="AF42" s="1128"/>
      <c r="AG42" s="985"/>
      <c r="AH42" s="1129"/>
      <c r="AI42" s="1189" t="s">
        <v>72</v>
      </c>
      <c r="AJ42" s="1093"/>
      <c r="AK42" s="811"/>
      <c r="AL42" s="811"/>
      <c r="AM42" s="811"/>
      <c r="AN42" s="811"/>
      <c r="AO42" s="811"/>
      <c r="AP42" s="817"/>
      <c r="AQ42" s="817"/>
      <c r="AR42" s="817"/>
      <c r="AS42" s="811"/>
      <c r="AT42" s="811"/>
      <c r="AU42" s="811"/>
      <c r="AV42" s="811"/>
      <c r="AW42" s="811"/>
      <c r="AX42" s="817"/>
      <c r="AY42" s="817"/>
      <c r="AZ42" s="811"/>
      <c r="BA42" s="811"/>
      <c r="BB42" s="811"/>
      <c r="BC42" s="811"/>
      <c r="BD42" s="817"/>
      <c r="BE42" s="1200"/>
    </row>
    <row r="43" spans="1:57" ht="17.25" customHeight="1">
      <c r="A43" s="1001" t="s">
        <v>34</v>
      </c>
      <c r="B43" s="823">
        <v>100</v>
      </c>
      <c r="C43" s="826">
        <v>66.666666666666657</v>
      </c>
      <c r="D43" s="1119">
        <v>100</v>
      </c>
      <c r="E43" s="1374"/>
      <c r="F43" s="1127">
        <v>0.875</v>
      </c>
      <c r="G43" s="813">
        <v>100</v>
      </c>
      <c r="H43" s="865">
        <v>100</v>
      </c>
      <c r="I43" s="1182">
        <v>100</v>
      </c>
      <c r="J43" s="1183">
        <v>100</v>
      </c>
      <c r="K43" s="865" t="s">
        <v>600</v>
      </c>
      <c r="L43" s="1134">
        <v>100</v>
      </c>
      <c r="M43" s="1122"/>
      <c r="N43" s="1128"/>
      <c r="O43" s="1128"/>
      <c r="P43" s="1128"/>
      <c r="Q43" s="1128"/>
      <c r="R43" s="1128"/>
      <c r="S43" s="985"/>
      <c r="T43" s="985"/>
      <c r="U43" s="985"/>
      <c r="V43" s="1128"/>
      <c r="W43" s="818"/>
      <c r="X43" s="818"/>
      <c r="Y43" s="1128"/>
      <c r="Z43" s="1128"/>
      <c r="AA43" s="818"/>
      <c r="AB43" s="985"/>
      <c r="AC43" s="1128"/>
      <c r="AD43" s="1128"/>
      <c r="AE43" s="1128"/>
      <c r="AF43" s="1128"/>
      <c r="AG43" s="985"/>
      <c r="AH43" s="1129"/>
      <c r="AI43" s="1189" t="s">
        <v>72</v>
      </c>
      <c r="AJ43" s="1093"/>
      <c r="AK43" s="811"/>
      <c r="AL43" s="811"/>
      <c r="AM43" s="811"/>
      <c r="AN43" s="811"/>
      <c r="AO43" s="811"/>
      <c r="AP43" s="817"/>
      <c r="AQ43" s="817"/>
      <c r="AR43" s="817"/>
      <c r="AS43" s="811"/>
      <c r="AT43" s="811"/>
      <c r="AU43" s="811"/>
      <c r="AV43" s="811"/>
      <c r="AW43" s="811"/>
      <c r="AX43" s="817"/>
      <c r="AY43" s="817"/>
      <c r="AZ43" s="811"/>
      <c r="BA43" s="811"/>
      <c r="BB43" s="811"/>
      <c r="BC43" s="811"/>
      <c r="BD43" s="817"/>
      <c r="BE43" s="1200"/>
    </row>
    <row r="44" spans="1:57" ht="17.25" customHeight="1">
      <c r="A44" s="1001" t="s">
        <v>35</v>
      </c>
      <c r="B44" s="823">
        <v>100</v>
      </c>
      <c r="C44" s="826">
        <v>80</v>
      </c>
      <c r="D44" s="1119">
        <v>100</v>
      </c>
      <c r="E44" s="1374"/>
      <c r="F44" s="1132">
        <v>0.57140000000000002</v>
      </c>
      <c r="G44" s="813">
        <v>100</v>
      </c>
      <c r="H44" s="865">
        <v>100</v>
      </c>
      <c r="I44" s="1182">
        <v>100</v>
      </c>
      <c r="J44" s="1183">
        <v>100</v>
      </c>
      <c r="K44" s="1119">
        <v>100</v>
      </c>
      <c r="L44" s="1121">
        <v>85.7</v>
      </c>
      <c r="M44" s="1122"/>
      <c r="N44" s="1128"/>
      <c r="O44" s="1128"/>
      <c r="P44" s="1128"/>
      <c r="Q44" s="1128"/>
      <c r="R44" s="1128"/>
      <c r="S44" s="985"/>
      <c r="T44" s="985"/>
      <c r="U44" s="985"/>
      <c r="V44" s="1128"/>
      <c r="W44" s="818"/>
      <c r="X44" s="818"/>
      <c r="Y44" s="1128"/>
      <c r="Z44" s="1128"/>
      <c r="AA44" s="818"/>
      <c r="AB44" s="985"/>
      <c r="AC44" s="1128"/>
      <c r="AD44" s="1128"/>
      <c r="AE44" s="1128"/>
      <c r="AF44" s="1128"/>
      <c r="AG44" s="985"/>
      <c r="AH44" s="1129"/>
      <c r="AI44" s="1189" t="s">
        <v>72</v>
      </c>
      <c r="AJ44" s="1093"/>
      <c r="AK44" s="811"/>
      <c r="AL44" s="811"/>
      <c r="AM44" s="811"/>
      <c r="AN44" s="811"/>
      <c r="AO44" s="811"/>
      <c r="AP44" s="817"/>
      <c r="AQ44" s="817"/>
      <c r="AR44" s="817"/>
      <c r="AS44" s="811"/>
      <c r="AT44" s="811"/>
      <c r="AU44" s="811"/>
      <c r="AV44" s="811"/>
      <c r="AW44" s="811"/>
      <c r="AX44" s="817"/>
      <c r="AY44" s="817"/>
      <c r="AZ44" s="811"/>
      <c r="BA44" s="811"/>
      <c r="BB44" s="811"/>
      <c r="BC44" s="811"/>
      <c r="BD44" s="817"/>
      <c r="BE44" s="1200"/>
    </row>
    <row r="45" spans="1:57" s="285" customFormat="1" ht="17.25" customHeight="1">
      <c r="A45" s="991" t="s">
        <v>36</v>
      </c>
      <c r="B45" s="818">
        <v>100</v>
      </c>
      <c r="C45" s="815" t="s">
        <v>98</v>
      </c>
      <c r="D45" s="818">
        <v>100</v>
      </c>
      <c r="E45" s="1374"/>
      <c r="F45" s="1114">
        <v>1</v>
      </c>
      <c r="G45" s="811">
        <v>100</v>
      </c>
      <c r="H45" s="811">
        <v>100</v>
      </c>
      <c r="I45" s="908">
        <v>87.5</v>
      </c>
      <c r="J45" s="908">
        <v>100</v>
      </c>
      <c r="K45" s="818">
        <v>100</v>
      </c>
      <c r="L45" s="1040">
        <v>100</v>
      </c>
      <c r="M45" s="1122"/>
      <c r="N45" s="1128"/>
      <c r="O45" s="1128"/>
      <c r="P45" s="1128"/>
      <c r="Q45" s="1128"/>
      <c r="R45" s="1128"/>
      <c r="S45" s="985"/>
      <c r="T45" s="985"/>
      <c r="U45" s="985"/>
      <c r="V45" s="1128"/>
      <c r="W45" s="818"/>
      <c r="X45" s="818"/>
      <c r="Y45" s="1128"/>
      <c r="Z45" s="1128"/>
      <c r="AA45" s="818"/>
      <c r="AB45" s="985"/>
      <c r="AC45" s="1128"/>
      <c r="AD45" s="1128"/>
      <c r="AE45" s="1128"/>
      <c r="AF45" s="1128"/>
      <c r="AG45" s="985"/>
      <c r="AH45" s="1129"/>
      <c r="AI45" s="1178" t="s">
        <v>72</v>
      </c>
      <c r="AJ45" s="1093"/>
      <c r="AK45" s="811"/>
      <c r="AL45" s="811"/>
      <c r="AM45" s="811"/>
      <c r="AN45" s="811"/>
      <c r="AO45" s="811"/>
      <c r="AP45" s="817"/>
      <c r="AQ45" s="817"/>
      <c r="AR45" s="817"/>
      <c r="AS45" s="811"/>
      <c r="AT45" s="811"/>
      <c r="AU45" s="811"/>
      <c r="AV45" s="811"/>
      <c r="AW45" s="811"/>
      <c r="AX45" s="817"/>
      <c r="AY45" s="817"/>
      <c r="AZ45" s="811"/>
      <c r="BA45" s="811"/>
      <c r="BB45" s="811"/>
      <c r="BC45" s="811"/>
      <c r="BD45" s="817"/>
      <c r="BE45" s="1200"/>
    </row>
    <row r="46" spans="1:57" s="285" customFormat="1" ht="17.25" customHeight="1">
      <c r="A46" s="991" t="s">
        <v>37</v>
      </c>
      <c r="B46" s="818">
        <v>100</v>
      </c>
      <c r="C46" s="818">
        <v>100</v>
      </c>
      <c r="D46" s="818">
        <v>85.71</v>
      </c>
      <c r="E46" s="1375"/>
      <c r="F46" s="1110">
        <v>0.85709999999999997</v>
      </c>
      <c r="G46" s="811">
        <v>90</v>
      </c>
      <c r="H46" s="811">
        <v>90</v>
      </c>
      <c r="I46" s="908">
        <v>100</v>
      </c>
      <c r="J46" s="908">
        <v>100</v>
      </c>
      <c r="K46" s="811" t="s">
        <v>600</v>
      </c>
      <c r="L46" s="1111">
        <v>40</v>
      </c>
      <c r="M46" s="1122"/>
      <c r="N46" s="1128"/>
      <c r="O46" s="1128"/>
      <c r="P46" s="1128"/>
      <c r="Q46" s="1128"/>
      <c r="R46" s="1128"/>
      <c r="S46" s="985"/>
      <c r="T46" s="985"/>
      <c r="U46" s="985"/>
      <c r="V46" s="1128"/>
      <c r="W46" s="818"/>
      <c r="X46" s="818"/>
      <c r="Y46" s="1128"/>
      <c r="Z46" s="1128"/>
      <c r="AA46" s="818"/>
      <c r="AB46" s="985"/>
      <c r="AC46" s="1128"/>
      <c r="AD46" s="1128"/>
      <c r="AE46" s="1128"/>
      <c r="AF46" s="1128"/>
      <c r="AG46" s="985"/>
      <c r="AH46" s="1129"/>
      <c r="AI46" s="1178" t="s">
        <v>72</v>
      </c>
      <c r="AJ46" s="1093"/>
      <c r="AK46" s="811"/>
      <c r="AL46" s="811"/>
      <c r="AM46" s="811"/>
      <c r="AN46" s="811"/>
      <c r="AO46" s="811"/>
      <c r="AP46" s="817"/>
      <c r="AQ46" s="817"/>
      <c r="AR46" s="817"/>
      <c r="AS46" s="811"/>
      <c r="AT46" s="811"/>
      <c r="AU46" s="811"/>
      <c r="AV46" s="811"/>
      <c r="AW46" s="811"/>
      <c r="AX46" s="817"/>
      <c r="AY46" s="817"/>
      <c r="AZ46" s="811"/>
      <c r="BA46" s="811"/>
      <c r="BB46" s="811"/>
      <c r="BC46" s="811"/>
      <c r="BD46" s="817"/>
      <c r="BE46" s="1200"/>
    </row>
    <row r="47" spans="1:57" s="902" customFormat="1" ht="33" customHeight="1">
      <c r="A47" s="1031" t="s">
        <v>38</v>
      </c>
      <c r="B47" s="1145"/>
      <c r="C47" s="987"/>
      <c r="D47" s="1145"/>
      <c r="E47" s="1376" t="s">
        <v>281</v>
      </c>
      <c r="F47" s="1145"/>
      <c r="G47" s="1180"/>
      <c r="H47" s="1145"/>
      <c r="I47" s="1180"/>
      <c r="J47" s="1180"/>
      <c r="K47" s="1145"/>
      <c r="L47" s="1135">
        <v>100</v>
      </c>
      <c r="M47" s="1136"/>
      <c r="N47" s="1015"/>
      <c r="O47" s="1015"/>
      <c r="P47" s="1015"/>
      <c r="Q47" s="1015"/>
      <c r="R47" s="1015"/>
      <c r="S47" s="1015"/>
      <c r="T47" s="1015"/>
      <c r="U47" s="1015"/>
      <c r="V47" s="1015"/>
      <c r="W47" s="1015"/>
      <c r="X47" s="1015"/>
      <c r="Y47" s="1015"/>
      <c r="Z47" s="1015"/>
      <c r="AA47" s="1015"/>
      <c r="AB47" s="1015"/>
      <c r="AC47" s="1015"/>
      <c r="AD47" s="1015"/>
      <c r="AE47" s="1015"/>
      <c r="AF47" s="1015"/>
      <c r="AG47" s="1015"/>
      <c r="AH47" s="1137"/>
      <c r="AI47" s="1181"/>
      <c r="AJ47" s="1098"/>
      <c r="AK47" s="958"/>
      <c r="AL47" s="958"/>
      <c r="AM47" s="958"/>
      <c r="AN47" s="958"/>
      <c r="AO47" s="958"/>
      <c r="AP47" s="964"/>
      <c r="AQ47" s="964"/>
      <c r="AR47" s="964"/>
      <c r="AS47" s="958"/>
      <c r="AT47" s="958"/>
      <c r="AU47" s="958"/>
      <c r="AV47" s="958"/>
      <c r="AW47" s="958"/>
      <c r="AX47" s="964"/>
      <c r="AY47" s="964"/>
      <c r="AZ47" s="958"/>
      <c r="BA47" s="958"/>
      <c r="BB47" s="958"/>
      <c r="BC47" s="958"/>
      <c r="BD47" s="964"/>
      <c r="BE47" s="1201"/>
    </row>
    <row r="48" spans="1:57" ht="17.25" customHeight="1">
      <c r="A48" s="1001" t="s">
        <v>39</v>
      </c>
      <c r="B48" s="823">
        <v>100</v>
      </c>
      <c r="C48" s="826">
        <v>95.384615384615387</v>
      </c>
      <c r="D48" s="1119">
        <v>100</v>
      </c>
      <c r="E48" s="1377"/>
      <c r="F48" s="1127">
        <v>0.98109999999999997</v>
      </c>
      <c r="G48" s="1190" t="s">
        <v>413</v>
      </c>
      <c r="H48" s="1138">
        <v>80</v>
      </c>
      <c r="I48" s="1182">
        <v>95.061728395061735</v>
      </c>
      <c r="J48" s="1183">
        <v>100</v>
      </c>
      <c r="K48" s="1119">
        <v>90</v>
      </c>
      <c r="L48" s="1130">
        <v>100</v>
      </c>
      <c r="M48" s="1122"/>
      <c r="N48" s="1128"/>
      <c r="O48" s="1128"/>
      <c r="P48" s="1128"/>
      <c r="Q48" s="1128"/>
      <c r="R48" s="1128"/>
      <c r="S48" s="985"/>
      <c r="T48" s="985"/>
      <c r="U48" s="985"/>
      <c r="V48" s="1128"/>
      <c r="W48" s="818"/>
      <c r="X48" s="818"/>
      <c r="Y48" s="1128"/>
      <c r="Z48" s="1128"/>
      <c r="AA48" s="986"/>
      <c r="AB48" s="985"/>
      <c r="AC48" s="1128"/>
      <c r="AD48" s="1128"/>
      <c r="AE48" s="1128"/>
      <c r="AF48" s="1128"/>
      <c r="AG48" s="985"/>
      <c r="AH48" s="1129"/>
      <c r="AI48" s="1184" t="s">
        <v>72</v>
      </c>
      <c r="AJ48" s="1093"/>
      <c r="AK48" s="811"/>
      <c r="AL48" s="811"/>
      <c r="AM48" s="811"/>
      <c r="AN48" s="811"/>
      <c r="AO48" s="811"/>
      <c r="AP48" s="817"/>
      <c r="AQ48" s="817"/>
      <c r="AR48" s="817"/>
      <c r="AS48" s="811"/>
      <c r="AT48" s="811"/>
      <c r="AU48" s="811"/>
      <c r="AV48" s="811"/>
      <c r="AW48" s="811"/>
      <c r="AX48" s="817"/>
      <c r="AY48" s="817"/>
      <c r="AZ48" s="811"/>
      <c r="BA48" s="811"/>
      <c r="BB48" s="811"/>
      <c r="BC48" s="811"/>
      <c r="BD48" s="817"/>
      <c r="BE48" s="1200"/>
    </row>
    <row r="49" spans="1:57" s="285" customFormat="1" ht="17.25" customHeight="1">
      <c r="A49" s="991" t="s">
        <v>40</v>
      </c>
      <c r="B49" s="818">
        <v>100</v>
      </c>
      <c r="C49" s="815" t="s">
        <v>98</v>
      </c>
      <c r="D49" s="811">
        <v>100</v>
      </c>
      <c r="E49" s="1377"/>
      <c r="F49" s="1114">
        <v>0</v>
      </c>
      <c r="G49" s="1179" t="s">
        <v>413</v>
      </c>
      <c r="H49" s="811">
        <v>100</v>
      </c>
      <c r="I49" s="908">
        <v>100</v>
      </c>
      <c r="J49" s="908">
        <v>100</v>
      </c>
      <c r="K49" s="818">
        <v>100</v>
      </c>
      <c r="L49" s="1040">
        <v>100</v>
      </c>
      <c r="M49" s="1122"/>
      <c r="N49" s="1128"/>
      <c r="O49" s="1128"/>
      <c r="P49" s="1128"/>
      <c r="Q49" s="1128"/>
      <c r="R49" s="1128"/>
      <c r="S49" s="985"/>
      <c r="T49" s="985"/>
      <c r="U49" s="985"/>
      <c r="V49" s="1128"/>
      <c r="W49" s="818"/>
      <c r="X49" s="818"/>
      <c r="Y49" s="1128"/>
      <c r="Z49" s="1128"/>
      <c r="AA49" s="986"/>
      <c r="AB49" s="985"/>
      <c r="AC49" s="1128"/>
      <c r="AD49" s="1128"/>
      <c r="AE49" s="1128"/>
      <c r="AF49" s="1128"/>
      <c r="AG49" s="985"/>
      <c r="AH49" s="1129"/>
      <c r="AI49" s="1185" t="s">
        <v>72</v>
      </c>
      <c r="AJ49" s="1093"/>
      <c r="AK49" s="811"/>
      <c r="AL49" s="811"/>
      <c r="AM49" s="811"/>
      <c r="AN49" s="811"/>
      <c r="AO49" s="811"/>
      <c r="AP49" s="817"/>
      <c r="AQ49" s="817"/>
      <c r="AR49" s="817"/>
      <c r="AS49" s="811"/>
      <c r="AT49" s="811"/>
      <c r="AU49" s="811"/>
      <c r="AV49" s="811"/>
      <c r="AW49" s="811"/>
      <c r="AX49" s="817"/>
      <c r="AY49" s="817"/>
      <c r="AZ49" s="811"/>
      <c r="BA49" s="811"/>
      <c r="BB49" s="811"/>
      <c r="BC49" s="811"/>
      <c r="BD49" s="817"/>
      <c r="BE49" s="1200"/>
    </row>
    <row r="50" spans="1:57" ht="17.25" customHeight="1">
      <c r="A50" s="1001" t="s">
        <v>41</v>
      </c>
      <c r="B50" s="823">
        <v>100</v>
      </c>
      <c r="C50" s="826">
        <v>100</v>
      </c>
      <c r="D50" s="1119">
        <v>100</v>
      </c>
      <c r="E50" s="1377"/>
      <c r="F50" s="1125">
        <v>1</v>
      </c>
      <c r="G50" s="813">
        <v>100</v>
      </c>
      <c r="H50" s="865">
        <v>100</v>
      </c>
      <c r="I50" s="1182">
        <v>100</v>
      </c>
      <c r="J50" s="1183" t="s">
        <v>593</v>
      </c>
      <c r="K50" s="1119">
        <v>100</v>
      </c>
      <c r="L50" s="1130">
        <v>100</v>
      </c>
      <c r="M50" s="1122"/>
      <c r="N50" s="1128"/>
      <c r="O50" s="1128"/>
      <c r="P50" s="1128"/>
      <c r="Q50" s="1128"/>
      <c r="R50" s="1128"/>
      <c r="S50" s="985"/>
      <c r="T50" s="985"/>
      <c r="U50" s="985"/>
      <c r="V50" s="1128"/>
      <c r="W50" s="818"/>
      <c r="X50" s="818"/>
      <c r="Y50" s="1128"/>
      <c r="Z50" s="1128"/>
      <c r="AA50" s="986"/>
      <c r="AB50" s="985"/>
      <c r="AC50" s="1128"/>
      <c r="AD50" s="1128"/>
      <c r="AE50" s="1128"/>
      <c r="AF50" s="1128"/>
      <c r="AG50" s="985"/>
      <c r="AH50" s="1129"/>
      <c r="AI50" s="1184" t="s">
        <v>72</v>
      </c>
      <c r="AJ50" s="1093"/>
      <c r="AK50" s="811"/>
      <c r="AL50" s="811"/>
      <c r="AM50" s="811"/>
      <c r="AN50" s="811"/>
      <c r="AO50" s="811"/>
      <c r="AP50" s="817"/>
      <c r="AQ50" s="817"/>
      <c r="AR50" s="817"/>
      <c r="AS50" s="811"/>
      <c r="AT50" s="811"/>
      <c r="AU50" s="811"/>
      <c r="AV50" s="811"/>
      <c r="AW50" s="811"/>
      <c r="AX50" s="817"/>
      <c r="AY50" s="817"/>
      <c r="AZ50" s="811"/>
      <c r="BA50" s="811"/>
      <c r="BB50" s="811"/>
      <c r="BC50" s="811"/>
      <c r="BD50" s="817"/>
      <c r="BE50" s="1200"/>
    </row>
    <row r="51" spans="1:57" ht="17.25" customHeight="1">
      <c r="A51" s="1001" t="s">
        <v>42</v>
      </c>
      <c r="B51" s="823">
        <v>100</v>
      </c>
      <c r="C51" s="826">
        <v>100</v>
      </c>
      <c r="D51" s="1119">
        <v>100</v>
      </c>
      <c r="E51" s="1377"/>
      <c r="F51" s="1125">
        <v>1</v>
      </c>
      <c r="G51" s="813">
        <v>100</v>
      </c>
      <c r="H51" s="865">
        <v>100</v>
      </c>
      <c r="I51" s="1182">
        <v>100</v>
      </c>
      <c r="J51" s="1183">
        <v>100</v>
      </c>
      <c r="K51" s="1119">
        <v>100</v>
      </c>
      <c r="L51" s="1130">
        <v>100</v>
      </c>
      <c r="M51" s="1122"/>
      <c r="N51" s="1128"/>
      <c r="O51" s="1128"/>
      <c r="P51" s="1128"/>
      <c r="Q51" s="1128"/>
      <c r="R51" s="1128"/>
      <c r="S51" s="985"/>
      <c r="T51" s="985"/>
      <c r="U51" s="985"/>
      <c r="V51" s="1128"/>
      <c r="W51" s="818"/>
      <c r="X51" s="818"/>
      <c r="Y51" s="1128"/>
      <c r="Z51" s="1128"/>
      <c r="AA51" s="986"/>
      <c r="AB51" s="985"/>
      <c r="AC51" s="1128"/>
      <c r="AD51" s="1128"/>
      <c r="AE51" s="1128"/>
      <c r="AF51" s="1128"/>
      <c r="AG51" s="985"/>
      <c r="AH51" s="1129"/>
      <c r="AI51" s="1184" t="s">
        <v>72</v>
      </c>
      <c r="AJ51" s="1093"/>
      <c r="AK51" s="811"/>
      <c r="AL51" s="811"/>
      <c r="AM51" s="811"/>
      <c r="AN51" s="811"/>
      <c r="AO51" s="811"/>
      <c r="AP51" s="817"/>
      <c r="AQ51" s="817"/>
      <c r="AR51" s="817"/>
      <c r="AS51" s="811"/>
      <c r="AT51" s="811"/>
      <c r="AU51" s="811"/>
      <c r="AV51" s="811"/>
      <c r="AW51" s="811"/>
      <c r="AX51" s="817"/>
      <c r="AY51" s="817"/>
      <c r="AZ51" s="811"/>
      <c r="BA51" s="811"/>
      <c r="BB51" s="811"/>
      <c r="BC51" s="811"/>
      <c r="BD51" s="817"/>
      <c r="BE51" s="1200"/>
    </row>
    <row r="52" spans="1:57" ht="17.25" customHeight="1">
      <c r="A52" s="1001" t="s">
        <v>43</v>
      </c>
      <c r="B52" s="823">
        <v>100</v>
      </c>
      <c r="C52" s="832" t="s">
        <v>98</v>
      </c>
      <c r="D52" s="865">
        <v>100</v>
      </c>
      <c r="E52" s="1377"/>
      <c r="F52" s="1125">
        <v>1</v>
      </c>
      <c r="G52" s="813">
        <v>100</v>
      </c>
      <c r="H52" s="865">
        <v>100</v>
      </c>
      <c r="I52" s="1182">
        <v>100</v>
      </c>
      <c r="J52" s="1183">
        <v>100</v>
      </c>
      <c r="K52" s="1119">
        <v>100</v>
      </c>
      <c r="L52" s="1130">
        <v>100</v>
      </c>
      <c r="M52" s="1122"/>
      <c r="N52" s="1128"/>
      <c r="O52" s="1128"/>
      <c r="P52" s="1128"/>
      <c r="Q52" s="1128"/>
      <c r="R52" s="1128"/>
      <c r="S52" s="985"/>
      <c r="T52" s="985"/>
      <c r="U52" s="985"/>
      <c r="V52" s="1128"/>
      <c r="W52" s="818"/>
      <c r="X52" s="818"/>
      <c r="Y52" s="1128"/>
      <c r="Z52" s="1128"/>
      <c r="AA52" s="986"/>
      <c r="AB52" s="985"/>
      <c r="AC52" s="1128"/>
      <c r="AD52" s="1128"/>
      <c r="AE52" s="1128"/>
      <c r="AF52" s="1128"/>
      <c r="AG52" s="985"/>
      <c r="AH52" s="1129"/>
      <c r="AI52" s="1184" t="s">
        <v>72</v>
      </c>
      <c r="AJ52" s="1093"/>
      <c r="AK52" s="811"/>
      <c r="AL52" s="811"/>
      <c r="AM52" s="811"/>
      <c r="AN52" s="811"/>
      <c r="AO52" s="811"/>
      <c r="AP52" s="817"/>
      <c r="AQ52" s="817"/>
      <c r="AR52" s="817"/>
      <c r="AS52" s="811"/>
      <c r="AT52" s="811"/>
      <c r="AU52" s="811"/>
      <c r="AV52" s="811"/>
      <c r="AW52" s="811"/>
      <c r="AX52" s="817"/>
      <c r="AY52" s="817"/>
      <c r="AZ52" s="811"/>
      <c r="BA52" s="811"/>
      <c r="BB52" s="811"/>
      <c r="BC52" s="811"/>
      <c r="BD52" s="817"/>
      <c r="BE52" s="1200"/>
    </row>
    <row r="53" spans="1:57" ht="17.25" customHeight="1">
      <c r="A53" s="1001" t="s">
        <v>44</v>
      </c>
      <c r="B53" s="823">
        <v>100</v>
      </c>
      <c r="C53" s="826">
        <v>100</v>
      </c>
      <c r="D53" s="1119">
        <v>100</v>
      </c>
      <c r="E53" s="1378"/>
      <c r="F53" s="1131">
        <v>0</v>
      </c>
      <c r="G53" s="813">
        <v>100</v>
      </c>
      <c r="H53" s="865">
        <v>100</v>
      </c>
      <c r="I53" s="1182">
        <v>100</v>
      </c>
      <c r="J53" s="1183">
        <v>100</v>
      </c>
      <c r="K53" s="1119">
        <v>100</v>
      </c>
      <c r="L53" s="1130">
        <v>100</v>
      </c>
      <c r="M53" s="1122"/>
      <c r="N53" s="1128"/>
      <c r="O53" s="1128"/>
      <c r="P53" s="1128"/>
      <c r="Q53" s="1128"/>
      <c r="R53" s="1128"/>
      <c r="S53" s="985"/>
      <c r="T53" s="985"/>
      <c r="U53" s="985"/>
      <c r="V53" s="1128"/>
      <c r="W53" s="818"/>
      <c r="X53" s="818"/>
      <c r="Y53" s="1128"/>
      <c r="Z53" s="1128"/>
      <c r="AA53" s="986"/>
      <c r="AB53" s="985"/>
      <c r="AC53" s="1128"/>
      <c r="AD53" s="1128"/>
      <c r="AE53" s="1128"/>
      <c r="AF53" s="1128"/>
      <c r="AG53" s="985"/>
      <c r="AH53" s="1129"/>
      <c r="AI53" s="1184" t="s">
        <v>72</v>
      </c>
      <c r="AJ53" s="1093"/>
      <c r="AK53" s="811"/>
      <c r="AL53" s="811"/>
      <c r="AM53" s="811"/>
      <c r="AN53" s="811"/>
      <c r="AO53" s="811"/>
      <c r="AP53" s="817"/>
      <c r="AQ53" s="817"/>
      <c r="AR53" s="817"/>
      <c r="AS53" s="811"/>
      <c r="AT53" s="811"/>
      <c r="AU53" s="811"/>
      <c r="AV53" s="811"/>
      <c r="AW53" s="811"/>
      <c r="AX53" s="817"/>
      <c r="AY53" s="817"/>
      <c r="AZ53" s="811"/>
      <c r="BA53" s="811"/>
      <c r="BB53" s="811"/>
      <c r="BC53" s="811"/>
      <c r="BD53" s="817"/>
      <c r="BE53" s="1200"/>
    </row>
    <row r="54" spans="1:57" s="902" customFormat="1" ht="36.75" customHeight="1">
      <c r="A54" s="1031" t="s">
        <v>45</v>
      </c>
      <c r="B54" s="1145"/>
      <c r="C54" s="987"/>
      <c r="D54" s="987"/>
      <c r="E54" s="1376" t="s">
        <v>281</v>
      </c>
      <c r="F54" s="1015"/>
      <c r="G54" s="1180"/>
      <c r="H54" s="987"/>
      <c r="I54" s="1180"/>
      <c r="J54" s="1180"/>
      <c r="K54" s="987"/>
      <c r="L54" s="1117">
        <v>96.4</v>
      </c>
      <c r="M54" s="1118"/>
      <c r="N54" s="987"/>
      <c r="O54" s="987"/>
      <c r="P54" s="987"/>
      <c r="Q54" s="987"/>
      <c r="R54" s="987"/>
      <c r="S54" s="987"/>
      <c r="T54" s="987"/>
      <c r="U54" s="987"/>
      <c r="V54" s="987"/>
      <c r="W54" s="987"/>
      <c r="X54" s="987"/>
      <c r="Y54" s="987"/>
      <c r="Z54" s="987"/>
      <c r="AA54" s="987"/>
      <c r="AB54" s="987"/>
      <c r="AC54" s="987"/>
      <c r="AD54" s="987"/>
      <c r="AE54" s="987"/>
      <c r="AF54" s="987"/>
      <c r="AG54" s="987"/>
      <c r="AH54" s="1064"/>
      <c r="AI54" s="1181"/>
      <c r="AJ54" s="1098"/>
      <c r="AK54" s="958"/>
      <c r="AL54" s="958"/>
      <c r="AM54" s="958"/>
      <c r="AN54" s="958"/>
      <c r="AO54" s="958"/>
      <c r="AP54" s="964"/>
      <c r="AQ54" s="964"/>
      <c r="AR54" s="964"/>
      <c r="AS54" s="958"/>
      <c r="AT54" s="958"/>
      <c r="AU54" s="958"/>
      <c r="AV54" s="958"/>
      <c r="AW54" s="958"/>
      <c r="AX54" s="964"/>
      <c r="AY54" s="964"/>
      <c r="AZ54" s="958"/>
      <c r="BA54" s="958"/>
      <c r="BB54" s="958"/>
      <c r="BC54" s="958"/>
      <c r="BD54" s="964"/>
      <c r="BE54" s="1201"/>
    </row>
    <row r="55" spans="1:57" ht="17.25" customHeight="1">
      <c r="A55" s="1001" t="s">
        <v>47</v>
      </c>
      <c r="B55" s="823">
        <v>90</v>
      </c>
      <c r="C55" s="826">
        <v>100</v>
      </c>
      <c r="D55" s="1119">
        <v>90</v>
      </c>
      <c r="E55" s="1377"/>
      <c r="F55" s="1125">
        <v>1</v>
      </c>
      <c r="G55" s="813">
        <v>100</v>
      </c>
      <c r="H55" s="865">
        <v>100</v>
      </c>
      <c r="I55" s="1182">
        <v>100</v>
      </c>
      <c r="J55" s="1183">
        <v>100</v>
      </c>
      <c r="K55" s="1119">
        <v>95</v>
      </c>
      <c r="L55" s="1130">
        <v>100</v>
      </c>
      <c r="M55" s="1122"/>
      <c r="N55" s="818"/>
      <c r="O55" s="1128"/>
      <c r="P55" s="1128"/>
      <c r="Q55" s="1128"/>
      <c r="R55" s="1128"/>
      <c r="S55" s="818"/>
      <c r="T55" s="985"/>
      <c r="U55" s="985"/>
      <c r="V55" s="1128"/>
      <c r="W55" s="818"/>
      <c r="X55" s="818"/>
      <c r="Y55" s="818"/>
      <c r="Z55" s="818"/>
      <c r="AA55" s="818"/>
      <c r="AB55" s="818"/>
      <c r="AC55" s="818"/>
      <c r="AD55" s="818"/>
      <c r="AE55" s="818"/>
      <c r="AF55" s="818"/>
      <c r="AG55" s="818"/>
      <c r="AH55" s="1097"/>
      <c r="AI55" s="1184" t="s">
        <v>72</v>
      </c>
      <c r="AJ55" s="1093"/>
      <c r="AK55" s="811"/>
      <c r="AL55" s="811"/>
      <c r="AM55" s="811"/>
      <c r="AN55" s="811"/>
      <c r="AO55" s="811"/>
      <c r="AP55" s="817"/>
      <c r="AQ55" s="817"/>
      <c r="AR55" s="817"/>
      <c r="AS55" s="811"/>
      <c r="AT55" s="811"/>
      <c r="AU55" s="811"/>
      <c r="AV55" s="811"/>
      <c r="AW55" s="811"/>
      <c r="AX55" s="817"/>
      <c r="AY55" s="817"/>
      <c r="AZ55" s="811"/>
      <c r="BA55" s="811"/>
      <c r="BB55" s="811"/>
      <c r="BC55" s="811"/>
      <c r="BD55" s="817"/>
      <c r="BE55" s="1200"/>
    </row>
    <row r="56" spans="1:57" ht="17.25" customHeight="1">
      <c r="A56" s="1001" t="s">
        <v>50</v>
      </c>
      <c r="B56" s="823">
        <v>100</v>
      </c>
      <c r="C56" s="826">
        <v>57.142857142857139</v>
      </c>
      <c r="D56" s="865">
        <v>80</v>
      </c>
      <c r="E56" s="1377"/>
      <c r="F56" s="1125">
        <v>1</v>
      </c>
      <c r="G56" s="813">
        <v>100</v>
      </c>
      <c r="H56" s="865">
        <v>100</v>
      </c>
      <c r="I56" s="1182">
        <v>100</v>
      </c>
      <c r="J56" s="1183">
        <v>100</v>
      </c>
      <c r="K56" s="1119">
        <v>100</v>
      </c>
      <c r="L56" s="1130">
        <v>100</v>
      </c>
      <c r="M56" s="1122"/>
      <c r="N56" s="818"/>
      <c r="O56" s="818"/>
      <c r="P56" s="818"/>
      <c r="Q56" s="818"/>
      <c r="R56" s="818"/>
      <c r="S56" s="818"/>
      <c r="T56" s="818"/>
      <c r="U56" s="818"/>
      <c r="V56" s="818"/>
      <c r="W56" s="818"/>
      <c r="X56" s="818"/>
      <c r="Y56" s="818"/>
      <c r="Z56" s="818"/>
      <c r="AA56" s="818"/>
      <c r="AB56" s="818"/>
      <c r="AC56" s="818"/>
      <c r="AD56" s="818"/>
      <c r="AE56" s="818"/>
      <c r="AF56" s="818"/>
      <c r="AG56" s="818"/>
      <c r="AH56" s="1097"/>
      <c r="AI56" s="1184" t="s">
        <v>72</v>
      </c>
      <c r="AJ56" s="1093"/>
      <c r="AK56" s="811"/>
      <c r="AL56" s="811"/>
      <c r="AM56" s="811"/>
      <c r="AN56" s="811"/>
      <c r="AO56" s="811"/>
      <c r="AP56" s="817"/>
      <c r="AQ56" s="817"/>
      <c r="AR56" s="817"/>
      <c r="AS56" s="811"/>
      <c r="AT56" s="811"/>
      <c r="AU56" s="811"/>
      <c r="AV56" s="811"/>
      <c r="AW56" s="811"/>
      <c r="AX56" s="817"/>
      <c r="AY56" s="817"/>
      <c r="AZ56" s="811"/>
      <c r="BA56" s="811"/>
      <c r="BB56" s="811"/>
      <c r="BC56" s="811"/>
      <c r="BD56" s="817"/>
      <c r="BE56" s="1200"/>
    </row>
    <row r="57" spans="1:57" ht="17.25" customHeight="1">
      <c r="A57" s="1001" t="s">
        <v>49</v>
      </c>
      <c r="B57" s="823">
        <v>100</v>
      </c>
      <c r="C57" s="826">
        <v>100</v>
      </c>
      <c r="D57" s="1119">
        <v>100</v>
      </c>
      <c r="E57" s="1377"/>
      <c r="F57" s="1125">
        <v>1</v>
      </c>
      <c r="G57" s="813">
        <v>100</v>
      </c>
      <c r="H57" s="865">
        <v>100</v>
      </c>
      <c r="I57" s="1186">
        <v>87.5</v>
      </c>
      <c r="J57" s="1183">
        <v>90</v>
      </c>
      <c r="K57" s="1119">
        <v>100</v>
      </c>
      <c r="L57" s="1130">
        <v>100</v>
      </c>
      <c r="M57" s="1122"/>
      <c r="N57" s="818"/>
      <c r="O57" s="818"/>
      <c r="P57" s="818"/>
      <c r="Q57" s="818"/>
      <c r="R57" s="818"/>
      <c r="S57" s="818"/>
      <c r="T57" s="818"/>
      <c r="U57" s="818"/>
      <c r="V57" s="818"/>
      <c r="W57" s="818"/>
      <c r="X57" s="818"/>
      <c r="Y57" s="818"/>
      <c r="Z57" s="818"/>
      <c r="AA57" s="818"/>
      <c r="AB57" s="818"/>
      <c r="AC57" s="818"/>
      <c r="AD57" s="818"/>
      <c r="AE57" s="818"/>
      <c r="AF57" s="818"/>
      <c r="AG57" s="818"/>
      <c r="AH57" s="1097"/>
      <c r="AI57" s="1184" t="s">
        <v>72</v>
      </c>
      <c r="AJ57" s="1093"/>
      <c r="AK57" s="811"/>
      <c r="AL57" s="811"/>
      <c r="AM57" s="811"/>
      <c r="AN57" s="811"/>
      <c r="AO57" s="811"/>
      <c r="AP57" s="817"/>
      <c r="AQ57" s="817"/>
      <c r="AR57" s="817"/>
      <c r="AS57" s="811"/>
      <c r="AT57" s="811"/>
      <c r="AU57" s="811"/>
      <c r="AV57" s="811"/>
      <c r="AW57" s="811"/>
      <c r="AX57" s="817"/>
      <c r="AY57" s="817"/>
      <c r="AZ57" s="811"/>
      <c r="BA57" s="811"/>
      <c r="BB57" s="811"/>
      <c r="BC57" s="811"/>
      <c r="BD57" s="817"/>
      <c r="BE57" s="1200"/>
    </row>
    <row r="58" spans="1:57" ht="17.25" customHeight="1">
      <c r="A58" s="1001" t="s">
        <v>48</v>
      </c>
      <c r="B58" s="823">
        <v>100</v>
      </c>
      <c r="C58" s="826">
        <v>100</v>
      </c>
      <c r="D58" s="1119">
        <v>100</v>
      </c>
      <c r="E58" s="1377"/>
      <c r="F58" s="1125">
        <v>1</v>
      </c>
      <c r="G58" s="813">
        <v>100</v>
      </c>
      <c r="H58" s="865">
        <v>100</v>
      </c>
      <c r="I58" s="1183" t="s">
        <v>98</v>
      </c>
      <c r="J58" s="1183">
        <v>100</v>
      </c>
      <c r="K58" s="1119">
        <v>100</v>
      </c>
      <c r="L58" s="1126" t="s">
        <v>98</v>
      </c>
      <c r="M58" s="1139"/>
      <c r="N58" s="908"/>
      <c r="O58" s="908"/>
      <c r="P58" s="908"/>
      <c r="Q58" s="908"/>
      <c r="R58" s="908"/>
      <c r="S58" s="908"/>
      <c r="T58" s="908"/>
      <c r="U58" s="908"/>
      <c r="V58" s="908"/>
      <c r="W58" s="908"/>
      <c r="X58" s="908"/>
      <c r="Y58" s="908"/>
      <c r="Z58" s="908"/>
      <c r="AA58" s="908"/>
      <c r="AB58" s="908"/>
      <c r="AC58" s="908"/>
      <c r="AD58" s="908"/>
      <c r="AE58" s="908"/>
      <c r="AF58" s="908"/>
      <c r="AG58" s="908"/>
      <c r="AH58" s="1101"/>
      <c r="AI58" s="1184" t="s">
        <v>72</v>
      </c>
      <c r="AJ58" s="1093"/>
      <c r="AK58" s="811"/>
      <c r="AL58" s="811"/>
      <c r="AM58" s="811"/>
      <c r="AN58" s="811"/>
      <c r="AO58" s="811"/>
      <c r="AP58" s="817"/>
      <c r="AQ58" s="817"/>
      <c r="AR58" s="817"/>
      <c r="AS58" s="811"/>
      <c r="AT58" s="811"/>
      <c r="AU58" s="811"/>
      <c r="AV58" s="811"/>
      <c r="AW58" s="811"/>
      <c r="AX58" s="817"/>
      <c r="AY58" s="817"/>
      <c r="AZ58" s="811"/>
      <c r="BA58" s="811"/>
      <c r="BB58" s="811"/>
      <c r="BC58" s="811"/>
      <c r="BD58" s="817"/>
      <c r="BE58" s="1200"/>
    </row>
    <row r="59" spans="1:57" ht="17.25" customHeight="1">
      <c r="A59" s="1001" t="s">
        <v>46</v>
      </c>
      <c r="B59" s="823">
        <v>100</v>
      </c>
      <c r="C59" s="826">
        <v>100</v>
      </c>
      <c r="D59" s="1119">
        <v>100</v>
      </c>
      <c r="E59" s="1378"/>
      <c r="F59" s="1127">
        <v>0.94440000000000002</v>
      </c>
      <c r="G59" s="813">
        <v>90</v>
      </c>
      <c r="H59" s="865">
        <v>90</v>
      </c>
      <c r="I59" s="1182">
        <v>96.15384615384616</v>
      </c>
      <c r="J59" s="1183">
        <v>100</v>
      </c>
      <c r="K59" s="1119">
        <v>95</v>
      </c>
      <c r="L59" s="1121">
        <v>87.5</v>
      </c>
      <c r="M59" s="1122"/>
      <c r="N59" s="818"/>
      <c r="O59" s="818"/>
      <c r="P59" s="818"/>
      <c r="Q59" s="818"/>
      <c r="R59" s="818"/>
      <c r="S59" s="818"/>
      <c r="T59" s="818"/>
      <c r="U59" s="818"/>
      <c r="V59" s="818"/>
      <c r="W59" s="818"/>
      <c r="X59" s="818"/>
      <c r="Y59" s="818"/>
      <c r="Z59" s="818"/>
      <c r="AA59" s="818"/>
      <c r="AB59" s="818"/>
      <c r="AC59" s="818"/>
      <c r="AD59" s="818"/>
      <c r="AE59" s="818"/>
      <c r="AF59" s="818"/>
      <c r="AG59" s="818"/>
      <c r="AH59" s="1097"/>
      <c r="AI59" s="1184" t="s">
        <v>72</v>
      </c>
      <c r="AJ59" s="1093"/>
      <c r="AK59" s="811"/>
      <c r="AL59" s="811"/>
      <c r="AM59" s="811"/>
      <c r="AN59" s="811"/>
      <c r="AO59" s="811"/>
      <c r="AP59" s="817"/>
      <c r="AQ59" s="817"/>
      <c r="AR59" s="817"/>
      <c r="AS59" s="811"/>
      <c r="AT59" s="811"/>
      <c r="AU59" s="811"/>
      <c r="AV59" s="811"/>
      <c r="AW59" s="811"/>
      <c r="AX59" s="817"/>
      <c r="AY59" s="817"/>
      <c r="AZ59" s="811"/>
      <c r="BA59" s="811"/>
      <c r="BB59" s="811"/>
      <c r="BC59" s="811"/>
      <c r="BD59" s="817"/>
      <c r="BE59" s="1200"/>
    </row>
    <row r="60" spans="1:57" s="902" customFormat="1" ht="17.25" customHeight="1">
      <c r="A60" s="999" t="s">
        <v>51</v>
      </c>
      <c r="B60" s="1145"/>
      <c r="C60" s="987"/>
      <c r="D60" s="987"/>
      <c r="E60" s="1376" t="s">
        <v>281</v>
      </c>
      <c r="F60" s="987"/>
      <c r="G60" s="1180"/>
      <c r="H60" s="987"/>
      <c r="I60" s="1180"/>
      <c r="J60" s="1191"/>
      <c r="K60" s="987"/>
      <c r="L60" s="1117">
        <v>100</v>
      </c>
      <c r="M60" s="1118"/>
      <c r="N60" s="987"/>
      <c r="O60" s="987"/>
      <c r="P60" s="987"/>
      <c r="Q60" s="987"/>
      <c r="R60" s="987"/>
      <c r="S60" s="987"/>
      <c r="T60" s="987"/>
      <c r="U60" s="987"/>
      <c r="V60" s="987"/>
      <c r="W60" s="987"/>
      <c r="X60" s="987"/>
      <c r="Y60" s="987"/>
      <c r="Z60" s="987"/>
      <c r="AA60" s="987"/>
      <c r="AB60" s="987"/>
      <c r="AC60" s="987"/>
      <c r="AD60" s="987"/>
      <c r="AE60" s="987"/>
      <c r="AF60" s="987"/>
      <c r="AG60" s="987"/>
      <c r="AH60" s="1064"/>
      <c r="AI60" s="1181"/>
      <c r="AJ60" s="1098"/>
      <c r="AK60" s="958"/>
      <c r="AL60" s="958"/>
      <c r="AM60" s="958"/>
      <c r="AN60" s="958"/>
      <c r="AO60" s="958"/>
      <c r="AP60" s="964"/>
      <c r="AQ60" s="964"/>
      <c r="AR60" s="964"/>
      <c r="AS60" s="958"/>
      <c r="AT60" s="958"/>
      <c r="AU60" s="958"/>
      <c r="AV60" s="958"/>
      <c r="AW60" s="958"/>
      <c r="AX60" s="964"/>
      <c r="AY60" s="964"/>
      <c r="AZ60" s="958"/>
      <c r="BA60" s="958"/>
      <c r="BB60" s="958"/>
      <c r="BC60" s="958"/>
      <c r="BD60" s="964"/>
      <c r="BE60" s="1201"/>
    </row>
    <row r="61" spans="1:57" ht="17.25" customHeight="1">
      <c r="A61" s="1001" t="s">
        <v>54</v>
      </c>
      <c r="B61" s="823">
        <v>100</v>
      </c>
      <c r="C61" s="826">
        <v>100</v>
      </c>
      <c r="D61" s="1119">
        <v>100</v>
      </c>
      <c r="E61" s="1377"/>
      <c r="F61" s="1125">
        <v>1</v>
      </c>
      <c r="G61" s="813">
        <v>100</v>
      </c>
      <c r="H61" s="865">
        <v>100</v>
      </c>
      <c r="I61" s="1182">
        <v>100</v>
      </c>
      <c r="J61" s="1183">
        <v>100</v>
      </c>
      <c r="K61" s="1119">
        <v>100</v>
      </c>
      <c r="L61" s="1130">
        <v>100</v>
      </c>
      <c r="M61" s="1122"/>
      <c r="N61" s="818"/>
      <c r="O61" s="818"/>
      <c r="P61" s="818"/>
      <c r="Q61" s="818"/>
      <c r="R61" s="818"/>
      <c r="S61" s="818"/>
      <c r="T61" s="818"/>
      <c r="U61" s="818"/>
      <c r="V61" s="818"/>
      <c r="W61" s="818"/>
      <c r="X61" s="818"/>
      <c r="Y61" s="818"/>
      <c r="Z61" s="818"/>
      <c r="AA61" s="818"/>
      <c r="AB61" s="818"/>
      <c r="AC61" s="818"/>
      <c r="AD61" s="818"/>
      <c r="AE61" s="818"/>
      <c r="AF61" s="818"/>
      <c r="AG61" s="818"/>
      <c r="AH61" s="1097"/>
      <c r="AI61" s="1184" t="s">
        <v>72</v>
      </c>
      <c r="AJ61" s="1093"/>
      <c r="AK61" s="811"/>
      <c r="AL61" s="811"/>
      <c r="AM61" s="811"/>
      <c r="AN61" s="811"/>
      <c r="AO61" s="811"/>
      <c r="AP61" s="817"/>
      <c r="AQ61" s="817"/>
      <c r="AR61" s="817"/>
      <c r="AS61" s="811"/>
      <c r="AT61" s="811"/>
      <c r="AU61" s="811"/>
      <c r="AV61" s="811"/>
      <c r="AW61" s="811"/>
      <c r="AX61" s="817"/>
      <c r="AY61" s="817"/>
      <c r="AZ61" s="811"/>
      <c r="BA61" s="811"/>
      <c r="BB61" s="811"/>
      <c r="BC61" s="811"/>
      <c r="BD61" s="817"/>
      <c r="BE61" s="1200"/>
    </row>
    <row r="62" spans="1:57" ht="17.25" customHeight="1">
      <c r="A62" s="1001" t="s">
        <v>52</v>
      </c>
      <c r="B62" s="823">
        <v>100</v>
      </c>
      <c r="C62" s="826">
        <v>100</v>
      </c>
      <c r="D62" s="1119">
        <v>100</v>
      </c>
      <c r="E62" s="1377"/>
      <c r="F62" s="1125">
        <v>1</v>
      </c>
      <c r="G62" s="813">
        <v>100</v>
      </c>
      <c r="H62" s="865">
        <v>100</v>
      </c>
      <c r="I62" s="1182">
        <v>100</v>
      </c>
      <c r="J62" s="1183">
        <v>100</v>
      </c>
      <c r="K62" s="1119">
        <v>100</v>
      </c>
      <c r="L62" s="1130">
        <v>100</v>
      </c>
      <c r="M62" s="1122"/>
      <c r="N62" s="818"/>
      <c r="O62" s="818"/>
      <c r="P62" s="818"/>
      <c r="Q62" s="818"/>
      <c r="R62" s="818"/>
      <c r="S62" s="818"/>
      <c r="T62" s="818"/>
      <c r="U62" s="818"/>
      <c r="V62" s="818"/>
      <c r="W62" s="818"/>
      <c r="X62" s="818"/>
      <c r="Y62" s="818"/>
      <c r="Z62" s="818"/>
      <c r="AA62" s="818"/>
      <c r="AB62" s="818"/>
      <c r="AC62" s="818"/>
      <c r="AD62" s="818"/>
      <c r="AE62" s="818"/>
      <c r="AF62" s="818"/>
      <c r="AG62" s="818"/>
      <c r="AH62" s="1097"/>
      <c r="AI62" s="1184" t="s">
        <v>72</v>
      </c>
      <c r="AJ62" s="1093"/>
      <c r="AK62" s="811"/>
      <c r="AL62" s="811"/>
      <c r="AM62" s="811"/>
      <c r="AN62" s="811"/>
      <c r="AO62" s="811"/>
      <c r="AP62" s="817"/>
      <c r="AQ62" s="817"/>
      <c r="AR62" s="817"/>
      <c r="AS62" s="811"/>
      <c r="AT62" s="811"/>
      <c r="AU62" s="811"/>
      <c r="AV62" s="811"/>
      <c r="AW62" s="811"/>
      <c r="AX62" s="817"/>
      <c r="AY62" s="817"/>
      <c r="AZ62" s="811"/>
      <c r="BA62" s="811"/>
      <c r="BB62" s="811"/>
      <c r="BC62" s="811"/>
      <c r="BD62" s="817"/>
      <c r="BE62" s="1200"/>
    </row>
    <row r="63" spans="1:57" ht="17.25" customHeight="1">
      <c r="A63" s="1001" t="s">
        <v>53</v>
      </c>
      <c r="B63" s="823">
        <v>100</v>
      </c>
      <c r="C63" s="832" t="s">
        <v>98</v>
      </c>
      <c r="D63" s="865">
        <v>20</v>
      </c>
      <c r="E63" s="1377"/>
      <c r="F63" s="1125">
        <v>1</v>
      </c>
      <c r="G63" s="1190" t="s">
        <v>413</v>
      </c>
      <c r="H63" s="865">
        <v>100</v>
      </c>
      <c r="I63" s="1182">
        <v>100</v>
      </c>
      <c r="J63" s="1183" t="s">
        <v>593</v>
      </c>
      <c r="K63" s="1119">
        <v>100</v>
      </c>
      <c r="L63" s="1130">
        <v>100</v>
      </c>
      <c r="M63" s="1122"/>
      <c r="N63" s="818"/>
      <c r="O63" s="818"/>
      <c r="P63" s="818"/>
      <c r="Q63" s="818"/>
      <c r="R63" s="818"/>
      <c r="S63" s="818"/>
      <c r="T63" s="818"/>
      <c r="U63" s="818"/>
      <c r="V63" s="818"/>
      <c r="W63" s="818"/>
      <c r="X63" s="818"/>
      <c r="Y63" s="818"/>
      <c r="Z63" s="818"/>
      <c r="AA63" s="818"/>
      <c r="AB63" s="818"/>
      <c r="AC63" s="818"/>
      <c r="AD63" s="818"/>
      <c r="AE63" s="818"/>
      <c r="AF63" s="818"/>
      <c r="AG63" s="818"/>
      <c r="AH63" s="1097"/>
      <c r="AI63" s="1184" t="s">
        <v>72</v>
      </c>
      <c r="AJ63" s="1093"/>
      <c r="AK63" s="811"/>
      <c r="AL63" s="811"/>
      <c r="AM63" s="811"/>
      <c r="AN63" s="811"/>
      <c r="AO63" s="811"/>
      <c r="AP63" s="817"/>
      <c r="AQ63" s="817"/>
      <c r="AR63" s="817"/>
      <c r="AS63" s="811"/>
      <c r="AT63" s="811"/>
      <c r="AU63" s="811"/>
      <c r="AV63" s="811"/>
      <c r="AW63" s="811"/>
      <c r="AX63" s="817"/>
      <c r="AY63" s="817"/>
      <c r="AZ63" s="811"/>
      <c r="BA63" s="811"/>
      <c r="BB63" s="811"/>
      <c r="BC63" s="811"/>
      <c r="BD63" s="817"/>
      <c r="BE63" s="1200"/>
    </row>
    <row r="64" spans="1:57" ht="17.25" customHeight="1">
      <c r="A64" s="1001" t="s">
        <v>56</v>
      </c>
      <c r="B64" s="823">
        <v>80</v>
      </c>
      <c r="C64" s="832" t="s">
        <v>98</v>
      </c>
      <c r="D64" s="865">
        <v>100</v>
      </c>
      <c r="E64" s="1377"/>
      <c r="F64" s="1125">
        <v>1</v>
      </c>
      <c r="G64" s="1190" t="s">
        <v>413</v>
      </c>
      <c r="H64" s="865">
        <v>80</v>
      </c>
      <c r="I64" s="1186">
        <v>66.666666666666657</v>
      </c>
      <c r="J64" s="1183">
        <v>80</v>
      </c>
      <c r="K64" s="1119">
        <v>80</v>
      </c>
      <c r="L64" s="1130">
        <v>100</v>
      </c>
      <c r="M64" s="1122"/>
      <c r="N64" s="818"/>
      <c r="O64" s="818"/>
      <c r="P64" s="818"/>
      <c r="Q64" s="818"/>
      <c r="R64" s="818"/>
      <c r="S64" s="818"/>
      <c r="T64" s="818"/>
      <c r="U64" s="818"/>
      <c r="V64" s="818"/>
      <c r="W64" s="818"/>
      <c r="X64" s="818"/>
      <c r="Y64" s="818"/>
      <c r="Z64" s="818"/>
      <c r="AA64" s="818"/>
      <c r="AB64" s="818"/>
      <c r="AC64" s="818"/>
      <c r="AD64" s="818"/>
      <c r="AE64" s="818"/>
      <c r="AF64" s="818"/>
      <c r="AG64" s="818"/>
      <c r="AH64" s="1097"/>
      <c r="AI64" s="1184" t="s">
        <v>72</v>
      </c>
      <c r="AJ64" s="1093"/>
      <c r="AK64" s="811"/>
      <c r="AL64" s="811"/>
      <c r="AM64" s="811"/>
      <c r="AN64" s="811"/>
      <c r="AO64" s="811"/>
      <c r="AP64" s="817"/>
      <c r="AQ64" s="817"/>
      <c r="AR64" s="817"/>
      <c r="AS64" s="811"/>
      <c r="AT64" s="811"/>
      <c r="AU64" s="811"/>
      <c r="AV64" s="811"/>
      <c r="AW64" s="811"/>
      <c r="AX64" s="817"/>
      <c r="AY64" s="817"/>
      <c r="AZ64" s="811"/>
      <c r="BA64" s="811"/>
      <c r="BB64" s="811"/>
      <c r="BC64" s="811"/>
      <c r="BD64" s="817"/>
      <c r="BE64" s="1200"/>
    </row>
    <row r="65" spans="1:57" ht="17.25" customHeight="1">
      <c r="A65" s="1001" t="s">
        <v>57</v>
      </c>
      <c r="B65" s="823">
        <v>100</v>
      </c>
      <c r="C65" s="832" t="s">
        <v>98</v>
      </c>
      <c r="D65" s="1119">
        <v>100</v>
      </c>
      <c r="E65" s="1377"/>
      <c r="F65" s="1125">
        <v>1</v>
      </c>
      <c r="G65" s="812">
        <v>100</v>
      </c>
      <c r="H65" s="865">
        <v>100</v>
      </c>
      <c r="I65" s="1183" t="s">
        <v>98</v>
      </c>
      <c r="J65" s="1183">
        <v>100</v>
      </c>
      <c r="K65" s="1119">
        <v>100</v>
      </c>
      <c r="L65" s="1126" t="s">
        <v>98</v>
      </c>
      <c r="M65" s="1139"/>
      <c r="N65" s="908"/>
      <c r="O65" s="908"/>
      <c r="P65" s="908"/>
      <c r="Q65" s="908"/>
      <c r="R65" s="908"/>
      <c r="S65" s="908"/>
      <c r="T65" s="908"/>
      <c r="U65" s="908"/>
      <c r="V65" s="908"/>
      <c r="W65" s="908"/>
      <c r="X65" s="908"/>
      <c r="Y65" s="908"/>
      <c r="Z65" s="908"/>
      <c r="AA65" s="908"/>
      <c r="AB65" s="908"/>
      <c r="AC65" s="908"/>
      <c r="AD65" s="908"/>
      <c r="AE65" s="908"/>
      <c r="AF65" s="908"/>
      <c r="AG65" s="908"/>
      <c r="AH65" s="1101"/>
      <c r="AI65" s="1184" t="s">
        <v>72</v>
      </c>
      <c r="AJ65" s="1093"/>
      <c r="AK65" s="811"/>
      <c r="AL65" s="811"/>
      <c r="AM65" s="811"/>
      <c r="AN65" s="811"/>
      <c r="AO65" s="811"/>
      <c r="AP65" s="817"/>
      <c r="AQ65" s="817"/>
      <c r="AR65" s="817"/>
      <c r="AS65" s="811"/>
      <c r="AT65" s="811"/>
      <c r="AU65" s="811"/>
      <c r="AV65" s="811"/>
      <c r="AW65" s="811"/>
      <c r="AX65" s="817"/>
      <c r="AY65" s="817"/>
      <c r="AZ65" s="811"/>
      <c r="BA65" s="811"/>
      <c r="BB65" s="811"/>
      <c r="BC65" s="811"/>
      <c r="BD65" s="817"/>
      <c r="BE65" s="1200"/>
    </row>
    <row r="66" spans="1:57" ht="17.25" customHeight="1">
      <c r="A66" s="1001" t="s">
        <v>55</v>
      </c>
      <c r="B66" s="823">
        <v>100</v>
      </c>
      <c r="C66" s="832" t="s">
        <v>98</v>
      </c>
      <c r="D66" s="1119">
        <v>100</v>
      </c>
      <c r="E66" s="1378"/>
      <c r="F66" s="1131">
        <v>0</v>
      </c>
      <c r="G66" s="1190" t="s">
        <v>413</v>
      </c>
      <c r="H66" s="865">
        <v>80</v>
      </c>
      <c r="I66" s="1183" t="s">
        <v>98</v>
      </c>
      <c r="J66" s="1183">
        <v>80</v>
      </c>
      <c r="K66" s="1119">
        <v>80</v>
      </c>
      <c r="L66" s="1126" t="s">
        <v>98</v>
      </c>
      <c r="M66" s="1139"/>
      <c r="N66" s="908"/>
      <c r="O66" s="908"/>
      <c r="P66" s="908"/>
      <c r="Q66" s="908"/>
      <c r="R66" s="908"/>
      <c r="S66" s="908"/>
      <c r="T66" s="908"/>
      <c r="U66" s="908"/>
      <c r="V66" s="908"/>
      <c r="W66" s="908"/>
      <c r="X66" s="908"/>
      <c r="Y66" s="908"/>
      <c r="Z66" s="908"/>
      <c r="AA66" s="908"/>
      <c r="AB66" s="908"/>
      <c r="AC66" s="908"/>
      <c r="AD66" s="908"/>
      <c r="AE66" s="908"/>
      <c r="AF66" s="908"/>
      <c r="AG66" s="908"/>
      <c r="AH66" s="1101"/>
      <c r="AI66" s="1184" t="s">
        <v>72</v>
      </c>
      <c r="AJ66" s="1093"/>
      <c r="AK66" s="811"/>
      <c r="AL66" s="811"/>
      <c r="AM66" s="811"/>
      <c r="AN66" s="811"/>
      <c r="AO66" s="811"/>
      <c r="AP66" s="817"/>
      <c r="AQ66" s="817"/>
      <c r="AR66" s="817"/>
      <c r="AS66" s="811"/>
      <c r="AT66" s="811"/>
      <c r="AU66" s="811"/>
      <c r="AV66" s="811"/>
      <c r="AW66" s="811"/>
      <c r="AX66" s="817"/>
      <c r="AY66" s="817"/>
      <c r="AZ66" s="811"/>
      <c r="BA66" s="811"/>
      <c r="BB66" s="811"/>
      <c r="BC66" s="811"/>
      <c r="BD66" s="817"/>
      <c r="BE66" s="1200"/>
    </row>
    <row r="67" spans="1:57" s="902" customFormat="1" ht="17.25" customHeight="1">
      <c r="A67" s="999" t="s">
        <v>77</v>
      </c>
      <c r="B67" s="1145"/>
      <c r="C67" s="987"/>
      <c r="D67" s="987"/>
      <c r="E67" s="1376" t="s">
        <v>281</v>
      </c>
      <c r="F67" s="987"/>
      <c r="G67" s="1180"/>
      <c r="H67" s="987"/>
      <c r="I67" s="1180"/>
      <c r="J67" s="1180"/>
      <c r="K67" s="987"/>
      <c r="L67" s="1117">
        <v>96.3</v>
      </c>
      <c r="M67" s="1118"/>
      <c r="N67" s="987"/>
      <c r="O67" s="987"/>
      <c r="P67" s="987"/>
      <c r="Q67" s="987"/>
      <c r="R67" s="987"/>
      <c r="S67" s="987"/>
      <c r="T67" s="987"/>
      <c r="U67" s="987"/>
      <c r="V67" s="987"/>
      <c r="W67" s="987"/>
      <c r="X67" s="987"/>
      <c r="Y67" s="987"/>
      <c r="Z67" s="987"/>
      <c r="AA67" s="987"/>
      <c r="AB67" s="987"/>
      <c r="AC67" s="987"/>
      <c r="AD67" s="987"/>
      <c r="AE67" s="987"/>
      <c r="AF67" s="987"/>
      <c r="AG67" s="987"/>
      <c r="AH67" s="1064"/>
      <c r="AI67" s="1181"/>
      <c r="AJ67" s="1098"/>
      <c r="AK67" s="958"/>
      <c r="AL67" s="958"/>
      <c r="AM67" s="958"/>
      <c r="AN67" s="958"/>
      <c r="AO67" s="958"/>
      <c r="AP67" s="964"/>
      <c r="AQ67" s="964"/>
      <c r="AR67" s="964"/>
      <c r="AS67" s="958"/>
      <c r="AT67" s="958"/>
      <c r="AU67" s="958"/>
      <c r="AV67" s="958"/>
      <c r="AW67" s="958"/>
      <c r="AX67" s="964"/>
      <c r="AY67" s="964"/>
      <c r="AZ67" s="958"/>
      <c r="BA67" s="958"/>
      <c r="BB67" s="958"/>
      <c r="BC67" s="958"/>
      <c r="BD67" s="964"/>
      <c r="BE67" s="1201"/>
    </row>
    <row r="68" spans="1:57" ht="17.25" customHeight="1">
      <c r="A68" s="1001" t="s">
        <v>58</v>
      </c>
      <c r="B68" s="823">
        <v>100</v>
      </c>
      <c r="C68" s="826">
        <v>100</v>
      </c>
      <c r="D68" s="1119">
        <v>100</v>
      </c>
      <c r="E68" s="1377"/>
      <c r="F68" s="1125">
        <v>1</v>
      </c>
      <c r="G68" s="813">
        <v>100</v>
      </c>
      <c r="H68" s="865">
        <v>100</v>
      </c>
      <c r="I68" s="1140">
        <v>100</v>
      </c>
      <c r="J68" s="1183">
        <v>100</v>
      </c>
      <c r="K68" s="1119">
        <v>100</v>
      </c>
      <c r="L68" s="1130">
        <v>100</v>
      </c>
      <c r="M68" s="1122"/>
      <c r="N68" s="818"/>
      <c r="O68" s="818"/>
      <c r="P68" s="818"/>
      <c r="Q68" s="818"/>
      <c r="R68" s="818"/>
      <c r="S68" s="818"/>
      <c r="T68" s="818"/>
      <c r="U68" s="818"/>
      <c r="V68" s="818"/>
      <c r="W68" s="818"/>
      <c r="X68" s="818"/>
      <c r="Y68" s="818"/>
      <c r="Z68" s="818"/>
      <c r="AA68" s="818"/>
      <c r="AB68" s="818"/>
      <c r="AC68" s="818"/>
      <c r="AD68" s="818"/>
      <c r="AE68" s="818"/>
      <c r="AF68" s="818"/>
      <c r="AG68" s="818"/>
      <c r="AH68" s="1097"/>
      <c r="AI68" s="1184" t="s">
        <v>72</v>
      </c>
      <c r="AJ68" s="1093"/>
      <c r="AK68" s="811"/>
      <c r="AL68" s="811"/>
      <c r="AM68" s="811"/>
      <c r="AN68" s="811"/>
      <c r="AO68" s="811"/>
      <c r="AP68" s="817"/>
      <c r="AQ68" s="817"/>
      <c r="AR68" s="817"/>
      <c r="AS68" s="811"/>
      <c r="AT68" s="811"/>
      <c r="AU68" s="811"/>
      <c r="AV68" s="811"/>
      <c r="AW68" s="811"/>
      <c r="AX68" s="817"/>
      <c r="AY68" s="817"/>
      <c r="AZ68" s="811"/>
      <c r="BA68" s="811"/>
      <c r="BB68" s="811"/>
      <c r="BC68" s="811"/>
      <c r="BD68" s="817"/>
      <c r="BE68" s="1200"/>
    </row>
    <row r="69" spans="1:57" ht="17.25" customHeight="1">
      <c r="A69" s="1001" t="s">
        <v>59</v>
      </c>
      <c r="B69" s="823">
        <v>100</v>
      </c>
      <c r="C69" s="826">
        <v>100</v>
      </c>
      <c r="D69" s="1119">
        <v>100</v>
      </c>
      <c r="E69" s="1377"/>
      <c r="F69" s="1125">
        <v>1</v>
      </c>
      <c r="G69" s="813">
        <v>100</v>
      </c>
      <c r="H69" s="865">
        <v>100</v>
      </c>
      <c r="I69" s="1140">
        <v>100</v>
      </c>
      <c r="J69" s="1183">
        <v>100</v>
      </c>
      <c r="K69" s="1119">
        <v>100</v>
      </c>
      <c r="L69" s="1130">
        <v>100</v>
      </c>
      <c r="M69" s="1122"/>
      <c r="N69" s="818"/>
      <c r="O69" s="818"/>
      <c r="P69" s="818"/>
      <c r="Q69" s="818"/>
      <c r="R69" s="818"/>
      <c r="S69" s="818"/>
      <c r="T69" s="818"/>
      <c r="U69" s="818"/>
      <c r="V69" s="818"/>
      <c r="W69" s="818"/>
      <c r="X69" s="818"/>
      <c r="Y69" s="818"/>
      <c r="Z69" s="818"/>
      <c r="AA69" s="818"/>
      <c r="AB69" s="818"/>
      <c r="AC69" s="818"/>
      <c r="AD69" s="818"/>
      <c r="AE69" s="818"/>
      <c r="AF69" s="818"/>
      <c r="AG69" s="818"/>
      <c r="AH69" s="1097"/>
      <c r="AI69" s="1184" t="s">
        <v>72</v>
      </c>
      <c r="AJ69" s="1093"/>
      <c r="AK69" s="811"/>
      <c r="AL69" s="811"/>
      <c r="AM69" s="811"/>
      <c r="AN69" s="811"/>
      <c r="AO69" s="811"/>
      <c r="AP69" s="817"/>
      <c r="AQ69" s="817"/>
      <c r="AR69" s="817"/>
      <c r="AS69" s="811"/>
      <c r="AT69" s="811"/>
      <c r="AU69" s="811"/>
      <c r="AV69" s="811"/>
      <c r="AW69" s="811"/>
      <c r="AX69" s="817"/>
      <c r="AY69" s="817"/>
      <c r="AZ69" s="811"/>
      <c r="BA69" s="811"/>
      <c r="BB69" s="811"/>
      <c r="BC69" s="811"/>
      <c r="BD69" s="817"/>
      <c r="BE69" s="1200"/>
    </row>
    <row r="70" spans="1:57" ht="17.25" customHeight="1">
      <c r="A70" s="1001" t="s">
        <v>60</v>
      </c>
      <c r="B70" s="823">
        <v>100</v>
      </c>
      <c r="C70" s="826">
        <v>100</v>
      </c>
      <c r="D70" s="1119">
        <v>100</v>
      </c>
      <c r="E70" s="1377"/>
      <c r="F70" s="1131">
        <v>0.5</v>
      </c>
      <c r="G70" s="813">
        <v>100</v>
      </c>
      <c r="H70" s="865">
        <v>100</v>
      </c>
      <c r="I70" s="1140">
        <v>100</v>
      </c>
      <c r="J70" s="1183">
        <v>100</v>
      </c>
      <c r="K70" s="1119">
        <v>100</v>
      </c>
      <c r="L70" s="1130">
        <v>100</v>
      </c>
      <c r="M70" s="1122"/>
      <c r="N70" s="818"/>
      <c r="O70" s="818"/>
      <c r="P70" s="818"/>
      <c r="Q70" s="818"/>
      <c r="R70" s="818"/>
      <c r="S70" s="818"/>
      <c r="T70" s="818"/>
      <c r="U70" s="818"/>
      <c r="V70" s="818"/>
      <c r="W70" s="818"/>
      <c r="X70" s="818"/>
      <c r="Y70" s="818"/>
      <c r="Z70" s="818"/>
      <c r="AA70" s="818"/>
      <c r="AB70" s="818"/>
      <c r="AC70" s="818"/>
      <c r="AD70" s="818"/>
      <c r="AE70" s="818"/>
      <c r="AF70" s="818"/>
      <c r="AG70" s="818"/>
      <c r="AH70" s="1097"/>
      <c r="AI70" s="1184" t="s">
        <v>72</v>
      </c>
      <c r="AJ70" s="1093"/>
      <c r="AK70" s="811"/>
      <c r="AL70" s="811"/>
      <c r="AM70" s="811"/>
      <c r="AN70" s="811"/>
      <c r="AO70" s="811"/>
      <c r="AP70" s="817"/>
      <c r="AQ70" s="817"/>
      <c r="AR70" s="817"/>
      <c r="AS70" s="811"/>
      <c r="AT70" s="811"/>
      <c r="AU70" s="811"/>
      <c r="AV70" s="811"/>
      <c r="AW70" s="811"/>
      <c r="AX70" s="817"/>
      <c r="AY70" s="817"/>
      <c r="AZ70" s="811"/>
      <c r="BA70" s="811"/>
      <c r="BB70" s="811"/>
      <c r="BC70" s="811"/>
      <c r="BD70" s="817"/>
      <c r="BE70" s="1200"/>
    </row>
    <row r="71" spans="1:57" ht="17.25" customHeight="1">
      <c r="A71" s="1001" t="s">
        <v>61</v>
      </c>
      <c r="B71" s="823">
        <v>100</v>
      </c>
      <c r="C71" s="826">
        <v>100</v>
      </c>
      <c r="D71" s="1119">
        <v>100</v>
      </c>
      <c r="E71" s="1377"/>
      <c r="F71" s="1125">
        <v>1</v>
      </c>
      <c r="G71" s="813">
        <v>100</v>
      </c>
      <c r="H71" s="865">
        <v>100</v>
      </c>
      <c r="I71" s="1140">
        <v>100</v>
      </c>
      <c r="J71" s="1183">
        <v>100</v>
      </c>
      <c r="K71" s="1119">
        <v>100</v>
      </c>
      <c r="L71" s="1121">
        <v>93.3</v>
      </c>
      <c r="M71" s="1122"/>
      <c r="N71" s="818"/>
      <c r="O71" s="818"/>
      <c r="P71" s="818"/>
      <c r="Q71" s="818"/>
      <c r="R71" s="818"/>
      <c r="S71" s="818"/>
      <c r="T71" s="818"/>
      <c r="U71" s="818"/>
      <c r="V71" s="818"/>
      <c r="W71" s="818"/>
      <c r="X71" s="818"/>
      <c r="Y71" s="818"/>
      <c r="Z71" s="818"/>
      <c r="AA71" s="818"/>
      <c r="AB71" s="818"/>
      <c r="AC71" s="818"/>
      <c r="AD71" s="818"/>
      <c r="AE71" s="818"/>
      <c r="AF71" s="818"/>
      <c r="AG71" s="818"/>
      <c r="AH71" s="1097"/>
      <c r="AI71" s="1184" t="s">
        <v>72</v>
      </c>
      <c r="AJ71" s="1093"/>
      <c r="AK71" s="811"/>
      <c r="AL71" s="811"/>
      <c r="AM71" s="811"/>
      <c r="AN71" s="811"/>
      <c r="AO71" s="811"/>
      <c r="AP71" s="817"/>
      <c r="AQ71" s="817"/>
      <c r="AR71" s="817"/>
      <c r="AS71" s="811"/>
      <c r="AT71" s="811"/>
      <c r="AU71" s="811"/>
      <c r="AV71" s="811"/>
      <c r="AW71" s="811"/>
      <c r="AX71" s="817"/>
      <c r="AY71" s="817"/>
      <c r="AZ71" s="811"/>
      <c r="BA71" s="811"/>
      <c r="BB71" s="811"/>
      <c r="BC71" s="811"/>
      <c r="BD71" s="817"/>
      <c r="BE71" s="1200"/>
    </row>
    <row r="72" spans="1:57" ht="17.25" customHeight="1">
      <c r="A72" s="1001" t="s">
        <v>62</v>
      </c>
      <c r="B72" s="823">
        <v>100</v>
      </c>
      <c r="C72" s="832" t="s">
        <v>98</v>
      </c>
      <c r="D72" s="1119">
        <v>100</v>
      </c>
      <c r="E72" s="1378"/>
      <c r="F72" s="1125">
        <v>1</v>
      </c>
      <c r="G72" s="813">
        <v>100</v>
      </c>
      <c r="H72" s="865">
        <v>100</v>
      </c>
      <c r="I72" s="1140">
        <v>100</v>
      </c>
      <c r="J72" s="1183">
        <v>100</v>
      </c>
      <c r="K72" s="1119">
        <v>100</v>
      </c>
      <c r="L72" s="1130">
        <v>100</v>
      </c>
      <c r="M72" s="1122"/>
      <c r="N72" s="818"/>
      <c r="O72" s="818"/>
      <c r="P72" s="818"/>
      <c r="Q72" s="818"/>
      <c r="R72" s="818"/>
      <c r="S72" s="818"/>
      <c r="T72" s="818"/>
      <c r="U72" s="818"/>
      <c r="V72" s="818"/>
      <c r="W72" s="818"/>
      <c r="X72" s="818"/>
      <c r="Y72" s="818"/>
      <c r="Z72" s="818"/>
      <c r="AA72" s="818"/>
      <c r="AB72" s="818"/>
      <c r="AC72" s="818"/>
      <c r="AD72" s="818"/>
      <c r="AE72" s="818"/>
      <c r="AF72" s="818"/>
      <c r="AG72" s="818"/>
      <c r="AH72" s="1097"/>
      <c r="AI72" s="1184" t="s">
        <v>72</v>
      </c>
      <c r="AJ72" s="1093"/>
      <c r="AK72" s="811"/>
      <c r="AL72" s="811"/>
      <c r="AM72" s="811"/>
      <c r="AN72" s="811"/>
      <c r="AO72" s="811"/>
      <c r="AP72" s="817"/>
      <c r="AQ72" s="817"/>
      <c r="AR72" s="817"/>
      <c r="AS72" s="811"/>
      <c r="AT72" s="811"/>
      <c r="AU72" s="811"/>
      <c r="AV72" s="811"/>
      <c r="AW72" s="811"/>
      <c r="AX72" s="817"/>
      <c r="AY72" s="817"/>
      <c r="AZ72" s="811"/>
      <c r="BA72" s="811"/>
      <c r="BB72" s="811"/>
      <c r="BC72" s="811"/>
      <c r="BD72" s="817"/>
      <c r="BE72" s="1200"/>
    </row>
    <row r="73" spans="1:57" s="902" customFormat="1" ht="17.25" customHeight="1">
      <c r="A73" s="999" t="s">
        <v>63</v>
      </c>
      <c r="B73" s="1145"/>
      <c r="C73" s="987"/>
      <c r="D73" s="987"/>
      <c r="E73" s="1376" t="s">
        <v>281</v>
      </c>
      <c r="F73" s="987"/>
      <c r="G73" s="1180"/>
      <c r="H73" s="987"/>
      <c r="I73" s="1180"/>
      <c r="J73" s="1180"/>
      <c r="K73" s="987"/>
      <c r="L73" s="1117">
        <v>93.7</v>
      </c>
      <c r="M73" s="1118"/>
      <c r="N73" s="987"/>
      <c r="O73" s="987"/>
      <c r="P73" s="987"/>
      <c r="Q73" s="987"/>
      <c r="R73" s="987"/>
      <c r="S73" s="987"/>
      <c r="T73" s="987"/>
      <c r="U73" s="987"/>
      <c r="V73" s="987"/>
      <c r="W73" s="987"/>
      <c r="X73" s="987"/>
      <c r="Y73" s="987"/>
      <c r="Z73" s="987"/>
      <c r="AA73" s="987"/>
      <c r="AB73" s="987"/>
      <c r="AC73" s="987"/>
      <c r="AD73" s="987"/>
      <c r="AE73" s="987"/>
      <c r="AF73" s="987"/>
      <c r="AG73" s="987"/>
      <c r="AH73" s="1064"/>
      <c r="AI73" s="1181" t="s">
        <v>72</v>
      </c>
      <c r="AJ73" s="1098"/>
      <c r="AK73" s="958"/>
      <c r="AL73" s="958"/>
      <c r="AM73" s="958"/>
      <c r="AN73" s="958"/>
      <c r="AO73" s="958"/>
      <c r="AP73" s="964"/>
      <c r="AQ73" s="964"/>
      <c r="AR73" s="964"/>
      <c r="AS73" s="958"/>
      <c r="AT73" s="958"/>
      <c r="AU73" s="958"/>
      <c r="AV73" s="958"/>
      <c r="AW73" s="958"/>
      <c r="AX73" s="964"/>
      <c r="AY73" s="964"/>
      <c r="AZ73" s="958"/>
      <c r="BA73" s="958"/>
      <c r="BB73" s="958"/>
      <c r="BC73" s="958"/>
      <c r="BD73" s="964"/>
      <c r="BE73" s="1201"/>
    </row>
    <row r="74" spans="1:57" ht="17.25" customHeight="1">
      <c r="A74" s="1001" t="s">
        <v>64</v>
      </c>
      <c r="B74" s="823">
        <v>100</v>
      </c>
      <c r="C74" s="826">
        <v>98.360655737704917</v>
      </c>
      <c r="D74" s="1119">
        <v>100</v>
      </c>
      <c r="E74" s="1377"/>
      <c r="F74" s="1127">
        <v>0.98740000000000006</v>
      </c>
      <c r="G74" s="813">
        <v>100</v>
      </c>
      <c r="H74" s="865">
        <v>100</v>
      </c>
      <c r="I74" s="1186">
        <v>98.031496062992133</v>
      </c>
      <c r="J74" s="1183">
        <v>100</v>
      </c>
      <c r="K74" s="1119">
        <v>100</v>
      </c>
      <c r="L74" s="1121">
        <v>94.26</v>
      </c>
      <c r="M74" s="1122"/>
      <c r="N74" s="818"/>
      <c r="O74" s="818"/>
      <c r="P74" s="818"/>
      <c r="Q74" s="818"/>
      <c r="R74" s="818"/>
      <c r="S74" s="818"/>
      <c r="T74" s="818"/>
      <c r="U74" s="818"/>
      <c r="V74" s="818"/>
      <c r="W74" s="818"/>
      <c r="X74" s="818"/>
      <c r="Y74" s="818"/>
      <c r="Z74" s="818"/>
      <c r="AA74" s="818"/>
      <c r="AB74" s="818"/>
      <c r="AC74" s="818"/>
      <c r="AD74" s="818"/>
      <c r="AE74" s="818"/>
      <c r="AF74" s="818"/>
      <c r="AG74" s="818"/>
      <c r="AH74" s="1097"/>
      <c r="AI74" s="1184" t="s">
        <v>72</v>
      </c>
      <c r="AJ74" s="1093"/>
      <c r="AK74" s="811"/>
      <c r="AL74" s="811"/>
      <c r="AM74" s="811"/>
      <c r="AN74" s="811"/>
      <c r="AO74" s="811"/>
      <c r="AP74" s="817"/>
      <c r="AQ74" s="817"/>
      <c r="AR74" s="817"/>
      <c r="AS74" s="811"/>
      <c r="AT74" s="811"/>
      <c r="AU74" s="811"/>
      <c r="AV74" s="811"/>
      <c r="AW74" s="811"/>
      <c r="AX74" s="817"/>
      <c r="AY74" s="817"/>
      <c r="AZ74" s="811"/>
      <c r="BA74" s="811"/>
      <c r="BB74" s="811"/>
      <c r="BC74" s="811"/>
      <c r="BD74" s="817"/>
      <c r="BE74" s="1200"/>
    </row>
    <row r="75" spans="1:57" ht="17.25" customHeight="1">
      <c r="A75" s="1001" t="s">
        <v>65</v>
      </c>
      <c r="B75" s="823">
        <v>100</v>
      </c>
      <c r="C75" s="826">
        <v>100</v>
      </c>
      <c r="D75" s="1119">
        <v>100</v>
      </c>
      <c r="E75" s="1377"/>
      <c r="F75" s="1125">
        <v>1</v>
      </c>
      <c r="G75" s="813">
        <v>100</v>
      </c>
      <c r="H75" s="865">
        <v>100</v>
      </c>
      <c r="I75" s="1182">
        <v>100</v>
      </c>
      <c r="J75" s="1183">
        <v>100</v>
      </c>
      <c r="K75" s="1119">
        <v>100</v>
      </c>
      <c r="L75" s="1121">
        <v>91.66</v>
      </c>
      <c r="M75" s="1122"/>
      <c r="N75" s="818"/>
      <c r="O75" s="818"/>
      <c r="P75" s="818"/>
      <c r="Q75" s="818"/>
      <c r="R75" s="818"/>
      <c r="S75" s="818"/>
      <c r="T75" s="818"/>
      <c r="U75" s="818"/>
      <c r="V75" s="818"/>
      <c r="W75" s="818"/>
      <c r="X75" s="818"/>
      <c r="Y75" s="818"/>
      <c r="Z75" s="818"/>
      <c r="AA75" s="818"/>
      <c r="AB75" s="818"/>
      <c r="AC75" s="818"/>
      <c r="AD75" s="818"/>
      <c r="AE75" s="818"/>
      <c r="AF75" s="818"/>
      <c r="AG75" s="818"/>
      <c r="AH75" s="1097"/>
      <c r="AI75" s="1184" t="s">
        <v>72</v>
      </c>
      <c r="AJ75" s="1093"/>
      <c r="AK75" s="811"/>
      <c r="AL75" s="811"/>
      <c r="AM75" s="811"/>
      <c r="AN75" s="811"/>
      <c r="AO75" s="811"/>
      <c r="AP75" s="817"/>
      <c r="AQ75" s="817"/>
      <c r="AR75" s="817"/>
      <c r="AS75" s="811"/>
      <c r="AT75" s="811"/>
      <c r="AU75" s="811"/>
      <c r="AV75" s="811"/>
      <c r="AW75" s="811"/>
      <c r="AX75" s="817"/>
      <c r="AY75" s="817"/>
      <c r="AZ75" s="811"/>
      <c r="BA75" s="811"/>
      <c r="BB75" s="811"/>
      <c r="BC75" s="811"/>
      <c r="BD75" s="817"/>
      <c r="BE75" s="1200"/>
    </row>
    <row r="76" spans="1:57" ht="17.25" customHeight="1">
      <c r="A76" s="1001" t="s">
        <v>66</v>
      </c>
      <c r="B76" s="823">
        <v>100</v>
      </c>
      <c r="C76" s="826">
        <v>100</v>
      </c>
      <c r="D76" s="865">
        <v>100</v>
      </c>
      <c r="E76" s="1377"/>
      <c r="F76" s="1125">
        <v>1</v>
      </c>
      <c r="G76" s="813">
        <v>100</v>
      </c>
      <c r="H76" s="865">
        <v>100</v>
      </c>
      <c r="I76" s="1182">
        <v>100</v>
      </c>
      <c r="J76" s="1183">
        <v>100</v>
      </c>
      <c r="K76" s="1119">
        <v>100</v>
      </c>
      <c r="L76" s="1130">
        <v>100</v>
      </c>
      <c r="M76" s="1122"/>
      <c r="N76" s="818"/>
      <c r="O76" s="818"/>
      <c r="P76" s="818"/>
      <c r="Q76" s="818"/>
      <c r="R76" s="818"/>
      <c r="S76" s="818"/>
      <c r="T76" s="818"/>
      <c r="U76" s="818"/>
      <c r="V76" s="818"/>
      <c r="W76" s="818"/>
      <c r="X76" s="818"/>
      <c r="Y76" s="818"/>
      <c r="Z76" s="818"/>
      <c r="AA76" s="818"/>
      <c r="AB76" s="818"/>
      <c r="AC76" s="818"/>
      <c r="AD76" s="818"/>
      <c r="AE76" s="818"/>
      <c r="AF76" s="818"/>
      <c r="AG76" s="818"/>
      <c r="AH76" s="1097"/>
      <c r="AI76" s="1184" t="s">
        <v>72</v>
      </c>
      <c r="AJ76" s="1093"/>
      <c r="AK76" s="811"/>
      <c r="AL76" s="811"/>
      <c r="AM76" s="811"/>
      <c r="AN76" s="811"/>
      <c r="AO76" s="811"/>
      <c r="AP76" s="817"/>
      <c r="AQ76" s="817"/>
      <c r="AR76" s="817"/>
      <c r="AS76" s="811"/>
      <c r="AT76" s="811"/>
      <c r="AU76" s="811"/>
      <c r="AV76" s="811"/>
      <c r="AW76" s="811"/>
      <c r="AX76" s="817"/>
      <c r="AY76" s="817"/>
      <c r="AZ76" s="811"/>
      <c r="BA76" s="811"/>
      <c r="BB76" s="811"/>
      <c r="BC76" s="811"/>
      <c r="BD76" s="817"/>
      <c r="BE76" s="1200"/>
    </row>
    <row r="77" spans="1:57" ht="17.25" customHeight="1">
      <c r="A77" s="1001" t="s">
        <v>67</v>
      </c>
      <c r="B77" s="823">
        <v>100</v>
      </c>
      <c r="C77" s="826">
        <v>90</v>
      </c>
      <c r="D77" s="865">
        <v>100</v>
      </c>
      <c r="E77" s="1377"/>
      <c r="F77" s="1125">
        <v>1</v>
      </c>
      <c r="G77" s="813">
        <v>100</v>
      </c>
      <c r="H77" s="865">
        <v>80</v>
      </c>
      <c r="I77" s="1182">
        <v>100</v>
      </c>
      <c r="J77" s="1183">
        <v>100</v>
      </c>
      <c r="K77" s="865" t="s">
        <v>600</v>
      </c>
      <c r="L77" s="1126" t="s">
        <v>98</v>
      </c>
      <c r="M77" s="1139"/>
      <c r="N77" s="908"/>
      <c r="O77" s="908"/>
      <c r="P77" s="908"/>
      <c r="Q77" s="908"/>
      <c r="R77" s="908"/>
      <c r="S77" s="908"/>
      <c r="T77" s="908"/>
      <c r="U77" s="908"/>
      <c r="V77" s="908"/>
      <c r="W77" s="908"/>
      <c r="X77" s="908"/>
      <c r="Y77" s="908"/>
      <c r="Z77" s="908"/>
      <c r="AA77" s="908"/>
      <c r="AB77" s="908"/>
      <c r="AC77" s="908"/>
      <c r="AD77" s="908"/>
      <c r="AE77" s="908"/>
      <c r="AF77" s="908"/>
      <c r="AG77" s="908"/>
      <c r="AH77" s="1101"/>
      <c r="AI77" s="1184" t="s">
        <v>72</v>
      </c>
      <c r="AJ77" s="1093"/>
      <c r="AK77" s="811"/>
      <c r="AL77" s="811"/>
      <c r="AM77" s="811"/>
      <c r="AN77" s="811"/>
      <c r="AO77" s="811"/>
      <c r="AP77" s="817"/>
      <c r="AQ77" s="817"/>
      <c r="AR77" s="817"/>
      <c r="AS77" s="811"/>
      <c r="AT77" s="811"/>
      <c r="AU77" s="811"/>
      <c r="AV77" s="811"/>
      <c r="AW77" s="811"/>
      <c r="AX77" s="817"/>
      <c r="AY77" s="817"/>
      <c r="AZ77" s="811"/>
      <c r="BA77" s="811"/>
      <c r="BB77" s="811"/>
      <c r="BC77" s="811"/>
      <c r="BD77" s="817"/>
      <c r="BE77" s="1200"/>
    </row>
    <row r="78" spans="1:57" ht="17.25" customHeight="1" thickBot="1">
      <c r="A78" s="1001" t="s">
        <v>68</v>
      </c>
      <c r="B78" s="823">
        <v>100</v>
      </c>
      <c r="C78" s="826">
        <v>100</v>
      </c>
      <c r="D78" s="865">
        <v>80</v>
      </c>
      <c r="E78" s="1378"/>
      <c r="F78" s="1125">
        <v>1</v>
      </c>
      <c r="G78" s="813">
        <v>90</v>
      </c>
      <c r="H78" s="865">
        <v>90</v>
      </c>
      <c r="I78" s="1182">
        <v>100</v>
      </c>
      <c r="J78" s="1183">
        <v>100</v>
      </c>
      <c r="K78" s="1119">
        <v>100</v>
      </c>
      <c r="L78" s="1121">
        <v>75</v>
      </c>
      <c r="M78" s="1141"/>
      <c r="N78" s="1076"/>
      <c r="O78" s="1076"/>
      <c r="P78" s="1076"/>
      <c r="Q78" s="1076"/>
      <c r="R78" s="1076"/>
      <c r="S78" s="1076"/>
      <c r="T78" s="1076"/>
      <c r="U78" s="1076"/>
      <c r="V78" s="1076"/>
      <c r="W78" s="1076"/>
      <c r="X78" s="1076"/>
      <c r="Y78" s="1076"/>
      <c r="Z78" s="1076"/>
      <c r="AA78" s="1076"/>
      <c r="AB78" s="1076"/>
      <c r="AC78" s="1076"/>
      <c r="AD78" s="1076"/>
      <c r="AE78" s="1076"/>
      <c r="AF78" s="1076"/>
      <c r="AG78" s="1076"/>
      <c r="AH78" s="1103"/>
      <c r="AI78" s="1184" t="s">
        <v>72</v>
      </c>
      <c r="AJ78" s="1102"/>
      <c r="AK78" s="1077"/>
      <c r="AL78" s="1077"/>
      <c r="AM78" s="1077"/>
      <c r="AN78" s="1077"/>
      <c r="AO78" s="1077"/>
      <c r="AP78" s="1079"/>
      <c r="AQ78" s="1079"/>
      <c r="AR78" s="1079"/>
      <c r="AS78" s="1077"/>
      <c r="AT78" s="1077"/>
      <c r="AU78" s="1077"/>
      <c r="AV78" s="1077"/>
      <c r="AW78" s="1077"/>
      <c r="AX78" s="1079"/>
      <c r="AY78" s="1079"/>
      <c r="AZ78" s="1077"/>
      <c r="BA78" s="1077"/>
      <c r="BB78" s="1077"/>
      <c r="BC78" s="1077"/>
      <c r="BD78" s="1079"/>
      <c r="BE78" s="1202"/>
    </row>
    <row r="79" spans="1:57">
      <c r="K79" s="285"/>
      <c r="L79" s="285"/>
      <c r="M79" s="285"/>
      <c r="N79" s="285"/>
      <c r="O79" s="285"/>
      <c r="P79" s="285"/>
      <c r="Q79" s="285"/>
      <c r="R79" s="285"/>
      <c r="S79" s="285"/>
      <c r="T79" s="285"/>
      <c r="U79" s="285"/>
      <c r="V79" s="285"/>
      <c r="W79" s="285"/>
      <c r="X79" s="285"/>
      <c r="Y79" s="285"/>
      <c r="Z79" s="285"/>
      <c r="AA79" s="285"/>
      <c r="AB79" s="285"/>
      <c r="AC79" s="285"/>
      <c r="AD79" s="285"/>
      <c r="AE79" s="285"/>
      <c r="AF79" s="285"/>
      <c r="AG79" s="285"/>
      <c r="AH79" s="285"/>
    </row>
    <row r="80" spans="1:57" ht="15.75" customHeight="1">
      <c r="A80" s="1292" t="s">
        <v>632</v>
      </c>
      <c r="B80" s="1293"/>
      <c r="C80" s="1293"/>
      <c r="D80" s="1293"/>
      <c r="E80" s="1293"/>
      <c r="F80" s="1293"/>
      <c r="G80" s="1293"/>
      <c r="H80" s="1293"/>
      <c r="I80" s="1293"/>
      <c r="J80" s="1293"/>
      <c r="K80" s="1293"/>
      <c r="L80" s="1293"/>
      <c r="M80" s="1293"/>
      <c r="N80" s="1293"/>
      <c r="O80" s="1293"/>
      <c r="P80" s="1293"/>
      <c r="Q80" s="1293"/>
      <c r="R80" s="1293"/>
      <c r="S80" s="1293"/>
      <c r="T80" s="1293"/>
      <c r="U80" s="1293"/>
      <c r="V80" s="1293"/>
      <c r="W80" s="1293"/>
      <c r="X80" s="1293"/>
      <c r="Y80" s="1293"/>
      <c r="Z80" s="1293"/>
      <c r="AA80" s="1293"/>
      <c r="AB80" s="1293"/>
      <c r="AC80" s="1293"/>
      <c r="AD80" s="1293"/>
      <c r="AE80" s="1293"/>
      <c r="AF80" s="1293"/>
      <c r="AG80" s="1293"/>
      <c r="AH80" s="1293"/>
      <c r="AI80" s="1382"/>
    </row>
    <row r="81" spans="1:35" ht="15" customHeight="1">
      <c r="A81" s="1286" t="s">
        <v>692</v>
      </c>
      <c r="B81" s="1287"/>
      <c r="C81" s="1287"/>
      <c r="D81" s="1287"/>
      <c r="E81" s="1287"/>
      <c r="F81" s="1287"/>
      <c r="G81" s="1287"/>
      <c r="H81" s="1287"/>
      <c r="I81" s="1287"/>
      <c r="J81" s="1287"/>
      <c r="K81" s="1287"/>
      <c r="L81" s="1287"/>
      <c r="M81" s="1287"/>
      <c r="N81" s="1287"/>
      <c r="O81" s="1287"/>
      <c r="P81" s="1287"/>
      <c r="Q81" s="1287"/>
      <c r="R81" s="1287"/>
      <c r="S81" s="1287"/>
      <c r="T81" s="1287"/>
      <c r="U81" s="1287"/>
      <c r="V81" s="1287"/>
      <c r="W81" s="1287"/>
      <c r="X81" s="1287"/>
      <c r="Y81" s="1287"/>
      <c r="Z81" s="1287"/>
      <c r="AA81" s="1287"/>
      <c r="AB81" s="1287"/>
      <c r="AC81" s="1287"/>
      <c r="AD81" s="1287"/>
      <c r="AE81" s="1287"/>
      <c r="AF81" s="1287"/>
      <c r="AG81" s="1287"/>
      <c r="AH81" s="1287"/>
      <c r="AI81" s="1379"/>
    </row>
    <row r="82" spans="1:35" ht="15" customHeight="1">
      <c r="A82" s="1288" t="s">
        <v>693</v>
      </c>
      <c r="B82" s="1289"/>
      <c r="C82" s="1289"/>
      <c r="D82" s="1289"/>
      <c r="E82" s="1289"/>
      <c r="F82" s="1289"/>
      <c r="G82" s="1289"/>
      <c r="H82" s="1289"/>
      <c r="I82" s="1289"/>
      <c r="J82" s="1289"/>
      <c r="K82" s="1289"/>
      <c r="L82" s="1289"/>
      <c r="M82" s="1289"/>
      <c r="N82" s="1289"/>
      <c r="O82" s="1289"/>
      <c r="P82" s="1289"/>
      <c r="Q82" s="1289"/>
      <c r="R82" s="1289"/>
      <c r="S82" s="1289"/>
      <c r="T82" s="1289"/>
      <c r="U82" s="1289"/>
      <c r="V82" s="1289"/>
      <c r="W82" s="1289"/>
      <c r="X82" s="1289"/>
      <c r="Y82" s="1289"/>
      <c r="Z82" s="1289"/>
      <c r="AA82" s="1289"/>
      <c r="AB82" s="1289"/>
      <c r="AC82" s="1289"/>
      <c r="AD82" s="1289"/>
      <c r="AE82" s="1289"/>
      <c r="AF82" s="1289"/>
      <c r="AG82" s="1289"/>
      <c r="AH82" s="1289"/>
      <c r="AI82" s="1380"/>
    </row>
    <row r="83" spans="1:35">
      <c r="A83" s="1290"/>
      <c r="B83" s="1291"/>
      <c r="C83" s="1291"/>
      <c r="D83" s="1291"/>
      <c r="E83" s="1291"/>
      <c r="F83" s="1291"/>
      <c r="G83" s="1291"/>
      <c r="H83" s="1291"/>
      <c r="I83" s="1291"/>
      <c r="J83" s="1291"/>
      <c r="K83" s="1291"/>
      <c r="L83" s="1291"/>
      <c r="M83" s="1291"/>
      <c r="N83" s="1291"/>
      <c r="O83" s="1291"/>
      <c r="P83" s="1291"/>
      <c r="Q83" s="1291"/>
      <c r="R83" s="1291"/>
      <c r="S83" s="1291"/>
      <c r="T83" s="1291"/>
      <c r="U83" s="1291"/>
      <c r="V83" s="1291"/>
      <c r="W83" s="1291"/>
      <c r="X83" s="1291"/>
      <c r="Y83" s="1291"/>
      <c r="Z83" s="1291"/>
      <c r="AA83" s="1291"/>
      <c r="AB83" s="1291"/>
      <c r="AC83" s="1291"/>
      <c r="AD83" s="1291"/>
      <c r="AE83" s="1291"/>
      <c r="AF83" s="1291"/>
      <c r="AG83" s="1291"/>
      <c r="AH83" s="1291"/>
      <c r="AI83" s="1381"/>
    </row>
    <row r="84" spans="1:35">
      <c r="A84" s="558"/>
      <c r="B84" s="558"/>
      <c r="C84" s="558"/>
      <c r="D84" s="558"/>
      <c r="E84" s="558"/>
      <c r="F84" s="558"/>
      <c r="G84" s="558"/>
      <c r="H84" s="558"/>
      <c r="I84" s="558"/>
      <c r="J84" s="558"/>
      <c r="K84" s="558"/>
      <c r="L84" s="558"/>
      <c r="M84" s="558"/>
      <c r="N84" s="558"/>
      <c r="O84" s="558"/>
      <c r="P84" s="558"/>
      <c r="Q84" s="558"/>
      <c r="R84" s="558"/>
      <c r="S84" s="558"/>
      <c r="T84" s="558"/>
      <c r="U84" s="558"/>
      <c r="V84" s="558"/>
      <c r="W84" s="558"/>
      <c r="X84" s="558"/>
      <c r="Y84" s="558"/>
      <c r="Z84" s="558"/>
      <c r="AA84" s="558"/>
      <c r="AB84" s="558"/>
      <c r="AC84" s="558"/>
      <c r="AD84" s="558"/>
      <c r="AE84" s="558"/>
      <c r="AF84" s="558"/>
      <c r="AG84" s="558"/>
      <c r="AH84" s="558"/>
      <c r="AI84" s="558"/>
    </row>
  </sheetData>
  <mergeCells count="27">
    <mergeCell ref="A1:AI1"/>
    <mergeCell ref="A2:AI2"/>
    <mergeCell ref="B3:C3"/>
    <mergeCell ref="D3:F3"/>
    <mergeCell ref="G3:I3"/>
    <mergeCell ref="J3:L3"/>
    <mergeCell ref="M3:AH4"/>
    <mergeCell ref="AI3:AI4"/>
    <mergeCell ref="B4:C4"/>
    <mergeCell ref="D4:F4"/>
    <mergeCell ref="A3:A6"/>
    <mergeCell ref="A81:AI81"/>
    <mergeCell ref="A82:AI83"/>
    <mergeCell ref="E47:E53"/>
    <mergeCell ref="E54:E59"/>
    <mergeCell ref="E60:E66"/>
    <mergeCell ref="E67:E72"/>
    <mergeCell ref="E73:E78"/>
    <mergeCell ref="A80:AI80"/>
    <mergeCell ref="AJ3:BE4"/>
    <mergeCell ref="AJ5:BE5"/>
    <mergeCell ref="AJ2:BE2"/>
    <mergeCell ref="E34:E46"/>
    <mergeCell ref="M5:AH5"/>
    <mergeCell ref="E8:E17"/>
    <mergeCell ref="E18:E24"/>
    <mergeCell ref="E25:E33"/>
  </mergeCells>
  <printOptions horizontalCentered="1"/>
  <pageMargins left="0.39370078740157483" right="0.39370078740157483" top="0.19685039370078741" bottom="0.19685039370078741" header="0.15748031496062992" footer="0.15748031496062992"/>
  <pageSetup paperSize="9" scale="50" orientation="landscape" r:id="rId1"/>
  <rowBreaks count="1" manualBreakCount="1">
    <brk id="47" max="56" man="1"/>
  </rowBreaks>
  <colBreaks count="1" manualBreakCount="1">
    <brk id="35" max="83"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1784"/>
  <sheetViews>
    <sheetView topLeftCell="D4" zoomScale="70" zoomScaleNormal="70" zoomScaleSheetLayoutView="100" workbookViewId="0">
      <pane ySplit="6" topLeftCell="A10" activePane="bottomLeft" state="frozen"/>
      <selection activeCell="A4" sqref="A4"/>
      <selection pane="bottomLeft" activeCell="R8" sqref="R8"/>
    </sheetView>
  </sheetViews>
  <sheetFormatPr defaultColWidth="30.85546875" defaultRowHeight="15"/>
  <cols>
    <col min="1" max="1" width="32.42578125" style="17" customWidth="1"/>
    <col min="2" max="2" width="12.140625" style="21" customWidth="1"/>
    <col min="3" max="3" width="12.7109375" style="17" customWidth="1"/>
    <col min="4" max="4" width="17.42578125" style="35" customWidth="1"/>
    <col min="5" max="5" width="22.7109375" style="21" customWidth="1"/>
    <col min="6" max="6" width="15.140625" style="35" customWidth="1"/>
    <col min="7" max="7" width="21.85546875" style="21" customWidth="1"/>
    <col min="8" max="8" width="14.28515625" style="21" customWidth="1"/>
    <col min="9" max="9" width="11.28515625" style="17" hidden="1" customWidth="1"/>
    <col min="10" max="10" width="13.85546875" style="21" customWidth="1"/>
    <col min="11" max="11" width="21.85546875" style="21" customWidth="1"/>
    <col min="12" max="12" width="13.85546875" style="271" customWidth="1"/>
    <col min="13" max="13" width="14.7109375" style="272" customWidth="1"/>
    <col min="14" max="14" width="22.28515625" style="15" customWidth="1"/>
    <col min="15" max="15" width="14.42578125" style="271" customWidth="1"/>
    <col min="16" max="16" width="17.7109375" style="271" customWidth="1"/>
    <col min="17" max="17" width="20.7109375" style="271" customWidth="1"/>
    <col min="18" max="19" width="13" style="271" customWidth="1"/>
    <col min="20" max="20" width="15" style="17" customWidth="1"/>
    <col min="21" max="21" width="11.7109375" style="17" customWidth="1"/>
    <col min="22" max="22" width="14" style="17" customWidth="1"/>
    <col min="23" max="23" width="8.7109375" style="17" customWidth="1"/>
    <col min="24" max="16384" width="30.85546875" style="17"/>
  </cols>
  <sheetData>
    <row r="1" spans="1:20" s="21" customFormat="1" ht="95.25" customHeight="1">
      <c r="A1" s="1294"/>
      <c r="B1" s="1294"/>
      <c r="C1" s="1294"/>
      <c r="D1" s="1294"/>
      <c r="E1" s="1294"/>
      <c r="F1" s="1294"/>
      <c r="G1" s="1294"/>
      <c r="H1" s="1294"/>
      <c r="I1" s="1294"/>
      <c r="J1" s="1294"/>
      <c r="K1" s="1294"/>
      <c r="L1" s="1294"/>
      <c r="M1" s="1294"/>
      <c r="N1" s="1294"/>
      <c r="O1" s="1294"/>
      <c r="P1" s="1294"/>
      <c r="Q1" s="1294"/>
      <c r="R1" s="1294"/>
      <c r="S1" s="1294"/>
      <c r="T1" s="1294"/>
    </row>
    <row r="2" spans="1:20" s="302" customFormat="1" ht="20.25" customHeight="1">
      <c r="A2" s="1389" t="s">
        <v>636</v>
      </c>
      <c r="B2" s="1389"/>
      <c r="C2" s="1389"/>
      <c r="D2" s="1389"/>
      <c r="E2" s="1389"/>
      <c r="F2" s="1389"/>
      <c r="G2" s="1389"/>
      <c r="H2" s="1389"/>
      <c r="I2" s="1389"/>
      <c r="J2" s="1389"/>
      <c r="K2" s="1389"/>
      <c r="L2" s="1389"/>
      <c r="M2" s="1389"/>
      <c r="N2" s="1389"/>
      <c r="O2" s="1389"/>
      <c r="P2" s="1389"/>
      <c r="Q2" s="1389"/>
      <c r="R2" s="1389"/>
      <c r="S2" s="1389"/>
      <c r="T2" s="1389"/>
    </row>
    <row r="3" spans="1:20" s="302" customFormat="1" ht="12.75" customHeight="1">
      <c r="A3" s="1395"/>
      <c r="B3" s="1395"/>
      <c r="C3" s="1395"/>
      <c r="D3" s="1395"/>
      <c r="E3" s="1395"/>
      <c r="F3" s="1395"/>
      <c r="G3" s="1395"/>
      <c r="H3" s="1395"/>
      <c r="I3" s="1395"/>
      <c r="J3" s="1395"/>
      <c r="K3" s="1395"/>
      <c r="L3" s="1395"/>
      <c r="M3" s="1395"/>
      <c r="N3" s="1395"/>
      <c r="O3" s="1395"/>
      <c r="P3" s="1395"/>
      <c r="Q3" s="1395"/>
      <c r="R3" s="1395"/>
      <c r="S3" s="1395"/>
      <c r="T3" s="1395"/>
    </row>
    <row r="4" spans="1:20" ht="32.25" customHeight="1">
      <c r="A4" s="1394" t="s">
        <v>258</v>
      </c>
      <c r="B4" s="1394"/>
      <c r="C4" s="1394"/>
      <c r="D4" s="1394"/>
      <c r="E4" s="1394"/>
      <c r="F4" s="1394"/>
      <c r="G4" s="1394"/>
      <c r="H4" s="1394"/>
      <c r="I4" s="1394"/>
      <c r="J4" s="1394"/>
      <c r="K4" s="1394"/>
      <c r="L4" s="1394"/>
      <c r="M4" s="1394"/>
      <c r="N4" s="1394"/>
      <c r="O4" s="1394"/>
      <c r="P4" s="1394"/>
      <c r="Q4" s="1394"/>
      <c r="R4" s="1394"/>
      <c r="S4" s="1394"/>
      <c r="T4" s="1394"/>
    </row>
    <row r="5" spans="1:20" ht="27" customHeight="1">
      <c r="A5" s="1394" t="s">
        <v>671</v>
      </c>
      <c r="B5" s="1394"/>
      <c r="C5" s="1394"/>
      <c r="D5" s="1394"/>
      <c r="E5" s="1394"/>
      <c r="F5" s="1394"/>
      <c r="G5" s="1394"/>
      <c r="H5" s="1394"/>
      <c r="I5" s="1394"/>
      <c r="J5" s="1394"/>
      <c r="K5" s="1394"/>
      <c r="L5" s="1394"/>
      <c r="M5" s="1394"/>
      <c r="N5" s="1394"/>
      <c r="O5" s="1394"/>
      <c r="P5" s="1394"/>
      <c r="Q5" s="1394"/>
      <c r="R5" s="1394"/>
      <c r="S5" s="1394"/>
      <c r="T5" s="1394"/>
    </row>
    <row r="6" spans="1:20" s="21" customFormat="1" ht="27" customHeight="1">
      <c r="A6" s="1389" t="s">
        <v>719</v>
      </c>
      <c r="B6" s="1389"/>
      <c r="C6" s="1389"/>
      <c r="D6" s="1389"/>
      <c r="E6" s="1389"/>
      <c r="F6" s="1389"/>
      <c r="G6" s="1389"/>
      <c r="H6" s="1389"/>
      <c r="I6" s="1389"/>
      <c r="J6" s="1389"/>
      <c r="K6" s="1389"/>
      <c r="L6" s="1389"/>
      <c r="M6" s="1389"/>
      <c r="N6" s="1389"/>
      <c r="O6" s="1389"/>
      <c r="P6" s="1389"/>
      <c r="Q6" s="1389"/>
      <c r="R6" s="1389"/>
      <c r="S6" s="1389"/>
      <c r="T6" s="1389"/>
    </row>
    <row r="7" spans="1:20" ht="18.75">
      <c r="A7" s="1391" t="s">
        <v>70</v>
      </c>
      <c r="B7" s="1386">
        <v>2017</v>
      </c>
      <c r="C7" s="1388"/>
      <c r="D7" s="1386">
        <v>2018</v>
      </c>
      <c r="E7" s="1387"/>
      <c r="F7" s="1388"/>
      <c r="G7" s="1386">
        <v>2019</v>
      </c>
      <c r="H7" s="1387"/>
      <c r="I7" s="1387"/>
      <c r="J7" s="1388"/>
      <c r="K7" s="1386">
        <v>2020</v>
      </c>
      <c r="L7" s="1387"/>
      <c r="M7" s="1388"/>
      <c r="N7" s="1386">
        <v>2021</v>
      </c>
      <c r="O7" s="1387"/>
      <c r="P7" s="1388"/>
      <c r="Q7" s="1386">
        <v>2022</v>
      </c>
      <c r="R7" s="1387"/>
      <c r="S7" s="1388"/>
      <c r="T7" s="1393" t="s">
        <v>71</v>
      </c>
    </row>
    <row r="8" spans="1:20" ht="81" customHeight="1">
      <c r="A8" s="1392"/>
      <c r="B8" s="298" t="s">
        <v>480</v>
      </c>
      <c r="C8" s="298" t="s">
        <v>97</v>
      </c>
      <c r="D8" s="1148" t="s">
        <v>653</v>
      </c>
      <c r="E8" s="298" t="s">
        <v>425</v>
      </c>
      <c r="F8" s="545" t="s">
        <v>222</v>
      </c>
      <c r="G8" s="298" t="s">
        <v>424</v>
      </c>
      <c r="H8" s="1148" t="s">
        <v>652</v>
      </c>
      <c r="I8" s="298" t="s">
        <v>423</v>
      </c>
      <c r="J8" s="298" t="s">
        <v>484</v>
      </c>
      <c r="K8" s="298" t="s">
        <v>485</v>
      </c>
      <c r="L8" s="1148" t="s">
        <v>654</v>
      </c>
      <c r="M8" s="545" t="s">
        <v>599</v>
      </c>
      <c r="N8" s="517" t="s">
        <v>639</v>
      </c>
      <c r="O8" s="1148" t="s">
        <v>655</v>
      </c>
      <c r="P8" s="1271" t="s">
        <v>775</v>
      </c>
      <c r="Q8" s="1142" t="s">
        <v>756</v>
      </c>
      <c r="R8" s="1272" t="s">
        <v>757</v>
      </c>
      <c r="S8" s="1142" t="s">
        <v>760</v>
      </c>
      <c r="T8" s="1393"/>
    </row>
    <row r="9" spans="1:20">
      <c r="A9" s="296" t="s">
        <v>0</v>
      </c>
      <c r="B9" s="296"/>
      <c r="C9" s="296"/>
      <c r="D9" s="296"/>
      <c r="E9" s="296"/>
      <c r="F9" s="296"/>
      <c r="G9" s="296"/>
      <c r="H9" s="296"/>
      <c r="I9" s="562"/>
      <c r="J9" s="562"/>
      <c r="K9" s="562"/>
      <c r="L9" s="296"/>
      <c r="M9" s="67">
        <v>107</v>
      </c>
      <c r="N9" s="67">
        <v>84</v>
      </c>
      <c r="O9" s="67"/>
      <c r="P9" s="67"/>
      <c r="Q9" s="67"/>
      <c r="R9" s="67"/>
      <c r="S9" s="67"/>
      <c r="T9" s="296"/>
    </row>
    <row r="10" spans="1:20" ht="27.75" customHeight="1">
      <c r="A10" s="37" t="s">
        <v>1</v>
      </c>
      <c r="B10" s="264">
        <v>4</v>
      </c>
      <c r="C10" s="50">
        <v>4</v>
      </c>
      <c r="D10" s="350">
        <v>4</v>
      </c>
      <c r="E10" s="51" t="s">
        <v>295</v>
      </c>
      <c r="F10" s="418">
        <v>6</v>
      </c>
      <c r="G10" s="50">
        <v>6</v>
      </c>
      <c r="H10" s="350">
        <v>6</v>
      </c>
      <c r="I10" s="568" t="s">
        <v>273</v>
      </c>
      <c r="J10" s="325">
        <v>2</v>
      </c>
      <c r="K10" s="568" t="s">
        <v>587</v>
      </c>
      <c r="L10" s="569" t="s">
        <v>600</v>
      </c>
      <c r="M10" s="323">
        <v>5</v>
      </c>
      <c r="N10" s="797">
        <v>1</v>
      </c>
      <c r="O10" s="908">
        <f>'METAS 2021'!M9</f>
        <v>0</v>
      </c>
      <c r="P10" s="949">
        <f>'RESULTADO 2021'!M9</f>
        <v>0</v>
      </c>
      <c r="Q10" s="949">
        <f>'SUGESTÃO DA ÁREA TÉCNICA 2021'!AI9</f>
        <v>0</v>
      </c>
      <c r="R10" s="949">
        <f>'METAS 2021'!AI9</f>
        <v>0</v>
      </c>
      <c r="S10" s="949">
        <f>'RESULTADO 2021'!AJ9</f>
        <v>0</v>
      </c>
      <c r="T10" s="51" t="s">
        <v>76</v>
      </c>
    </row>
    <row r="11" spans="1:20" ht="22.5" customHeight="1">
      <c r="A11" s="37" t="s">
        <v>2</v>
      </c>
      <c r="B11" s="264">
        <v>5</v>
      </c>
      <c r="C11" s="50">
        <v>9</v>
      </c>
      <c r="D11" s="350">
        <v>9</v>
      </c>
      <c r="E11" s="51" t="s">
        <v>295</v>
      </c>
      <c r="F11" s="421">
        <v>2</v>
      </c>
      <c r="G11" s="50">
        <v>2</v>
      </c>
      <c r="H11" s="350">
        <v>4</v>
      </c>
      <c r="I11" s="197" t="s">
        <v>408</v>
      </c>
      <c r="J11" s="326">
        <v>5</v>
      </c>
      <c r="K11" s="568" t="s">
        <v>588</v>
      </c>
      <c r="L11" s="569">
        <v>5</v>
      </c>
      <c r="M11" s="323">
        <v>2</v>
      </c>
      <c r="N11" s="797">
        <v>2</v>
      </c>
      <c r="O11" s="908">
        <f>'METAS 2021'!M10</f>
        <v>2</v>
      </c>
      <c r="P11" s="949">
        <f>'RESULTADO 2021'!M10</f>
        <v>0</v>
      </c>
      <c r="Q11" s="949">
        <f>'SUGESTÃO DA ÁREA TÉCNICA 2021'!AI10</f>
        <v>0</v>
      </c>
      <c r="R11" s="949">
        <f>'METAS 2021'!AI10</f>
        <v>0</v>
      </c>
      <c r="S11" s="949">
        <f>'RESULTADO 2021'!AJ10</f>
        <v>0</v>
      </c>
      <c r="T11" s="51" t="s">
        <v>76</v>
      </c>
    </row>
    <row r="12" spans="1:20" ht="23.25" customHeight="1">
      <c r="A12" s="37" t="s">
        <v>3</v>
      </c>
      <c r="B12" s="264">
        <v>15</v>
      </c>
      <c r="C12" s="50">
        <v>15</v>
      </c>
      <c r="D12" s="350">
        <v>15</v>
      </c>
      <c r="E12" s="51" t="s">
        <v>295</v>
      </c>
      <c r="F12" s="418">
        <v>28</v>
      </c>
      <c r="G12" s="50">
        <v>27</v>
      </c>
      <c r="H12" s="350">
        <v>26</v>
      </c>
      <c r="I12" s="568" t="s">
        <v>273</v>
      </c>
      <c r="J12" s="323">
        <v>14</v>
      </c>
      <c r="K12" s="568" t="s">
        <v>587</v>
      </c>
      <c r="L12" s="569">
        <v>26</v>
      </c>
      <c r="M12" s="323">
        <v>15</v>
      </c>
      <c r="N12" s="797">
        <v>12</v>
      </c>
      <c r="O12" s="908">
        <f>'METAS 2021'!M11</f>
        <v>12</v>
      </c>
      <c r="P12" s="949">
        <f>'RESULTADO 2021'!M11</f>
        <v>0</v>
      </c>
      <c r="Q12" s="949">
        <f>'SUGESTÃO DA ÁREA TÉCNICA 2021'!AI11</f>
        <v>0</v>
      </c>
      <c r="R12" s="949">
        <f>'METAS 2021'!AI11</f>
        <v>0</v>
      </c>
      <c r="S12" s="949">
        <f>'RESULTADO 2021'!AJ11</f>
        <v>0</v>
      </c>
      <c r="T12" s="51" t="s">
        <v>76</v>
      </c>
    </row>
    <row r="13" spans="1:20" ht="27.75" customHeight="1">
      <c r="A13" s="37" t="s">
        <v>4</v>
      </c>
      <c r="B13" s="264">
        <v>80</v>
      </c>
      <c r="C13" s="50">
        <v>17</v>
      </c>
      <c r="D13" s="350">
        <v>16</v>
      </c>
      <c r="E13" s="51" t="s">
        <v>295</v>
      </c>
      <c r="F13" s="421">
        <v>11</v>
      </c>
      <c r="G13" s="50">
        <v>11</v>
      </c>
      <c r="H13" s="350">
        <v>11</v>
      </c>
      <c r="I13" s="568" t="s">
        <v>273</v>
      </c>
      <c r="J13" s="323">
        <v>16</v>
      </c>
      <c r="K13" s="197" t="s">
        <v>588</v>
      </c>
      <c r="L13" s="569">
        <v>16</v>
      </c>
      <c r="M13" s="323">
        <v>14</v>
      </c>
      <c r="N13" s="797">
        <v>11</v>
      </c>
      <c r="O13" s="908">
        <f>'METAS 2021'!M12</f>
        <v>0</v>
      </c>
      <c r="P13" s="949">
        <f>'RESULTADO 2021'!M12</f>
        <v>0</v>
      </c>
      <c r="Q13" s="949">
        <f>'SUGESTÃO DA ÁREA TÉCNICA 2021'!AI12</f>
        <v>0</v>
      </c>
      <c r="R13" s="949">
        <f>'METAS 2021'!AI12</f>
        <v>0</v>
      </c>
      <c r="S13" s="949">
        <f>'RESULTADO 2021'!AJ12</f>
        <v>0</v>
      </c>
      <c r="T13" s="51" t="s">
        <v>76</v>
      </c>
    </row>
    <row r="14" spans="1:20" ht="24" customHeight="1">
      <c r="A14" s="37" t="s">
        <v>5</v>
      </c>
      <c r="B14" s="264">
        <v>5</v>
      </c>
      <c r="C14" s="50">
        <v>9</v>
      </c>
      <c r="D14" s="350">
        <v>7</v>
      </c>
      <c r="E14" s="51" t="s">
        <v>295</v>
      </c>
      <c r="F14" s="421">
        <v>6</v>
      </c>
      <c r="G14" s="50">
        <v>6</v>
      </c>
      <c r="H14" s="350">
        <v>6</v>
      </c>
      <c r="I14" s="568" t="s">
        <v>273</v>
      </c>
      <c r="J14" s="323">
        <v>6</v>
      </c>
      <c r="K14" s="568" t="s">
        <v>589</v>
      </c>
      <c r="L14" s="569">
        <v>6</v>
      </c>
      <c r="M14" s="324">
        <v>12</v>
      </c>
      <c r="N14" s="797">
        <v>10</v>
      </c>
      <c r="O14" s="908">
        <f>'METAS 2021'!M13</f>
        <v>7</v>
      </c>
      <c r="P14" s="949">
        <f>'RESULTADO 2021'!M13</f>
        <v>0</v>
      </c>
      <c r="Q14" s="949">
        <f>'SUGESTÃO DA ÁREA TÉCNICA 2021'!AI13</f>
        <v>0</v>
      </c>
      <c r="R14" s="949">
        <f>'METAS 2021'!AI13</f>
        <v>0</v>
      </c>
      <c r="S14" s="949">
        <f>'RESULTADO 2021'!AJ13</f>
        <v>0</v>
      </c>
      <c r="T14" s="51" t="s">
        <v>76</v>
      </c>
    </row>
    <row r="15" spans="1:20" ht="27" customHeight="1">
      <c r="A15" s="37" t="s">
        <v>6</v>
      </c>
      <c r="B15" s="264">
        <v>8</v>
      </c>
      <c r="C15" s="50">
        <v>6</v>
      </c>
      <c r="D15" s="350">
        <v>5</v>
      </c>
      <c r="E15" s="51" t="s">
        <v>295</v>
      </c>
      <c r="F15" s="421">
        <v>5</v>
      </c>
      <c r="G15" s="50">
        <v>5</v>
      </c>
      <c r="H15" s="350">
        <v>5</v>
      </c>
      <c r="I15" s="568" t="s">
        <v>273</v>
      </c>
      <c r="J15" s="323">
        <v>12</v>
      </c>
      <c r="K15" s="568" t="s">
        <v>589</v>
      </c>
      <c r="L15" s="569">
        <v>11</v>
      </c>
      <c r="M15" s="324">
        <v>16</v>
      </c>
      <c r="N15" s="797">
        <v>13</v>
      </c>
      <c r="O15" s="908">
        <f>'METAS 2021'!M14</f>
        <v>11</v>
      </c>
      <c r="P15" s="949">
        <f>'RESULTADO 2021'!M14</f>
        <v>0</v>
      </c>
      <c r="Q15" s="949">
        <f>'SUGESTÃO DA ÁREA TÉCNICA 2021'!AI14</f>
        <v>0</v>
      </c>
      <c r="R15" s="949">
        <f>'METAS 2021'!AI14</f>
        <v>0</v>
      </c>
      <c r="S15" s="949">
        <f>'RESULTADO 2021'!AJ14</f>
        <v>0</v>
      </c>
      <c r="T15" s="51" t="s">
        <v>76</v>
      </c>
    </row>
    <row r="16" spans="1:20" ht="26.25" customHeight="1">
      <c r="A16" s="37" t="s">
        <v>7</v>
      </c>
      <c r="B16" s="264">
        <v>9</v>
      </c>
      <c r="C16" s="50">
        <v>13</v>
      </c>
      <c r="D16" s="350">
        <v>11</v>
      </c>
      <c r="E16" s="51" t="s">
        <v>295</v>
      </c>
      <c r="F16" s="421">
        <v>11</v>
      </c>
      <c r="G16" s="50">
        <v>11</v>
      </c>
      <c r="H16" s="350">
        <v>11</v>
      </c>
      <c r="I16" s="568" t="s">
        <v>273</v>
      </c>
      <c r="J16" s="323">
        <v>9</v>
      </c>
      <c r="K16" s="568" t="s">
        <v>587</v>
      </c>
      <c r="L16" s="569">
        <v>10</v>
      </c>
      <c r="M16" s="326">
        <v>11</v>
      </c>
      <c r="N16" s="797">
        <v>9</v>
      </c>
      <c r="O16" s="908">
        <f>'METAS 2021'!M15</f>
        <v>9</v>
      </c>
      <c r="P16" s="949">
        <f>'RESULTADO 2021'!M15</f>
        <v>0</v>
      </c>
      <c r="Q16" s="949">
        <f>'SUGESTÃO DA ÁREA TÉCNICA 2021'!AI15</f>
        <v>0</v>
      </c>
      <c r="R16" s="949">
        <f>'METAS 2021'!AI15</f>
        <v>0</v>
      </c>
      <c r="S16" s="949">
        <f>'RESULTADO 2021'!AJ15</f>
        <v>0</v>
      </c>
      <c r="T16" s="51" t="s">
        <v>76</v>
      </c>
    </row>
    <row r="17" spans="1:20" ht="26.25" customHeight="1">
      <c r="A17" s="37" t="s">
        <v>8</v>
      </c>
      <c r="B17" s="264">
        <v>33</v>
      </c>
      <c r="C17" s="50">
        <v>25</v>
      </c>
      <c r="D17" s="350">
        <v>30</v>
      </c>
      <c r="E17" s="157" t="s">
        <v>300</v>
      </c>
      <c r="F17" s="418">
        <v>36</v>
      </c>
      <c r="G17" s="50">
        <v>35</v>
      </c>
      <c r="H17" s="350">
        <v>36</v>
      </c>
      <c r="I17" s="568" t="s">
        <v>408</v>
      </c>
      <c r="J17" s="323">
        <v>34</v>
      </c>
      <c r="K17" s="197" t="s">
        <v>590</v>
      </c>
      <c r="L17" s="569">
        <v>35</v>
      </c>
      <c r="M17" s="325">
        <v>32</v>
      </c>
      <c r="N17" s="797">
        <v>26</v>
      </c>
      <c r="O17" s="908">
        <f>'METAS 2021'!M16</f>
        <v>34</v>
      </c>
      <c r="P17" s="949">
        <f>'RESULTADO 2021'!M16</f>
        <v>0</v>
      </c>
      <c r="Q17" s="949">
        <f>'SUGESTÃO DA ÁREA TÉCNICA 2021'!AI16</f>
        <v>0</v>
      </c>
      <c r="R17" s="949">
        <f>'METAS 2021'!AI16</f>
        <v>0</v>
      </c>
      <c r="S17" s="949">
        <f>'RESULTADO 2021'!AJ16</f>
        <v>0</v>
      </c>
      <c r="T17" s="51" t="s">
        <v>76</v>
      </c>
    </row>
    <row r="18" spans="1:20" ht="25.5" customHeight="1">
      <c r="A18" s="37" t="s">
        <v>9</v>
      </c>
      <c r="B18" s="265">
        <v>1</v>
      </c>
      <c r="C18" s="50">
        <v>0</v>
      </c>
      <c r="D18" s="597" t="s">
        <v>601</v>
      </c>
      <c r="E18" s="51" t="s">
        <v>295</v>
      </c>
      <c r="F18" s="418">
        <v>4</v>
      </c>
      <c r="G18" s="50">
        <v>4</v>
      </c>
      <c r="H18" s="350">
        <v>4</v>
      </c>
      <c r="I18" s="568" t="s">
        <v>273</v>
      </c>
      <c r="J18" s="323">
        <v>2</v>
      </c>
      <c r="K18" s="568" t="s">
        <v>587</v>
      </c>
      <c r="L18" s="569" t="s">
        <v>600</v>
      </c>
      <c r="M18" s="325">
        <v>0</v>
      </c>
      <c r="N18" s="797">
        <v>0</v>
      </c>
      <c r="O18" s="908">
        <f>'METAS 2021'!M17</f>
        <v>0</v>
      </c>
      <c r="P18" s="949">
        <f>'RESULTADO 2021'!M17</f>
        <v>0</v>
      </c>
      <c r="Q18" s="949">
        <f>'SUGESTÃO DA ÁREA TÉCNICA 2021'!AI17</f>
        <v>0</v>
      </c>
      <c r="R18" s="949">
        <f>'METAS 2021'!AI17</f>
        <v>0</v>
      </c>
      <c r="S18" s="949">
        <f>'RESULTADO 2021'!AJ17</f>
        <v>0</v>
      </c>
      <c r="T18" s="51" t="s">
        <v>76</v>
      </c>
    </row>
    <row r="19" spans="1:20" ht="13.5" customHeight="1">
      <c r="A19" s="296" t="s">
        <v>10</v>
      </c>
      <c r="B19" s="296"/>
      <c r="C19" s="296"/>
      <c r="D19" s="296"/>
      <c r="E19" s="71"/>
      <c r="F19" s="296"/>
      <c r="G19" s="296"/>
      <c r="H19" s="296"/>
      <c r="I19" s="562"/>
      <c r="J19" s="562"/>
      <c r="K19" s="562"/>
      <c r="L19" s="296"/>
      <c r="M19" s="67">
        <v>81</v>
      </c>
      <c r="N19" s="798"/>
      <c r="O19" s="928"/>
      <c r="P19" s="1156"/>
      <c r="Q19" s="1156"/>
      <c r="R19" s="1156"/>
      <c r="S19" s="1156"/>
      <c r="T19" s="71"/>
    </row>
    <row r="20" spans="1:20" ht="29.25" customHeight="1">
      <c r="A20" s="37" t="s">
        <v>11</v>
      </c>
      <c r="B20" s="264">
        <v>9</v>
      </c>
      <c r="C20" s="50">
        <v>8</v>
      </c>
      <c r="D20" s="350">
        <v>7</v>
      </c>
      <c r="E20" s="51" t="s">
        <v>295</v>
      </c>
      <c r="F20" s="421">
        <v>7</v>
      </c>
      <c r="G20" s="50">
        <v>7</v>
      </c>
      <c r="H20" s="350">
        <v>7</v>
      </c>
      <c r="I20" s="568" t="s">
        <v>273</v>
      </c>
      <c r="J20" s="324">
        <v>8</v>
      </c>
      <c r="K20" s="568" t="s">
        <v>589</v>
      </c>
      <c r="L20" s="350">
        <v>7</v>
      </c>
      <c r="M20" s="323">
        <v>6</v>
      </c>
      <c r="N20" s="797">
        <v>5</v>
      </c>
      <c r="O20" s="908">
        <f>'METAS 2021'!M19</f>
        <v>5</v>
      </c>
      <c r="P20" s="949">
        <f>'RESULTADO 2021'!M19</f>
        <v>0</v>
      </c>
      <c r="Q20" s="949">
        <f>'SUGESTÃO DA ÁREA TÉCNICA 2021'!AI19</f>
        <v>0</v>
      </c>
      <c r="R20" s="949">
        <f>'METAS 2021'!AI19</f>
        <v>0</v>
      </c>
      <c r="S20" s="949">
        <f>'RESULTADO 2021'!AJ19</f>
        <v>0</v>
      </c>
      <c r="T20" s="51" t="s">
        <v>76</v>
      </c>
    </row>
    <row r="21" spans="1:20" ht="35.25" customHeight="1">
      <c r="A21" s="37" t="s">
        <v>12</v>
      </c>
      <c r="B21" s="264">
        <v>5</v>
      </c>
      <c r="C21" s="50">
        <v>3</v>
      </c>
      <c r="D21" s="350">
        <v>4</v>
      </c>
      <c r="E21" s="157" t="s">
        <v>296</v>
      </c>
      <c r="F21" s="421">
        <v>2</v>
      </c>
      <c r="G21" s="50">
        <v>2</v>
      </c>
      <c r="H21" s="350">
        <v>2</v>
      </c>
      <c r="I21" s="568" t="s">
        <v>273</v>
      </c>
      <c r="J21" s="324">
        <v>4</v>
      </c>
      <c r="K21" s="197" t="s">
        <v>588</v>
      </c>
      <c r="L21" s="350">
        <v>4</v>
      </c>
      <c r="M21" s="323">
        <v>4</v>
      </c>
      <c r="N21" s="797">
        <v>3</v>
      </c>
      <c r="O21" s="908">
        <f>'METAS 2021'!M20</f>
        <v>3</v>
      </c>
      <c r="P21" s="949">
        <f>'RESULTADO 2021'!M20</f>
        <v>0</v>
      </c>
      <c r="Q21" s="949">
        <f>'SUGESTÃO DA ÁREA TÉCNICA 2021'!AI20</f>
        <v>0</v>
      </c>
      <c r="R21" s="949">
        <f>'METAS 2021'!AI20</f>
        <v>0</v>
      </c>
      <c r="S21" s="949">
        <f>'RESULTADO 2021'!AJ20</f>
        <v>0</v>
      </c>
      <c r="T21" s="51" t="s">
        <v>76</v>
      </c>
    </row>
    <row r="22" spans="1:20" ht="27.75" customHeight="1">
      <c r="A22" s="37" t="s">
        <v>13</v>
      </c>
      <c r="B22" s="264">
        <v>5</v>
      </c>
      <c r="C22" s="50">
        <v>5</v>
      </c>
      <c r="D22" s="350">
        <v>7</v>
      </c>
      <c r="E22" s="157" t="s">
        <v>302</v>
      </c>
      <c r="F22" s="421">
        <v>7</v>
      </c>
      <c r="G22" s="50">
        <v>7</v>
      </c>
      <c r="H22" s="350">
        <v>6</v>
      </c>
      <c r="I22" s="568" t="s">
        <v>273</v>
      </c>
      <c r="J22" s="324">
        <v>4</v>
      </c>
      <c r="K22" s="568" t="s">
        <v>587</v>
      </c>
      <c r="L22" s="569">
        <v>4</v>
      </c>
      <c r="M22" s="323">
        <v>7</v>
      </c>
      <c r="N22" s="797">
        <v>6</v>
      </c>
      <c r="O22" s="908">
        <f>'METAS 2021'!M21</f>
        <v>6</v>
      </c>
      <c r="P22" s="949">
        <f>'RESULTADO 2021'!M21</f>
        <v>0</v>
      </c>
      <c r="Q22" s="949">
        <f>'SUGESTÃO DA ÁREA TÉCNICA 2021'!AI21</f>
        <v>0</v>
      </c>
      <c r="R22" s="949">
        <f>'METAS 2021'!AI21</f>
        <v>0</v>
      </c>
      <c r="S22" s="949">
        <f>'RESULTADO 2021'!AJ21</f>
        <v>0</v>
      </c>
      <c r="T22" s="51" t="s">
        <v>76</v>
      </c>
    </row>
    <row r="23" spans="1:20" ht="36.75" customHeight="1">
      <c r="A23" s="37" t="s">
        <v>14</v>
      </c>
      <c r="B23" s="264">
        <v>1</v>
      </c>
      <c r="C23" s="50">
        <v>7</v>
      </c>
      <c r="D23" s="350">
        <v>5</v>
      </c>
      <c r="E23" s="51" t="s">
        <v>295</v>
      </c>
      <c r="F23" s="421">
        <v>3</v>
      </c>
      <c r="G23" s="50">
        <v>3</v>
      </c>
      <c r="H23" s="350">
        <v>3</v>
      </c>
      <c r="I23" s="568" t="s">
        <v>273</v>
      </c>
      <c r="J23" s="323">
        <v>1</v>
      </c>
      <c r="K23" s="568" t="s">
        <v>587</v>
      </c>
      <c r="L23" s="350">
        <v>3</v>
      </c>
      <c r="M23" s="323">
        <v>5</v>
      </c>
      <c r="N23" s="797">
        <v>4</v>
      </c>
      <c r="O23" s="908">
        <f>'METAS 2021'!M22</f>
        <v>4</v>
      </c>
      <c r="P23" s="949">
        <f>'RESULTADO 2021'!M22</f>
        <v>0</v>
      </c>
      <c r="Q23" s="949">
        <f>'SUGESTÃO DA ÁREA TÉCNICA 2021'!AI22</f>
        <v>0</v>
      </c>
      <c r="R23" s="949">
        <f>'METAS 2021'!AI22</f>
        <v>0</v>
      </c>
      <c r="S23" s="949">
        <f>'RESULTADO 2021'!AJ22</f>
        <v>0</v>
      </c>
      <c r="T23" s="51" t="s">
        <v>76</v>
      </c>
    </row>
    <row r="24" spans="1:20" ht="30" customHeight="1">
      <c r="A24" s="37" t="s">
        <v>15</v>
      </c>
      <c r="B24" s="264">
        <v>30</v>
      </c>
      <c r="C24" s="50">
        <v>45</v>
      </c>
      <c r="D24" s="350">
        <v>45</v>
      </c>
      <c r="E24" s="157" t="s">
        <v>303</v>
      </c>
      <c r="F24" s="421">
        <v>46</v>
      </c>
      <c r="G24" s="50">
        <v>45</v>
      </c>
      <c r="H24" s="350">
        <v>45</v>
      </c>
      <c r="I24" s="568" t="s">
        <v>273</v>
      </c>
      <c r="J24" s="323">
        <v>44</v>
      </c>
      <c r="K24" s="568" t="s">
        <v>591</v>
      </c>
      <c r="L24" s="350">
        <v>43</v>
      </c>
      <c r="M24" s="323">
        <v>52</v>
      </c>
      <c r="N24" s="797">
        <v>41</v>
      </c>
      <c r="O24" s="908">
        <f>'METAS 2021'!M23</f>
        <v>51</v>
      </c>
      <c r="P24" s="949">
        <f>'RESULTADO 2021'!M23</f>
        <v>0</v>
      </c>
      <c r="Q24" s="949">
        <f>'SUGESTÃO DA ÁREA TÉCNICA 2021'!AI23</f>
        <v>0</v>
      </c>
      <c r="R24" s="949">
        <f>'METAS 2021'!AI23</f>
        <v>0</v>
      </c>
      <c r="S24" s="949">
        <f>'RESULTADO 2021'!AJ23</f>
        <v>0</v>
      </c>
      <c r="T24" s="51" t="s">
        <v>76</v>
      </c>
    </row>
    <row r="25" spans="1:20" ht="28.5" customHeight="1">
      <c r="A25" s="37" t="s">
        <v>16</v>
      </c>
      <c r="B25" s="265">
        <v>3</v>
      </c>
      <c r="C25" s="50">
        <v>6</v>
      </c>
      <c r="D25" s="350">
        <v>6</v>
      </c>
      <c r="E25" s="51" t="s">
        <v>304</v>
      </c>
      <c r="F25" s="421">
        <v>3</v>
      </c>
      <c r="G25" s="50">
        <v>3</v>
      </c>
      <c r="H25" s="350">
        <v>3</v>
      </c>
      <c r="I25" s="568" t="s">
        <v>273</v>
      </c>
      <c r="J25" s="324">
        <v>10</v>
      </c>
      <c r="K25" s="568" t="s">
        <v>591</v>
      </c>
      <c r="L25" s="350">
        <v>3</v>
      </c>
      <c r="M25" s="323">
        <v>7</v>
      </c>
      <c r="N25" s="797">
        <v>6</v>
      </c>
      <c r="O25" s="908">
        <f>'METAS 2021'!M24</f>
        <v>6</v>
      </c>
      <c r="P25" s="949">
        <f>'RESULTADO 2021'!M24</f>
        <v>0</v>
      </c>
      <c r="Q25" s="949">
        <f>'SUGESTÃO DA ÁREA TÉCNICA 2021'!AI24</f>
        <v>0</v>
      </c>
      <c r="R25" s="949">
        <f>'METAS 2021'!AI24</f>
        <v>0</v>
      </c>
      <c r="S25" s="949">
        <f>'RESULTADO 2021'!AJ24</f>
        <v>0</v>
      </c>
      <c r="T25" s="51" t="s">
        <v>76</v>
      </c>
    </row>
    <row r="26" spans="1:20" ht="15.75">
      <c r="A26" s="296" t="s">
        <v>17</v>
      </c>
      <c r="B26" s="296"/>
      <c r="C26" s="296"/>
      <c r="D26" s="296"/>
      <c r="E26" s="71"/>
      <c r="F26" s="296"/>
      <c r="G26" s="296"/>
      <c r="H26" s="296"/>
      <c r="I26" s="562"/>
      <c r="J26" s="562"/>
      <c r="K26" s="562"/>
      <c r="L26" s="296"/>
      <c r="M26" s="67">
        <v>171</v>
      </c>
      <c r="N26" s="799"/>
      <c r="O26" s="928"/>
      <c r="P26" s="1156"/>
      <c r="Q26" s="1156"/>
      <c r="R26" s="1156"/>
      <c r="S26" s="1156"/>
      <c r="T26" s="71"/>
    </row>
    <row r="27" spans="1:20" ht="27.75" customHeight="1">
      <c r="A27" s="37" t="s">
        <v>18</v>
      </c>
      <c r="B27" s="264">
        <v>6</v>
      </c>
      <c r="C27" s="50">
        <v>3</v>
      </c>
      <c r="D27" s="350">
        <v>3</v>
      </c>
      <c r="E27" s="157" t="s">
        <v>296</v>
      </c>
      <c r="F27" s="418">
        <v>5</v>
      </c>
      <c r="G27" s="50">
        <v>5</v>
      </c>
      <c r="H27" s="350">
        <v>5</v>
      </c>
      <c r="I27" s="568" t="s">
        <v>408</v>
      </c>
      <c r="J27" s="324">
        <v>9</v>
      </c>
      <c r="K27" s="197" t="s">
        <v>588</v>
      </c>
      <c r="L27" s="350">
        <v>9</v>
      </c>
      <c r="M27" s="323">
        <v>3</v>
      </c>
      <c r="N27" s="800">
        <v>2</v>
      </c>
      <c r="O27" s="908">
        <f>'METAS 2021'!M26</f>
        <v>10</v>
      </c>
      <c r="P27" s="949">
        <f>'RESULTADO 2021'!M26</f>
        <v>0</v>
      </c>
      <c r="Q27" s="949">
        <f>'SUGESTÃO DA ÁREA TÉCNICA 2021'!AI26</f>
        <v>0</v>
      </c>
      <c r="R27" s="949">
        <f>'METAS 2021'!AI26</f>
        <v>0</v>
      </c>
      <c r="S27" s="949">
        <f>'RESULTADO 2021'!AJ26</f>
        <v>0</v>
      </c>
      <c r="T27" s="51" t="s">
        <v>76</v>
      </c>
    </row>
    <row r="28" spans="1:20" ht="29.25" customHeight="1">
      <c r="A28" s="37" t="s">
        <v>19</v>
      </c>
      <c r="B28" s="264">
        <v>4</v>
      </c>
      <c r="C28" s="50">
        <v>9</v>
      </c>
      <c r="D28" s="350">
        <v>4</v>
      </c>
      <c r="E28" s="51" t="s">
        <v>305</v>
      </c>
      <c r="F28" s="418">
        <v>8</v>
      </c>
      <c r="G28" s="50">
        <v>8</v>
      </c>
      <c r="H28" s="350">
        <v>8</v>
      </c>
      <c r="I28" s="568" t="s">
        <v>273</v>
      </c>
      <c r="J28" s="324">
        <v>10</v>
      </c>
      <c r="K28" s="197" t="s">
        <v>588</v>
      </c>
      <c r="L28" s="350">
        <v>8</v>
      </c>
      <c r="M28" s="323">
        <v>5</v>
      </c>
      <c r="N28" s="800">
        <v>4</v>
      </c>
      <c r="O28" s="908">
        <f>'METAS 2021'!M27</f>
        <v>0</v>
      </c>
      <c r="P28" s="949">
        <f>'RESULTADO 2021'!M27</f>
        <v>0</v>
      </c>
      <c r="Q28" s="949">
        <f>'SUGESTÃO DA ÁREA TÉCNICA 2021'!AI27</f>
        <v>0</v>
      </c>
      <c r="R28" s="949">
        <f>'METAS 2021'!AI27</f>
        <v>0</v>
      </c>
      <c r="S28" s="949">
        <f>'RESULTADO 2021'!AJ27</f>
        <v>0</v>
      </c>
      <c r="T28" s="51" t="s">
        <v>76</v>
      </c>
    </row>
    <row r="29" spans="1:20" ht="26.25" customHeight="1">
      <c r="A29" s="37" t="s">
        <v>20</v>
      </c>
      <c r="B29" s="264">
        <v>11</v>
      </c>
      <c r="C29" s="50">
        <v>6</v>
      </c>
      <c r="D29" s="350" t="s">
        <v>620</v>
      </c>
      <c r="E29" s="51" t="s">
        <v>304</v>
      </c>
      <c r="F29" s="421">
        <v>4</v>
      </c>
      <c r="G29" s="50">
        <v>4</v>
      </c>
      <c r="H29" s="569">
        <v>4</v>
      </c>
      <c r="I29" s="568" t="s">
        <v>273</v>
      </c>
      <c r="J29" s="324">
        <v>12</v>
      </c>
      <c r="K29" s="568" t="s">
        <v>591</v>
      </c>
      <c r="L29" s="569">
        <v>10</v>
      </c>
      <c r="M29" s="323">
        <v>9</v>
      </c>
      <c r="N29" s="800">
        <v>8</v>
      </c>
      <c r="O29" s="908">
        <f>'METAS 2021'!M28</f>
        <v>0</v>
      </c>
      <c r="P29" s="949">
        <f>'RESULTADO 2021'!M28</f>
        <v>0</v>
      </c>
      <c r="Q29" s="949">
        <f>'SUGESTÃO DA ÁREA TÉCNICA 2021'!AI28</f>
        <v>0</v>
      </c>
      <c r="R29" s="949">
        <f>'METAS 2021'!AI28</f>
        <v>0</v>
      </c>
      <c r="S29" s="949">
        <f>'RESULTADO 2021'!AJ28</f>
        <v>0</v>
      </c>
      <c r="T29" s="51" t="s">
        <v>76</v>
      </c>
    </row>
    <row r="30" spans="1:20" ht="30" customHeight="1">
      <c r="A30" s="37" t="s">
        <v>21</v>
      </c>
      <c r="B30" s="264">
        <v>4</v>
      </c>
      <c r="C30" s="50">
        <v>2</v>
      </c>
      <c r="D30" s="350">
        <v>2</v>
      </c>
      <c r="E30" s="51" t="s">
        <v>306</v>
      </c>
      <c r="F30" s="418">
        <v>5</v>
      </c>
      <c r="G30" s="50">
        <v>5</v>
      </c>
      <c r="H30" s="350">
        <v>2</v>
      </c>
      <c r="I30" s="568" t="s">
        <v>273</v>
      </c>
      <c r="J30" s="324">
        <v>5</v>
      </c>
      <c r="K30" s="197" t="s">
        <v>588</v>
      </c>
      <c r="L30" s="350">
        <v>2</v>
      </c>
      <c r="M30" s="324">
        <v>7</v>
      </c>
      <c r="N30" s="800">
        <v>6</v>
      </c>
      <c r="O30" s="908">
        <f>'METAS 2021'!M29</f>
        <v>0</v>
      </c>
      <c r="P30" s="949">
        <f>'RESULTADO 2021'!M29</f>
        <v>0</v>
      </c>
      <c r="Q30" s="949">
        <f>'SUGESTÃO DA ÁREA TÉCNICA 2021'!AI29</f>
        <v>0</v>
      </c>
      <c r="R30" s="949">
        <f>'METAS 2021'!AI29</f>
        <v>0</v>
      </c>
      <c r="S30" s="949">
        <f>'RESULTADO 2021'!AJ29</f>
        <v>0</v>
      </c>
      <c r="T30" s="51" t="s">
        <v>76</v>
      </c>
    </row>
    <row r="31" spans="1:20" ht="30.75" customHeight="1">
      <c r="A31" s="37" t="s">
        <v>22</v>
      </c>
      <c r="B31" s="264">
        <v>54</v>
      </c>
      <c r="C31" s="50">
        <v>44</v>
      </c>
      <c r="D31" s="350">
        <v>41</v>
      </c>
      <c r="E31" s="157" t="s">
        <v>329</v>
      </c>
      <c r="F31" s="418">
        <v>56</v>
      </c>
      <c r="G31" s="50">
        <v>55</v>
      </c>
      <c r="H31" s="350">
        <v>55</v>
      </c>
      <c r="I31" s="568" t="s">
        <v>273</v>
      </c>
      <c r="J31" s="324">
        <v>59</v>
      </c>
      <c r="K31" s="197" t="s">
        <v>588</v>
      </c>
      <c r="L31" s="350">
        <v>59</v>
      </c>
      <c r="M31" s="323">
        <v>41</v>
      </c>
      <c r="N31" s="800">
        <v>32</v>
      </c>
      <c r="O31" s="908">
        <f>'METAS 2021'!M30</f>
        <v>45</v>
      </c>
      <c r="P31" s="949">
        <f>'RESULTADO 2021'!M30</f>
        <v>0</v>
      </c>
      <c r="Q31" s="949">
        <f>'SUGESTÃO DA ÁREA TÉCNICA 2021'!AI30</f>
        <v>0</v>
      </c>
      <c r="R31" s="949">
        <f>'METAS 2021'!AI30</f>
        <v>0</v>
      </c>
      <c r="S31" s="949">
        <f>'RESULTADO 2021'!AJ30</f>
        <v>0</v>
      </c>
      <c r="T31" s="51" t="s">
        <v>76</v>
      </c>
    </row>
    <row r="32" spans="1:20" ht="33" customHeight="1">
      <c r="A32" s="37" t="s">
        <v>23</v>
      </c>
      <c r="B32" s="264">
        <v>9</v>
      </c>
      <c r="C32" s="50">
        <v>18</v>
      </c>
      <c r="D32" s="350">
        <v>9</v>
      </c>
      <c r="E32" s="157" t="s">
        <v>307</v>
      </c>
      <c r="F32" s="418">
        <v>15</v>
      </c>
      <c r="G32" s="50">
        <v>15</v>
      </c>
      <c r="H32" s="350">
        <v>15</v>
      </c>
      <c r="I32" s="568" t="s">
        <v>408</v>
      </c>
      <c r="J32" s="323">
        <v>8</v>
      </c>
      <c r="K32" s="197" t="s">
        <v>587</v>
      </c>
      <c r="L32" s="350">
        <v>8</v>
      </c>
      <c r="M32" s="324">
        <v>18</v>
      </c>
      <c r="N32" s="800">
        <v>15</v>
      </c>
      <c r="O32" s="908">
        <f>'METAS 2021'!M31</f>
        <v>16</v>
      </c>
      <c r="P32" s="949">
        <f>'RESULTADO 2021'!M31</f>
        <v>0</v>
      </c>
      <c r="Q32" s="949">
        <f>'SUGESTÃO DA ÁREA TÉCNICA 2021'!AI31</f>
        <v>0</v>
      </c>
      <c r="R32" s="949">
        <f>'METAS 2021'!AI31</f>
        <v>0</v>
      </c>
      <c r="S32" s="949">
        <f>'RESULTADO 2021'!AJ31</f>
        <v>0</v>
      </c>
      <c r="T32" s="51" t="s">
        <v>76</v>
      </c>
    </row>
    <row r="33" spans="1:20" ht="30.75" customHeight="1">
      <c r="A33" s="37" t="s">
        <v>360</v>
      </c>
      <c r="B33" s="264">
        <v>73</v>
      </c>
      <c r="C33" s="50">
        <v>91</v>
      </c>
      <c r="D33" s="350">
        <v>73</v>
      </c>
      <c r="E33" s="157" t="s">
        <v>308</v>
      </c>
      <c r="F33" s="418">
        <v>78</v>
      </c>
      <c r="G33" s="50">
        <v>76</v>
      </c>
      <c r="H33" s="350">
        <v>89</v>
      </c>
      <c r="I33" s="568" t="s">
        <v>273</v>
      </c>
      <c r="J33" s="323">
        <v>68</v>
      </c>
      <c r="K33" s="197" t="s">
        <v>587</v>
      </c>
      <c r="L33" s="350">
        <v>68</v>
      </c>
      <c r="M33" s="324">
        <v>77</v>
      </c>
      <c r="N33" s="800">
        <v>62</v>
      </c>
      <c r="O33" s="908">
        <f>'METAS 2021'!M32</f>
        <v>68</v>
      </c>
      <c r="P33" s="949">
        <f>'RESULTADO 2021'!M32</f>
        <v>0</v>
      </c>
      <c r="Q33" s="949">
        <f>'SUGESTÃO DA ÁREA TÉCNICA 2021'!AI32</f>
        <v>0</v>
      </c>
      <c r="R33" s="949">
        <f>'METAS 2021'!AI32</f>
        <v>0</v>
      </c>
      <c r="S33" s="949">
        <f>'RESULTADO 2021'!AJ32</f>
        <v>0</v>
      </c>
      <c r="T33" s="51" t="s">
        <v>76</v>
      </c>
    </row>
    <row r="34" spans="1:20" ht="30" customHeight="1">
      <c r="A34" s="37" t="s">
        <v>25</v>
      </c>
      <c r="B34" s="265">
        <v>7</v>
      </c>
      <c r="C34" s="50">
        <v>9</v>
      </c>
      <c r="D34" s="350">
        <v>7</v>
      </c>
      <c r="E34" s="157" t="s">
        <v>309</v>
      </c>
      <c r="F34" s="418">
        <v>12</v>
      </c>
      <c r="G34" s="50">
        <v>12</v>
      </c>
      <c r="H34" s="350">
        <v>12</v>
      </c>
      <c r="I34" s="568" t="s">
        <v>273</v>
      </c>
      <c r="J34" s="324">
        <v>18</v>
      </c>
      <c r="K34" s="197" t="s">
        <v>588</v>
      </c>
      <c r="L34" s="569">
        <v>12</v>
      </c>
      <c r="M34" s="197">
        <v>11</v>
      </c>
      <c r="N34" s="800">
        <v>8</v>
      </c>
      <c r="O34" s="908">
        <f>'METAS 2021'!M33</f>
        <v>8</v>
      </c>
      <c r="P34" s="949">
        <f>'RESULTADO 2021'!M33</f>
        <v>0</v>
      </c>
      <c r="Q34" s="949">
        <f>'SUGESTÃO DA ÁREA TÉCNICA 2021'!AI33</f>
        <v>0</v>
      </c>
      <c r="R34" s="949">
        <f>'METAS 2021'!AI33</f>
        <v>0</v>
      </c>
      <c r="S34" s="949">
        <f>'RESULTADO 2021'!AJ33</f>
        <v>0</v>
      </c>
      <c r="T34" s="51" t="s">
        <v>76</v>
      </c>
    </row>
    <row r="35" spans="1:20" ht="31.5" customHeight="1">
      <c r="A35" s="295" t="s">
        <v>259</v>
      </c>
      <c r="B35" s="296"/>
      <c r="C35" s="296"/>
      <c r="D35" s="296"/>
      <c r="E35" s="296"/>
      <c r="F35" s="559"/>
      <c r="G35" s="559"/>
      <c r="H35" s="296"/>
      <c r="I35" s="562"/>
      <c r="J35" s="562"/>
      <c r="K35" s="562"/>
      <c r="L35" s="296"/>
      <c r="M35" s="565">
        <v>2965</v>
      </c>
      <c r="N35" s="801"/>
      <c r="O35" s="928"/>
      <c r="P35" s="1156"/>
      <c r="Q35" s="1156"/>
      <c r="R35" s="1156"/>
      <c r="S35" s="1156"/>
      <c r="T35" s="296"/>
    </row>
    <row r="36" spans="1:20" ht="34.5" customHeight="1">
      <c r="A36" s="37" t="s">
        <v>26</v>
      </c>
      <c r="B36" s="264">
        <v>19</v>
      </c>
      <c r="C36" s="50">
        <v>21</v>
      </c>
      <c r="D36" s="350">
        <v>21</v>
      </c>
      <c r="E36" s="51" t="s">
        <v>295</v>
      </c>
      <c r="F36" s="421">
        <v>19</v>
      </c>
      <c r="G36" s="50">
        <v>19</v>
      </c>
      <c r="H36" s="350">
        <v>20</v>
      </c>
      <c r="I36" s="568" t="s">
        <v>408</v>
      </c>
      <c r="J36" s="324">
        <v>30</v>
      </c>
      <c r="K36" s="197" t="s">
        <v>592</v>
      </c>
      <c r="L36" s="350">
        <v>30</v>
      </c>
      <c r="M36" s="323">
        <v>28</v>
      </c>
      <c r="N36" s="800">
        <v>23</v>
      </c>
      <c r="O36" s="908">
        <f>'METAS 2021'!M35</f>
        <v>28</v>
      </c>
      <c r="P36" s="949">
        <f>'RESULTADO 2021'!M35</f>
        <v>0</v>
      </c>
      <c r="Q36" s="949">
        <f>'SUGESTÃO DA ÁREA TÉCNICA 2021'!AI35</f>
        <v>0</v>
      </c>
      <c r="R36" s="949">
        <f>'METAS 2021'!AI35</f>
        <v>0</v>
      </c>
      <c r="S36" s="949">
        <f>'RESULTADO 2021'!AJ35</f>
        <v>0</v>
      </c>
      <c r="T36" s="51" t="s">
        <v>76</v>
      </c>
    </row>
    <row r="37" spans="1:20" ht="34.5" customHeight="1">
      <c r="A37" s="37" t="s">
        <v>27</v>
      </c>
      <c r="B37" s="264">
        <v>5</v>
      </c>
      <c r="C37" s="50">
        <v>12</v>
      </c>
      <c r="D37" s="350">
        <v>10</v>
      </c>
      <c r="E37" s="51" t="s">
        <v>295</v>
      </c>
      <c r="F37" s="421">
        <v>6</v>
      </c>
      <c r="G37" s="50">
        <v>6</v>
      </c>
      <c r="H37" s="350">
        <v>8</v>
      </c>
      <c r="I37" s="568" t="s">
        <v>408</v>
      </c>
      <c r="J37" s="323">
        <v>4</v>
      </c>
      <c r="K37" s="197" t="s">
        <v>587</v>
      </c>
      <c r="L37" s="350">
        <v>4</v>
      </c>
      <c r="M37" s="324">
        <v>11</v>
      </c>
      <c r="N37" s="800">
        <v>9</v>
      </c>
      <c r="O37" s="908">
        <f>'METAS 2021'!M36</f>
        <v>10</v>
      </c>
      <c r="P37" s="949">
        <f>'RESULTADO 2021'!M36</f>
        <v>0</v>
      </c>
      <c r="Q37" s="949">
        <f>'SUGESTÃO DA ÁREA TÉCNICA 2021'!AI36</f>
        <v>0</v>
      </c>
      <c r="R37" s="949">
        <f>'METAS 2021'!AI36</f>
        <v>0</v>
      </c>
      <c r="S37" s="949">
        <f>'RESULTADO 2021'!AJ36</f>
        <v>0</v>
      </c>
      <c r="T37" s="51" t="s">
        <v>76</v>
      </c>
    </row>
    <row r="38" spans="1:20" ht="32.25" customHeight="1">
      <c r="A38" s="37" t="s">
        <v>28</v>
      </c>
      <c r="B38" s="264">
        <v>17</v>
      </c>
      <c r="C38" s="50">
        <v>14</v>
      </c>
      <c r="D38" s="350">
        <v>12</v>
      </c>
      <c r="E38" s="157" t="s">
        <v>310</v>
      </c>
      <c r="F38" s="418">
        <v>23</v>
      </c>
      <c r="G38" s="50">
        <v>23</v>
      </c>
      <c r="H38" s="350">
        <v>20</v>
      </c>
      <c r="I38" s="568" t="s">
        <v>273</v>
      </c>
      <c r="J38" s="323">
        <v>19</v>
      </c>
      <c r="K38" s="197" t="s">
        <v>587</v>
      </c>
      <c r="L38" s="350">
        <v>13</v>
      </c>
      <c r="M38" s="324">
        <v>20</v>
      </c>
      <c r="N38" s="800">
        <v>16</v>
      </c>
      <c r="O38" s="908">
        <f>'METAS 2021'!M37</f>
        <v>16</v>
      </c>
      <c r="P38" s="949">
        <f>'RESULTADO 2021'!M37</f>
        <v>0</v>
      </c>
      <c r="Q38" s="949">
        <f>'SUGESTÃO DA ÁREA TÉCNICA 2021'!AI37</f>
        <v>0</v>
      </c>
      <c r="R38" s="949">
        <f>'METAS 2021'!AI37</f>
        <v>0</v>
      </c>
      <c r="S38" s="949">
        <f>'RESULTADO 2021'!AJ37</f>
        <v>0</v>
      </c>
      <c r="T38" s="51" t="s">
        <v>76</v>
      </c>
    </row>
    <row r="39" spans="1:20" ht="35.25" customHeight="1">
      <c r="A39" s="37" t="s">
        <v>29</v>
      </c>
      <c r="B39" s="264">
        <v>9</v>
      </c>
      <c r="C39" s="50">
        <v>4</v>
      </c>
      <c r="D39" s="350">
        <v>4</v>
      </c>
      <c r="E39" s="51" t="s">
        <v>295</v>
      </c>
      <c r="F39" s="418">
        <v>13</v>
      </c>
      <c r="G39" s="50">
        <v>13</v>
      </c>
      <c r="H39" s="350">
        <v>5</v>
      </c>
      <c r="I39" s="568" t="s">
        <v>273</v>
      </c>
      <c r="J39" s="324">
        <v>13</v>
      </c>
      <c r="K39" s="568" t="s">
        <v>591</v>
      </c>
      <c r="L39" s="350">
        <v>12</v>
      </c>
      <c r="M39" s="324">
        <v>13</v>
      </c>
      <c r="N39" s="800">
        <v>11</v>
      </c>
      <c r="O39" s="908">
        <f>'METAS 2021'!M38</f>
        <v>12</v>
      </c>
      <c r="P39" s="949">
        <f>'RESULTADO 2021'!M38</f>
        <v>0</v>
      </c>
      <c r="Q39" s="949">
        <f>'SUGESTÃO DA ÁREA TÉCNICA 2021'!AI38</f>
        <v>0</v>
      </c>
      <c r="R39" s="949">
        <f>'METAS 2021'!AI38</f>
        <v>0</v>
      </c>
      <c r="S39" s="949">
        <f>'RESULTADO 2021'!AJ38</f>
        <v>0</v>
      </c>
      <c r="T39" s="51" t="s">
        <v>76</v>
      </c>
    </row>
    <row r="40" spans="1:20" ht="29.25" customHeight="1">
      <c r="A40" s="37" t="s">
        <v>30</v>
      </c>
      <c r="B40" s="264">
        <v>43</v>
      </c>
      <c r="C40" s="50">
        <v>50</v>
      </c>
      <c r="D40" s="350">
        <v>49</v>
      </c>
      <c r="E40" s="51" t="s">
        <v>295</v>
      </c>
      <c r="F40" s="418">
        <v>57</v>
      </c>
      <c r="G40" s="50">
        <v>56</v>
      </c>
      <c r="H40" s="350">
        <v>57</v>
      </c>
      <c r="I40" s="568" t="s">
        <v>408</v>
      </c>
      <c r="J40" s="323">
        <v>39</v>
      </c>
      <c r="K40" s="197" t="s">
        <v>587</v>
      </c>
      <c r="L40" s="1032">
        <v>56</v>
      </c>
      <c r="M40" s="197">
        <v>40</v>
      </c>
      <c r="N40" s="800">
        <v>32</v>
      </c>
      <c r="O40" s="908">
        <f>'METAS 2021'!M39</f>
        <v>32</v>
      </c>
      <c r="P40" s="949">
        <f>'RESULTADO 2021'!M39</f>
        <v>0</v>
      </c>
      <c r="Q40" s="949">
        <f>'SUGESTÃO DA ÁREA TÉCNICA 2021'!AI39</f>
        <v>0</v>
      </c>
      <c r="R40" s="949">
        <f>'METAS 2021'!AI39</f>
        <v>0</v>
      </c>
      <c r="S40" s="949">
        <f>'RESULTADO 2021'!AJ39</f>
        <v>0</v>
      </c>
      <c r="T40" s="51" t="s">
        <v>76</v>
      </c>
    </row>
    <row r="41" spans="1:20" ht="32.25" customHeight="1">
      <c r="A41" s="37" t="s">
        <v>31</v>
      </c>
      <c r="B41" s="264">
        <v>20</v>
      </c>
      <c r="C41" s="50">
        <v>9</v>
      </c>
      <c r="D41" s="350">
        <v>9</v>
      </c>
      <c r="E41" s="51" t="s">
        <v>330</v>
      </c>
      <c r="F41" s="418">
        <v>10</v>
      </c>
      <c r="G41" s="50">
        <v>10</v>
      </c>
      <c r="H41" s="350">
        <v>10</v>
      </c>
      <c r="I41" s="568" t="s">
        <v>273</v>
      </c>
      <c r="J41" s="324">
        <v>25</v>
      </c>
      <c r="K41" s="568" t="s">
        <v>591</v>
      </c>
      <c r="L41" s="350">
        <v>10</v>
      </c>
      <c r="M41" s="324">
        <v>15</v>
      </c>
      <c r="N41" s="800">
        <v>12</v>
      </c>
      <c r="O41" s="908">
        <f>'METAS 2021'!M40</f>
        <v>12</v>
      </c>
      <c r="P41" s="949">
        <f>'RESULTADO 2021'!M40</f>
        <v>0</v>
      </c>
      <c r="Q41" s="949">
        <f>'SUGESTÃO DA ÁREA TÉCNICA 2021'!AI40</f>
        <v>0</v>
      </c>
      <c r="R41" s="949">
        <f>'METAS 2021'!AI40</f>
        <v>0</v>
      </c>
      <c r="S41" s="949">
        <f>'RESULTADO 2021'!AJ40</f>
        <v>0</v>
      </c>
      <c r="T41" s="51" t="s">
        <v>76</v>
      </c>
    </row>
    <row r="42" spans="1:20" ht="42.75" customHeight="1">
      <c r="A42" s="37" t="s">
        <v>32</v>
      </c>
      <c r="B42" s="570">
        <v>258</v>
      </c>
      <c r="C42" s="62">
        <v>242.09</v>
      </c>
      <c r="D42" s="350">
        <v>236.45</v>
      </c>
      <c r="E42" s="157" t="s">
        <v>328</v>
      </c>
      <c r="F42" s="418">
        <v>248.46</v>
      </c>
      <c r="G42" s="62">
        <v>243.49</v>
      </c>
      <c r="H42" s="350">
        <v>236.45</v>
      </c>
      <c r="I42" s="568" t="s">
        <v>273</v>
      </c>
      <c r="J42" s="571" t="s">
        <v>678</v>
      </c>
      <c r="K42" s="568" t="s">
        <v>591</v>
      </c>
      <c r="L42" s="569">
        <v>236.45</v>
      </c>
      <c r="M42" s="324" t="s">
        <v>679</v>
      </c>
      <c r="N42" s="802" t="s">
        <v>674</v>
      </c>
      <c r="O42" s="908">
        <f>'METAS 2021'!M41</f>
        <v>236.45</v>
      </c>
      <c r="P42" s="949">
        <f>'RESULTADO 2021'!M41</f>
        <v>0</v>
      </c>
      <c r="Q42" s="949">
        <f>'SUGESTÃO DA ÁREA TÉCNICA 2021'!AI41</f>
        <v>0</v>
      </c>
      <c r="R42" s="949">
        <f>'METAS 2021'!AI41</f>
        <v>0</v>
      </c>
      <c r="S42" s="949">
        <f>'RESULTADO 2021'!AJ41</f>
        <v>0</v>
      </c>
      <c r="T42" s="51" t="s">
        <v>100</v>
      </c>
    </row>
    <row r="43" spans="1:20" ht="47.25" customHeight="1">
      <c r="A43" s="37" t="s">
        <v>33</v>
      </c>
      <c r="B43" s="264">
        <v>11</v>
      </c>
      <c r="C43" s="50">
        <v>16</v>
      </c>
      <c r="D43" s="350">
        <v>11</v>
      </c>
      <c r="E43" s="157" t="s">
        <v>311</v>
      </c>
      <c r="F43" s="418">
        <v>23</v>
      </c>
      <c r="G43" s="50">
        <v>23</v>
      </c>
      <c r="H43" s="350">
        <v>20</v>
      </c>
      <c r="I43" s="568" t="s">
        <v>273</v>
      </c>
      <c r="J43" s="323">
        <v>17</v>
      </c>
      <c r="K43" s="197" t="s">
        <v>587</v>
      </c>
      <c r="L43" s="350">
        <v>20</v>
      </c>
      <c r="M43" s="323">
        <v>12</v>
      </c>
      <c r="N43" s="800">
        <v>10</v>
      </c>
      <c r="O43" s="908">
        <f>'METAS 2021'!M42</f>
        <v>10</v>
      </c>
      <c r="P43" s="949">
        <f>'RESULTADO 2021'!M42</f>
        <v>0</v>
      </c>
      <c r="Q43" s="949">
        <f>'SUGESTÃO DA ÁREA TÉCNICA 2021'!AI42</f>
        <v>0</v>
      </c>
      <c r="R43" s="949">
        <f>'METAS 2021'!AI42</f>
        <v>0</v>
      </c>
      <c r="S43" s="949">
        <f>'RESULTADO 2021'!AJ42</f>
        <v>0</v>
      </c>
      <c r="T43" s="51" t="s">
        <v>76</v>
      </c>
    </row>
    <row r="44" spans="1:20" ht="50.25" customHeight="1">
      <c r="A44" s="37" t="s">
        <v>34</v>
      </c>
      <c r="B44" s="265">
        <v>29</v>
      </c>
      <c r="C44" s="50">
        <v>19</v>
      </c>
      <c r="D44" s="350">
        <v>29</v>
      </c>
      <c r="E44" s="157" t="s">
        <v>298</v>
      </c>
      <c r="F44" s="421">
        <v>19</v>
      </c>
      <c r="G44" s="50">
        <v>19</v>
      </c>
      <c r="H44" s="350">
        <v>19</v>
      </c>
      <c r="I44" s="568" t="s">
        <v>408</v>
      </c>
      <c r="J44" s="323">
        <v>16</v>
      </c>
      <c r="K44" s="197" t="s">
        <v>587</v>
      </c>
      <c r="L44" s="569" t="s">
        <v>600</v>
      </c>
      <c r="M44" s="197">
        <v>27</v>
      </c>
      <c r="N44" s="800">
        <v>22</v>
      </c>
      <c r="O44" s="908">
        <f>'METAS 2021'!M43</f>
        <v>20</v>
      </c>
      <c r="P44" s="949">
        <f>'RESULTADO 2021'!M43</f>
        <v>0</v>
      </c>
      <c r="Q44" s="949">
        <f>'SUGESTÃO DA ÁREA TÉCNICA 2021'!AI43</f>
        <v>0</v>
      </c>
      <c r="R44" s="949">
        <f>'METAS 2021'!AI43</f>
        <v>0</v>
      </c>
      <c r="S44" s="949">
        <f>'RESULTADO 2021'!AJ43</f>
        <v>0</v>
      </c>
      <c r="T44" s="51" t="s">
        <v>76</v>
      </c>
    </row>
    <row r="45" spans="1:20" ht="45">
      <c r="A45" s="37" t="s">
        <v>35</v>
      </c>
      <c r="B45" s="264">
        <v>13</v>
      </c>
      <c r="C45" s="50">
        <v>19</v>
      </c>
      <c r="D45" s="350">
        <v>19</v>
      </c>
      <c r="E45" s="51" t="s">
        <v>295</v>
      </c>
      <c r="F45" s="418">
        <v>23</v>
      </c>
      <c r="G45" s="50">
        <v>23</v>
      </c>
      <c r="H45" s="350">
        <v>23</v>
      </c>
      <c r="I45" s="568" t="s">
        <v>273</v>
      </c>
      <c r="J45" s="323">
        <v>19</v>
      </c>
      <c r="K45" s="197" t="s">
        <v>587</v>
      </c>
      <c r="L45" s="350">
        <v>19</v>
      </c>
      <c r="M45" s="324">
        <v>32</v>
      </c>
      <c r="N45" s="800">
        <v>26</v>
      </c>
      <c r="O45" s="908">
        <f>'METAS 2021'!M44</f>
        <v>19</v>
      </c>
      <c r="P45" s="949">
        <f>'RESULTADO 2021'!M44</f>
        <v>0</v>
      </c>
      <c r="Q45" s="949">
        <f>'SUGESTÃO DA ÁREA TÉCNICA 2021'!AI44</f>
        <v>0</v>
      </c>
      <c r="R45" s="949">
        <f>'METAS 2021'!AI44</f>
        <v>0</v>
      </c>
      <c r="S45" s="949">
        <f>'RESULTADO 2021'!AJ44</f>
        <v>0</v>
      </c>
      <c r="T45" s="51" t="s">
        <v>76</v>
      </c>
    </row>
    <row r="46" spans="1:20" ht="45.75" customHeight="1">
      <c r="A46" s="37" t="s">
        <v>36</v>
      </c>
      <c r="B46" s="264">
        <v>20</v>
      </c>
      <c r="C46" s="50">
        <v>7</v>
      </c>
      <c r="D46" s="350">
        <v>8</v>
      </c>
      <c r="E46" s="157" t="s">
        <v>312</v>
      </c>
      <c r="F46" s="421">
        <v>2</v>
      </c>
      <c r="G46" s="50">
        <v>2</v>
      </c>
      <c r="H46" s="350">
        <v>7</v>
      </c>
      <c r="I46" s="568" t="s">
        <v>408</v>
      </c>
      <c r="J46" s="323">
        <v>1</v>
      </c>
      <c r="K46" s="197" t="s">
        <v>587</v>
      </c>
      <c r="L46" s="350">
        <v>7</v>
      </c>
      <c r="M46" s="323">
        <v>5</v>
      </c>
      <c r="N46" s="800">
        <v>4</v>
      </c>
      <c r="O46" s="908">
        <f>'METAS 2021'!M45</f>
        <v>4</v>
      </c>
      <c r="P46" s="949">
        <f>'RESULTADO 2021'!M45</f>
        <v>0</v>
      </c>
      <c r="Q46" s="949">
        <f>'SUGESTÃO DA ÁREA TÉCNICA 2021'!AI45</f>
        <v>0</v>
      </c>
      <c r="R46" s="949">
        <f>'METAS 2021'!AI45</f>
        <v>0</v>
      </c>
      <c r="S46" s="949">
        <f>'RESULTADO 2021'!AJ45</f>
        <v>0</v>
      </c>
      <c r="T46" s="51" t="s">
        <v>76</v>
      </c>
    </row>
    <row r="47" spans="1:20" ht="39" customHeight="1">
      <c r="A47" s="37" t="s">
        <v>37</v>
      </c>
      <c r="B47" s="265">
        <v>18</v>
      </c>
      <c r="C47" s="50">
        <v>20</v>
      </c>
      <c r="D47" s="350">
        <v>20</v>
      </c>
      <c r="E47" s="157" t="s">
        <v>327</v>
      </c>
      <c r="F47" s="421">
        <v>20</v>
      </c>
      <c r="G47" s="50">
        <v>20</v>
      </c>
      <c r="H47" s="350">
        <v>20</v>
      </c>
      <c r="I47" s="568" t="s">
        <v>273</v>
      </c>
      <c r="J47" s="323">
        <v>17</v>
      </c>
      <c r="K47" s="197" t="s">
        <v>587</v>
      </c>
      <c r="L47" s="569" t="s">
        <v>600</v>
      </c>
      <c r="M47" s="197">
        <v>22</v>
      </c>
      <c r="N47" s="800">
        <v>18</v>
      </c>
      <c r="O47" s="908">
        <f>'METAS 2021'!M46</f>
        <v>0</v>
      </c>
      <c r="P47" s="949">
        <f>'RESULTADO 2021'!M46</f>
        <v>0</v>
      </c>
      <c r="Q47" s="949">
        <f>'SUGESTÃO DA ÁREA TÉCNICA 2021'!AI46</f>
        <v>0</v>
      </c>
      <c r="R47" s="949">
        <f>'METAS 2021'!AI46</f>
        <v>0</v>
      </c>
      <c r="S47" s="949">
        <f>'RESULTADO 2021'!AJ46</f>
        <v>0</v>
      </c>
      <c r="T47" s="51" t="s">
        <v>76</v>
      </c>
    </row>
    <row r="48" spans="1:20">
      <c r="A48" s="296" t="s">
        <v>38</v>
      </c>
      <c r="B48" s="296"/>
      <c r="C48" s="296"/>
      <c r="D48" s="562"/>
      <c r="E48" s="71"/>
      <c r="F48" s="296"/>
      <c r="G48" s="296"/>
      <c r="H48" s="562"/>
      <c r="I48" s="562"/>
      <c r="J48" s="562"/>
      <c r="K48" s="562"/>
      <c r="L48" s="562"/>
      <c r="M48" s="67">
        <v>123</v>
      </c>
      <c r="N48" s="798"/>
      <c r="O48" s="1157"/>
      <c r="P48" s="1156"/>
      <c r="Q48" s="1156"/>
      <c r="R48" s="1156"/>
      <c r="S48" s="1156"/>
      <c r="T48" s="71"/>
    </row>
    <row r="49" spans="1:20" ht="33.75" customHeight="1">
      <c r="A49" s="37" t="s">
        <v>39</v>
      </c>
      <c r="B49" s="264">
        <v>64</v>
      </c>
      <c r="C49" s="50">
        <v>75</v>
      </c>
      <c r="D49" s="350">
        <v>70</v>
      </c>
      <c r="E49" s="157" t="s">
        <v>325</v>
      </c>
      <c r="F49" s="418">
        <v>93</v>
      </c>
      <c r="G49" s="50">
        <v>91</v>
      </c>
      <c r="H49" s="350">
        <v>93</v>
      </c>
      <c r="I49" s="568" t="s">
        <v>408</v>
      </c>
      <c r="J49" s="323">
        <v>65</v>
      </c>
      <c r="K49" s="197" t="s">
        <v>587</v>
      </c>
      <c r="L49" s="350">
        <v>93</v>
      </c>
      <c r="M49" s="323">
        <v>80</v>
      </c>
      <c r="N49" s="800">
        <v>64</v>
      </c>
      <c r="O49" s="908">
        <f>'METAS 2021'!M48</f>
        <v>80</v>
      </c>
      <c r="P49" s="949">
        <f>'RESULTADO 2021'!M48</f>
        <v>0</v>
      </c>
      <c r="Q49" s="949">
        <f>'SUGESTÃO DA ÁREA TÉCNICA 2021'!AI48</f>
        <v>0</v>
      </c>
      <c r="R49" s="949">
        <f>'METAS 2021'!AI48</f>
        <v>0</v>
      </c>
      <c r="S49" s="949">
        <f>'RESULTADO 2021'!AJ48</f>
        <v>0</v>
      </c>
      <c r="T49" s="51" t="s">
        <v>76</v>
      </c>
    </row>
    <row r="50" spans="1:20" ht="27" customHeight="1">
      <c r="A50" s="37" t="s">
        <v>40</v>
      </c>
      <c r="B50" s="50">
        <v>6</v>
      </c>
      <c r="C50" s="50">
        <v>3</v>
      </c>
      <c r="D50" s="350">
        <v>3</v>
      </c>
      <c r="E50" s="51" t="s">
        <v>295</v>
      </c>
      <c r="F50" s="418">
        <v>10</v>
      </c>
      <c r="G50" s="50">
        <v>10</v>
      </c>
      <c r="H50" s="350">
        <v>10</v>
      </c>
      <c r="I50" s="568" t="s">
        <v>273</v>
      </c>
      <c r="J50" s="323">
        <v>5</v>
      </c>
      <c r="K50" s="197" t="s">
        <v>587</v>
      </c>
      <c r="L50" s="350">
        <v>5</v>
      </c>
      <c r="M50" s="324">
        <v>7</v>
      </c>
      <c r="N50" s="800">
        <v>6</v>
      </c>
      <c r="O50" s="908">
        <f>'METAS 2021'!M49</f>
        <v>6</v>
      </c>
      <c r="P50" s="949">
        <f>'RESULTADO 2021'!M49</f>
        <v>0</v>
      </c>
      <c r="Q50" s="949">
        <f>'SUGESTÃO DA ÁREA TÉCNICA 2021'!AI49</f>
        <v>0</v>
      </c>
      <c r="R50" s="949">
        <f>'METAS 2021'!AI49</f>
        <v>0</v>
      </c>
      <c r="S50" s="949">
        <f>'RESULTADO 2021'!AJ49</f>
        <v>0</v>
      </c>
      <c r="T50" s="51" t="s">
        <v>76</v>
      </c>
    </row>
    <row r="51" spans="1:20" ht="29.25" customHeight="1">
      <c r="A51" s="37" t="s">
        <v>41</v>
      </c>
      <c r="B51" s="50">
        <v>4</v>
      </c>
      <c r="C51" s="50">
        <v>1</v>
      </c>
      <c r="D51" s="350">
        <v>4</v>
      </c>
      <c r="E51" s="157" t="s">
        <v>299</v>
      </c>
      <c r="F51" s="421">
        <v>3</v>
      </c>
      <c r="G51" s="50">
        <v>3</v>
      </c>
      <c r="H51" s="350">
        <v>3</v>
      </c>
      <c r="I51" s="568" t="s">
        <v>273</v>
      </c>
      <c r="J51" s="324">
        <v>4</v>
      </c>
      <c r="K51" s="568" t="s">
        <v>591</v>
      </c>
      <c r="L51" s="350">
        <v>2</v>
      </c>
      <c r="M51" s="323">
        <v>2</v>
      </c>
      <c r="N51" s="800">
        <v>1</v>
      </c>
      <c r="O51" s="908">
        <f>'METAS 2021'!M50</f>
        <v>1</v>
      </c>
      <c r="P51" s="949">
        <f>'RESULTADO 2021'!M50</f>
        <v>0</v>
      </c>
      <c r="Q51" s="949">
        <f>'SUGESTÃO DA ÁREA TÉCNICA 2021'!AI50</f>
        <v>0</v>
      </c>
      <c r="R51" s="949">
        <f>'METAS 2021'!AI50</f>
        <v>0</v>
      </c>
      <c r="S51" s="949">
        <f>'RESULTADO 2021'!AJ50</f>
        <v>0</v>
      </c>
      <c r="T51" s="51" t="s">
        <v>76</v>
      </c>
    </row>
    <row r="52" spans="1:20" ht="39.75" customHeight="1">
      <c r="A52" s="37" t="s">
        <v>42</v>
      </c>
      <c r="B52" s="50">
        <v>4</v>
      </c>
      <c r="C52" s="50">
        <v>5</v>
      </c>
      <c r="D52" s="350">
        <v>5</v>
      </c>
      <c r="E52" s="157" t="s">
        <v>302</v>
      </c>
      <c r="F52" s="421">
        <v>5</v>
      </c>
      <c r="G52" s="50">
        <v>5</v>
      </c>
      <c r="H52" s="350">
        <v>5</v>
      </c>
      <c r="I52" s="568" t="s">
        <v>273</v>
      </c>
      <c r="J52" s="323">
        <v>2</v>
      </c>
      <c r="K52" s="197" t="s">
        <v>587</v>
      </c>
      <c r="L52" s="350">
        <v>5</v>
      </c>
      <c r="M52" s="324">
        <v>9</v>
      </c>
      <c r="N52" s="800">
        <v>7</v>
      </c>
      <c r="O52" s="908">
        <f>'METAS 2021'!M51</f>
        <v>20</v>
      </c>
      <c r="P52" s="949">
        <f>'RESULTADO 2021'!M51</f>
        <v>0</v>
      </c>
      <c r="Q52" s="949">
        <f>'SUGESTÃO DA ÁREA TÉCNICA 2021'!AI51</f>
        <v>0</v>
      </c>
      <c r="R52" s="949">
        <f>'METAS 2021'!AI51</f>
        <v>0</v>
      </c>
      <c r="S52" s="949">
        <f>'RESULTADO 2021'!AJ51</f>
        <v>0</v>
      </c>
      <c r="T52" s="51" t="s">
        <v>76</v>
      </c>
    </row>
    <row r="53" spans="1:20" ht="37.5" customHeight="1">
      <c r="A53" s="37" t="s">
        <v>43</v>
      </c>
      <c r="B53" s="50">
        <v>4</v>
      </c>
      <c r="C53" s="50">
        <v>8</v>
      </c>
      <c r="D53" s="350">
        <v>10</v>
      </c>
      <c r="E53" s="157" t="s">
        <v>313</v>
      </c>
      <c r="F53" s="421">
        <v>10</v>
      </c>
      <c r="G53" s="50">
        <v>10</v>
      </c>
      <c r="H53" s="350">
        <v>9</v>
      </c>
      <c r="I53" s="568" t="s">
        <v>273</v>
      </c>
      <c r="J53" s="324">
        <v>11</v>
      </c>
      <c r="K53" s="197" t="s">
        <v>588</v>
      </c>
      <c r="L53" s="350">
        <v>10</v>
      </c>
      <c r="M53" s="324">
        <v>13</v>
      </c>
      <c r="N53" s="800">
        <v>11</v>
      </c>
      <c r="O53" s="908">
        <f>'METAS 2021'!M52</f>
        <v>11</v>
      </c>
      <c r="P53" s="949">
        <f>'RESULTADO 2021'!M52</f>
        <v>0</v>
      </c>
      <c r="Q53" s="949">
        <f>'SUGESTÃO DA ÁREA TÉCNICA 2021'!AI52</f>
        <v>0</v>
      </c>
      <c r="R53" s="949">
        <f>'METAS 2021'!AI52</f>
        <v>0</v>
      </c>
      <c r="S53" s="949">
        <f>'RESULTADO 2021'!AJ52</f>
        <v>0</v>
      </c>
      <c r="T53" s="51" t="s">
        <v>76</v>
      </c>
    </row>
    <row r="54" spans="1:20" ht="26.25" customHeight="1">
      <c r="A54" s="37" t="s">
        <v>44</v>
      </c>
      <c r="B54" s="50">
        <v>8</v>
      </c>
      <c r="C54" s="50">
        <v>11</v>
      </c>
      <c r="D54" s="350">
        <v>10</v>
      </c>
      <c r="E54" s="157" t="s">
        <v>314</v>
      </c>
      <c r="F54" s="418">
        <v>13</v>
      </c>
      <c r="G54" s="50">
        <v>13</v>
      </c>
      <c r="H54" s="563">
        <v>15</v>
      </c>
      <c r="I54" s="568" t="s">
        <v>408</v>
      </c>
      <c r="J54" s="323">
        <v>9</v>
      </c>
      <c r="K54" s="197" t="s">
        <v>587</v>
      </c>
      <c r="L54" s="350">
        <v>15</v>
      </c>
      <c r="M54" s="323">
        <v>12</v>
      </c>
      <c r="N54" s="800">
        <v>10</v>
      </c>
      <c r="O54" s="908">
        <f>'METAS 2021'!M53</f>
        <v>10</v>
      </c>
      <c r="P54" s="949">
        <f>'RESULTADO 2021'!M53</f>
        <v>0</v>
      </c>
      <c r="Q54" s="949">
        <f>'SUGESTÃO DA ÁREA TÉCNICA 2021'!AI53</f>
        <v>0</v>
      </c>
      <c r="R54" s="949">
        <f>'METAS 2021'!AI53</f>
        <v>0</v>
      </c>
      <c r="S54" s="949">
        <f>'RESULTADO 2021'!AJ53</f>
        <v>0</v>
      </c>
      <c r="T54" s="51" t="s">
        <v>76</v>
      </c>
    </row>
    <row r="55" spans="1:20">
      <c r="A55" s="296" t="s">
        <v>45</v>
      </c>
      <c r="B55" s="296"/>
      <c r="C55" s="296"/>
      <c r="D55" s="296"/>
      <c r="E55" s="296"/>
      <c r="F55" s="296"/>
      <c r="G55" s="296"/>
      <c r="H55" s="296"/>
      <c r="I55" s="562"/>
      <c r="J55" s="562"/>
      <c r="K55" s="562"/>
      <c r="L55" s="296"/>
      <c r="M55" s="67">
        <v>143</v>
      </c>
      <c r="N55" s="798"/>
      <c r="O55" s="1157"/>
      <c r="P55" s="1156"/>
      <c r="Q55" s="1156"/>
      <c r="R55" s="1156"/>
      <c r="S55" s="1156"/>
      <c r="T55" s="296"/>
    </row>
    <row r="56" spans="1:20" ht="39" customHeight="1">
      <c r="A56" s="37" t="s">
        <v>47</v>
      </c>
      <c r="B56" s="264">
        <v>16</v>
      </c>
      <c r="C56" s="50">
        <v>20</v>
      </c>
      <c r="D56" s="350">
        <v>20</v>
      </c>
      <c r="E56" s="51" t="s">
        <v>295</v>
      </c>
      <c r="F56" s="421">
        <v>14</v>
      </c>
      <c r="G56" s="50">
        <v>14</v>
      </c>
      <c r="H56" s="563">
        <v>18</v>
      </c>
      <c r="I56" s="568" t="s">
        <v>408</v>
      </c>
      <c r="J56" s="323">
        <v>18</v>
      </c>
      <c r="K56" s="568" t="s">
        <v>591</v>
      </c>
      <c r="L56" s="350">
        <v>18</v>
      </c>
      <c r="M56" s="324">
        <v>21</v>
      </c>
      <c r="N56" s="800">
        <v>17</v>
      </c>
      <c r="O56" s="908">
        <f>'METAS 2021'!M55</f>
        <v>18</v>
      </c>
      <c r="P56" s="949">
        <f>'RESULTADO 2021'!M55</f>
        <v>0</v>
      </c>
      <c r="Q56" s="949">
        <f>'SUGESTÃO DA ÁREA TÉCNICA 2021'!AI55</f>
        <v>0</v>
      </c>
      <c r="R56" s="949">
        <f>'METAS 2021'!AI55</f>
        <v>0</v>
      </c>
      <c r="S56" s="949">
        <f>'RESULTADO 2021'!AJ55</f>
        <v>0</v>
      </c>
      <c r="T56" s="51" t="s">
        <v>76</v>
      </c>
    </row>
    <row r="57" spans="1:20" ht="30.75" customHeight="1">
      <c r="A57" s="37" t="s">
        <v>50</v>
      </c>
      <c r="B57" s="264">
        <v>10</v>
      </c>
      <c r="C57" s="50">
        <v>10</v>
      </c>
      <c r="D57" s="350">
        <v>9</v>
      </c>
      <c r="E57" s="51" t="s">
        <v>295</v>
      </c>
      <c r="F57" s="418">
        <v>13</v>
      </c>
      <c r="G57" s="50">
        <v>13</v>
      </c>
      <c r="H57" s="350">
        <v>13</v>
      </c>
      <c r="I57" s="568" t="s">
        <v>273</v>
      </c>
      <c r="J57" s="323">
        <v>9</v>
      </c>
      <c r="K57" s="197" t="s">
        <v>587</v>
      </c>
      <c r="L57" s="350">
        <v>11</v>
      </c>
      <c r="M57" s="323">
        <v>10</v>
      </c>
      <c r="N57" s="800">
        <v>8</v>
      </c>
      <c r="O57" s="908">
        <f>'METAS 2021'!M56</f>
        <v>8</v>
      </c>
      <c r="P57" s="949">
        <f>'RESULTADO 2021'!M56</f>
        <v>0</v>
      </c>
      <c r="Q57" s="949">
        <f>'SUGESTÃO DA ÁREA TÉCNICA 2021'!AI56</f>
        <v>0</v>
      </c>
      <c r="R57" s="949">
        <f>'METAS 2021'!AI56</f>
        <v>0</v>
      </c>
      <c r="S57" s="949">
        <f>'RESULTADO 2021'!AJ56</f>
        <v>0</v>
      </c>
      <c r="T57" s="51" t="s">
        <v>76</v>
      </c>
    </row>
    <row r="58" spans="1:20" ht="29.25" customHeight="1">
      <c r="A58" s="37" t="s">
        <v>49</v>
      </c>
      <c r="B58" s="264">
        <v>29</v>
      </c>
      <c r="C58" s="50">
        <v>20</v>
      </c>
      <c r="D58" s="350">
        <v>25</v>
      </c>
      <c r="E58" s="157" t="s">
        <v>315</v>
      </c>
      <c r="F58" s="418">
        <v>28</v>
      </c>
      <c r="G58" s="50">
        <v>27</v>
      </c>
      <c r="H58" s="350">
        <v>25</v>
      </c>
      <c r="I58" s="568" t="s">
        <v>273</v>
      </c>
      <c r="J58" s="323">
        <v>25</v>
      </c>
      <c r="K58" s="568" t="s">
        <v>591</v>
      </c>
      <c r="L58" s="350">
        <v>25</v>
      </c>
      <c r="M58" s="324">
        <v>32</v>
      </c>
      <c r="N58" s="800">
        <v>26</v>
      </c>
      <c r="O58" s="908">
        <f>'METAS 2021'!M57</f>
        <v>27</v>
      </c>
      <c r="P58" s="949">
        <f>'RESULTADO 2021'!M57</f>
        <v>0</v>
      </c>
      <c r="Q58" s="949">
        <f>'SUGESTÃO DA ÁREA TÉCNICA 2021'!AI57</f>
        <v>0</v>
      </c>
      <c r="R58" s="949">
        <f>'METAS 2021'!AI57</f>
        <v>0</v>
      </c>
      <c r="S58" s="949">
        <f>'RESULTADO 2021'!AJ57</f>
        <v>0</v>
      </c>
      <c r="T58" s="51" t="s">
        <v>76</v>
      </c>
    </row>
    <row r="59" spans="1:20" ht="34.5" customHeight="1">
      <c r="A59" s="37" t="s">
        <v>48</v>
      </c>
      <c r="B59" s="264">
        <v>7</v>
      </c>
      <c r="C59" s="50">
        <v>6</v>
      </c>
      <c r="D59" s="350">
        <v>5</v>
      </c>
      <c r="E59" s="51" t="s">
        <v>295</v>
      </c>
      <c r="F59" s="421">
        <v>5</v>
      </c>
      <c r="G59" s="50">
        <v>5</v>
      </c>
      <c r="H59" s="350">
        <v>5</v>
      </c>
      <c r="I59" s="568" t="s">
        <v>273</v>
      </c>
      <c r="J59" s="324">
        <v>13</v>
      </c>
      <c r="K59" s="568" t="s">
        <v>591</v>
      </c>
      <c r="L59" s="350">
        <v>5</v>
      </c>
      <c r="M59" s="324">
        <v>13</v>
      </c>
      <c r="N59" s="800">
        <v>10</v>
      </c>
      <c r="O59" s="908">
        <f>'METAS 2021'!M58</f>
        <v>10</v>
      </c>
      <c r="P59" s="949">
        <f>'RESULTADO 2021'!M58</f>
        <v>0</v>
      </c>
      <c r="Q59" s="949">
        <f>'SUGESTÃO DA ÁREA TÉCNICA 2021'!AI58</f>
        <v>0</v>
      </c>
      <c r="R59" s="949">
        <f>'METAS 2021'!AI58</f>
        <v>0</v>
      </c>
      <c r="S59" s="949">
        <f>'RESULTADO 2021'!AJ58</f>
        <v>0</v>
      </c>
      <c r="T59" s="51" t="s">
        <v>76</v>
      </c>
    </row>
    <row r="60" spans="1:20" ht="34.5" customHeight="1">
      <c r="A60" s="37" t="s">
        <v>46</v>
      </c>
      <c r="B60" s="572">
        <v>217.2</v>
      </c>
      <c r="C60" s="62">
        <v>201.4</v>
      </c>
      <c r="D60" s="350">
        <v>197.37</v>
      </c>
      <c r="E60" s="157" t="s">
        <v>316</v>
      </c>
      <c r="F60" s="421">
        <v>190.66</v>
      </c>
      <c r="G60" s="62">
        <v>186.85</v>
      </c>
      <c r="H60" s="350">
        <v>186.85</v>
      </c>
      <c r="I60" s="568" t="s">
        <v>273</v>
      </c>
      <c r="J60" s="323" t="s">
        <v>503</v>
      </c>
      <c r="K60" s="568" t="s">
        <v>591</v>
      </c>
      <c r="L60" s="350">
        <v>190.69</v>
      </c>
      <c r="M60" s="323" t="s">
        <v>624</v>
      </c>
      <c r="N60" s="800" t="s">
        <v>673</v>
      </c>
      <c r="O60" s="908">
        <f>'METAS 2021'!M59</f>
        <v>186.2</v>
      </c>
      <c r="P60" s="949">
        <f>'RESULTADO 2021'!M59</f>
        <v>0</v>
      </c>
      <c r="Q60" s="949">
        <f>'SUGESTÃO DA ÁREA TÉCNICA 2021'!AI59</f>
        <v>0</v>
      </c>
      <c r="R60" s="949">
        <f>'METAS 2021'!AI59</f>
        <v>0</v>
      </c>
      <c r="S60" s="949">
        <f>'RESULTADO 2021'!AJ59</f>
        <v>0</v>
      </c>
      <c r="T60" s="51" t="s">
        <v>100</v>
      </c>
    </row>
    <row r="61" spans="1:20">
      <c r="A61" s="296" t="s">
        <v>51</v>
      </c>
      <c r="B61" s="296"/>
      <c r="C61" s="296"/>
      <c r="D61" s="296"/>
      <c r="E61" s="71"/>
      <c r="F61" s="296"/>
      <c r="G61" s="296"/>
      <c r="H61" s="296"/>
      <c r="I61" s="562"/>
      <c r="J61" s="562"/>
      <c r="K61" s="562"/>
      <c r="L61" s="296"/>
      <c r="M61" s="67">
        <v>67</v>
      </c>
      <c r="N61" s="798"/>
      <c r="O61" s="1157"/>
      <c r="P61" s="1156"/>
      <c r="Q61" s="1156"/>
      <c r="R61" s="1156"/>
      <c r="S61" s="1156"/>
      <c r="T61" s="71"/>
    </row>
    <row r="62" spans="1:20" ht="28.5" customHeight="1">
      <c r="A62" s="37" t="s">
        <v>54</v>
      </c>
      <c r="B62" s="264">
        <v>9</v>
      </c>
      <c r="C62" s="50">
        <v>14</v>
      </c>
      <c r="D62" s="350">
        <v>12</v>
      </c>
      <c r="E62" s="157" t="s">
        <v>318</v>
      </c>
      <c r="F62" s="418">
        <v>16</v>
      </c>
      <c r="G62" s="50">
        <v>16</v>
      </c>
      <c r="H62" s="350">
        <v>16</v>
      </c>
      <c r="I62" s="568" t="s">
        <v>273</v>
      </c>
      <c r="J62" s="324">
        <v>28</v>
      </c>
      <c r="K62" s="568" t="s">
        <v>591</v>
      </c>
      <c r="L62" s="350">
        <v>27</v>
      </c>
      <c r="M62" s="323">
        <v>15</v>
      </c>
      <c r="N62" s="800">
        <v>12</v>
      </c>
      <c r="O62" s="908">
        <f>'METAS 2021'!M61</f>
        <v>12</v>
      </c>
      <c r="P62" s="949">
        <f>'RESULTADO 2021'!M61</f>
        <v>0</v>
      </c>
      <c r="Q62" s="949">
        <f>'SUGESTÃO DA ÁREA TÉCNICA 2021'!AI61</f>
        <v>0</v>
      </c>
      <c r="R62" s="949">
        <f>'METAS 2021'!AI61</f>
        <v>0</v>
      </c>
      <c r="S62" s="949">
        <f>'RESULTADO 2021'!AJ61</f>
        <v>0</v>
      </c>
      <c r="T62" s="51" t="s">
        <v>76</v>
      </c>
    </row>
    <row r="63" spans="1:20" ht="28.5" customHeight="1">
      <c r="A63" s="37" t="s">
        <v>52</v>
      </c>
      <c r="B63" s="264">
        <v>29</v>
      </c>
      <c r="C63" s="50">
        <v>23</v>
      </c>
      <c r="D63" s="350">
        <v>25</v>
      </c>
      <c r="E63" s="157" t="s">
        <v>317</v>
      </c>
      <c r="F63" s="421">
        <v>23</v>
      </c>
      <c r="G63" s="50">
        <v>23</v>
      </c>
      <c r="H63" s="350">
        <v>23</v>
      </c>
      <c r="I63" s="568" t="s">
        <v>408</v>
      </c>
      <c r="J63" s="323">
        <v>23</v>
      </c>
      <c r="K63" s="568" t="s">
        <v>591</v>
      </c>
      <c r="L63" s="350">
        <v>23</v>
      </c>
      <c r="M63" s="323">
        <v>23</v>
      </c>
      <c r="N63" s="800">
        <v>18</v>
      </c>
      <c r="O63" s="908">
        <f>'METAS 2021'!M62</f>
        <v>18</v>
      </c>
      <c r="P63" s="949">
        <f>'RESULTADO 2021'!M62</f>
        <v>0</v>
      </c>
      <c r="Q63" s="949">
        <f>'SUGESTÃO DA ÁREA TÉCNICA 2021'!AI62</f>
        <v>0</v>
      </c>
      <c r="R63" s="949">
        <f>'METAS 2021'!AI62</f>
        <v>0</v>
      </c>
      <c r="S63" s="949">
        <f>'RESULTADO 2021'!AJ62</f>
        <v>0</v>
      </c>
      <c r="T63" s="51" t="s">
        <v>76</v>
      </c>
    </row>
    <row r="64" spans="1:20" ht="22.5" customHeight="1">
      <c r="A64" s="37" t="s">
        <v>53</v>
      </c>
      <c r="B64" s="264">
        <v>7</v>
      </c>
      <c r="C64" s="50">
        <v>8</v>
      </c>
      <c r="D64" s="350">
        <v>7</v>
      </c>
      <c r="E64" s="157" t="s">
        <v>319</v>
      </c>
      <c r="F64" s="418">
        <v>19</v>
      </c>
      <c r="G64" s="50">
        <v>19</v>
      </c>
      <c r="H64" s="350">
        <v>19</v>
      </c>
      <c r="I64" s="568" t="s">
        <v>273</v>
      </c>
      <c r="J64" s="323">
        <v>10</v>
      </c>
      <c r="K64" s="197" t="s">
        <v>587</v>
      </c>
      <c r="L64" s="350">
        <v>10</v>
      </c>
      <c r="M64" s="324">
        <v>12</v>
      </c>
      <c r="N64" s="800">
        <v>9</v>
      </c>
      <c r="O64" s="908">
        <f>'METAS 2021'!M63</f>
        <v>12</v>
      </c>
      <c r="P64" s="949">
        <f>'RESULTADO 2021'!M63</f>
        <v>0</v>
      </c>
      <c r="Q64" s="949">
        <f>'SUGESTÃO DA ÁREA TÉCNICA 2021'!AI63</f>
        <v>0</v>
      </c>
      <c r="R64" s="949">
        <f>'METAS 2021'!AI63</f>
        <v>0</v>
      </c>
      <c r="S64" s="949">
        <f>'RESULTADO 2021'!AJ63</f>
        <v>0</v>
      </c>
      <c r="T64" s="51" t="s">
        <v>76</v>
      </c>
    </row>
    <row r="65" spans="1:20" ht="29.25" customHeight="1">
      <c r="A65" s="37" t="s">
        <v>56</v>
      </c>
      <c r="B65" s="264">
        <v>4</v>
      </c>
      <c r="C65" s="50">
        <v>4</v>
      </c>
      <c r="D65" s="350">
        <v>4</v>
      </c>
      <c r="E65" s="51" t="s">
        <v>295</v>
      </c>
      <c r="F65" s="418">
        <v>12</v>
      </c>
      <c r="G65" s="50">
        <v>12</v>
      </c>
      <c r="H65" s="350">
        <v>12</v>
      </c>
      <c r="I65" s="568" t="s">
        <v>273</v>
      </c>
      <c r="J65" s="573">
        <v>9</v>
      </c>
      <c r="K65" s="197" t="s">
        <v>587</v>
      </c>
      <c r="L65" s="350">
        <v>12</v>
      </c>
      <c r="M65" s="323">
        <v>10</v>
      </c>
      <c r="N65" s="800">
        <v>8</v>
      </c>
      <c r="O65" s="908">
        <f>'METAS 2021'!M64</f>
        <v>8</v>
      </c>
      <c r="P65" s="949">
        <f>'RESULTADO 2021'!M64</f>
        <v>0</v>
      </c>
      <c r="Q65" s="949">
        <f>'SUGESTÃO DA ÁREA TÉCNICA 2021'!AI64</f>
        <v>0</v>
      </c>
      <c r="R65" s="949">
        <f>'METAS 2021'!AI64</f>
        <v>0</v>
      </c>
      <c r="S65" s="949">
        <f>'RESULTADO 2021'!AJ64</f>
        <v>0</v>
      </c>
      <c r="T65" s="51" t="s">
        <v>76</v>
      </c>
    </row>
    <row r="66" spans="1:20" ht="27" customHeight="1">
      <c r="A66" s="37" t="s">
        <v>57</v>
      </c>
      <c r="B66" s="264">
        <v>4</v>
      </c>
      <c r="C66" s="50">
        <v>8</v>
      </c>
      <c r="D66" s="350">
        <v>6</v>
      </c>
      <c r="E66" s="157" t="s">
        <v>319</v>
      </c>
      <c r="F66" s="418">
        <v>10</v>
      </c>
      <c r="G66" s="50">
        <v>10</v>
      </c>
      <c r="H66" s="350">
        <v>8</v>
      </c>
      <c r="I66" s="568" t="s">
        <v>273</v>
      </c>
      <c r="J66" s="323">
        <v>3</v>
      </c>
      <c r="K66" s="197" t="s">
        <v>587</v>
      </c>
      <c r="L66" s="350">
        <v>8</v>
      </c>
      <c r="M66" s="323">
        <v>2</v>
      </c>
      <c r="N66" s="800">
        <v>1</v>
      </c>
      <c r="O66" s="908">
        <f>'METAS 2021'!M65</f>
        <v>1</v>
      </c>
      <c r="P66" s="949">
        <f>'RESULTADO 2021'!M65</f>
        <v>0</v>
      </c>
      <c r="Q66" s="949">
        <f>'SUGESTÃO DA ÁREA TÉCNICA 2021'!AI65</f>
        <v>0</v>
      </c>
      <c r="R66" s="949">
        <f>'METAS 2021'!AI65</f>
        <v>0</v>
      </c>
      <c r="S66" s="949">
        <f>'RESULTADO 2021'!AJ65</f>
        <v>0</v>
      </c>
      <c r="T66" s="51" t="s">
        <v>76</v>
      </c>
    </row>
    <row r="67" spans="1:20" ht="28.5" customHeight="1">
      <c r="A67" s="37" t="s">
        <v>55</v>
      </c>
      <c r="B67" s="265">
        <v>2</v>
      </c>
      <c r="C67" s="50">
        <v>3</v>
      </c>
      <c r="D67" s="350">
        <v>3</v>
      </c>
      <c r="E67" s="157" t="s">
        <v>321</v>
      </c>
      <c r="F67" s="421">
        <v>3</v>
      </c>
      <c r="G67" s="50">
        <v>3</v>
      </c>
      <c r="H67" s="350">
        <v>3</v>
      </c>
      <c r="I67" s="568" t="s">
        <v>273</v>
      </c>
      <c r="J67" s="323">
        <v>2</v>
      </c>
      <c r="K67" s="197" t="s">
        <v>587</v>
      </c>
      <c r="L67" s="350">
        <v>2</v>
      </c>
      <c r="M67" s="324">
        <v>5</v>
      </c>
      <c r="N67" s="800">
        <v>4</v>
      </c>
      <c r="O67" s="908">
        <f>'METAS 2021'!M66</f>
        <v>0</v>
      </c>
      <c r="P67" s="949">
        <f>'RESULTADO 2021'!M66</f>
        <v>0</v>
      </c>
      <c r="Q67" s="949">
        <f>'SUGESTÃO DA ÁREA TÉCNICA 2021'!AI66</f>
        <v>0</v>
      </c>
      <c r="R67" s="949">
        <f>'METAS 2021'!AI66</f>
        <v>0</v>
      </c>
      <c r="S67" s="949">
        <f>'RESULTADO 2021'!AJ66</f>
        <v>0</v>
      </c>
      <c r="T67" s="51" t="s">
        <v>76</v>
      </c>
    </row>
    <row r="68" spans="1:20">
      <c r="A68" s="296" t="s">
        <v>77</v>
      </c>
      <c r="B68" s="296"/>
      <c r="C68" s="296"/>
      <c r="D68" s="296"/>
      <c r="E68" s="71"/>
      <c r="F68" s="296"/>
      <c r="G68" s="296"/>
      <c r="H68" s="296"/>
      <c r="I68" s="562"/>
      <c r="J68" s="562"/>
      <c r="K68" s="562"/>
      <c r="L68" s="296"/>
      <c r="M68" s="67">
        <v>77</v>
      </c>
      <c r="N68" s="798"/>
      <c r="O68" s="1157"/>
      <c r="P68" s="1156"/>
      <c r="Q68" s="1156"/>
      <c r="R68" s="1156"/>
      <c r="S68" s="1156"/>
      <c r="T68" s="71"/>
    </row>
    <row r="69" spans="1:20" ht="31.5" customHeight="1">
      <c r="A69" s="37" t="s">
        <v>58</v>
      </c>
      <c r="B69" s="264">
        <v>19</v>
      </c>
      <c r="C69" s="50">
        <v>20</v>
      </c>
      <c r="D69" s="350">
        <v>18</v>
      </c>
      <c r="E69" s="51" t="s">
        <v>295</v>
      </c>
      <c r="F69" s="421">
        <v>17</v>
      </c>
      <c r="G69" s="50">
        <v>17</v>
      </c>
      <c r="H69" s="350">
        <v>16</v>
      </c>
      <c r="I69" s="568" t="s">
        <v>273</v>
      </c>
      <c r="J69" s="323">
        <v>15</v>
      </c>
      <c r="K69" s="197" t="s">
        <v>587</v>
      </c>
      <c r="L69" s="350">
        <v>15</v>
      </c>
      <c r="M69" s="324">
        <v>24</v>
      </c>
      <c r="N69" s="803">
        <v>19</v>
      </c>
      <c r="O69" s="908">
        <f>'METAS 2021'!M68</f>
        <v>19</v>
      </c>
      <c r="P69" s="949">
        <f>'RESULTADO 2021'!M68</f>
        <v>0</v>
      </c>
      <c r="Q69" s="949">
        <f>'SUGESTÃO DA ÁREA TÉCNICA 2021'!AI68</f>
        <v>0</v>
      </c>
      <c r="R69" s="949">
        <f>'METAS 2021'!AI68</f>
        <v>0</v>
      </c>
      <c r="S69" s="949">
        <f>'RESULTADO 2021'!AJ68</f>
        <v>0</v>
      </c>
      <c r="T69" s="51" t="s">
        <v>76</v>
      </c>
    </row>
    <row r="70" spans="1:20" ht="28.5" customHeight="1">
      <c r="A70" s="37" t="s">
        <v>59</v>
      </c>
      <c r="B70" s="264">
        <v>6</v>
      </c>
      <c r="C70" s="50">
        <v>5</v>
      </c>
      <c r="D70" s="350">
        <v>6</v>
      </c>
      <c r="E70" s="157" t="s">
        <v>301</v>
      </c>
      <c r="F70" s="418">
        <v>9</v>
      </c>
      <c r="G70" s="50">
        <v>9</v>
      </c>
      <c r="H70" s="350">
        <v>9</v>
      </c>
      <c r="I70" s="568" t="s">
        <v>273</v>
      </c>
      <c r="J70" s="323">
        <v>8</v>
      </c>
      <c r="K70" s="197" t="s">
        <v>587</v>
      </c>
      <c r="L70" s="350">
        <v>9</v>
      </c>
      <c r="M70" s="323">
        <v>9</v>
      </c>
      <c r="N70" s="803">
        <v>7</v>
      </c>
      <c r="O70" s="908">
        <f>'METAS 2021'!M69</f>
        <v>7</v>
      </c>
      <c r="P70" s="949">
        <f>'RESULTADO 2021'!M69</f>
        <v>0</v>
      </c>
      <c r="Q70" s="949">
        <f>'SUGESTÃO DA ÁREA TÉCNICA 2021'!AI69</f>
        <v>0</v>
      </c>
      <c r="R70" s="949">
        <f>'METAS 2021'!AI69</f>
        <v>0</v>
      </c>
      <c r="S70" s="949">
        <f>'RESULTADO 2021'!AJ69</f>
        <v>0</v>
      </c>
      <c r="T70" s="51" t="s">
        <v>76</v>
      </c>
    </row>
    <row r="71" spans="1:20" ht="38.25" customHeight="1">
      <c r="A71" s="37" t="s">
        <v>60</v>
      </c>
      <c r="B71" s="264">
        <v>25</v>
      </c>
      <c r="C71" s="50">
        <v>34</v>
      </c>
      <c r="D71" s="350">
        <v>26</v>
      </c>
      <c r="E71" s="51" t="s">
        <v>295</v>
      </c>
      <c r="F71" s="421">
        <v>17</v>
      </c>
      <c r="G71" s="50">
        <v>17</v>
      </c>
      <c r="H71" s="350">
        <v>17</v>
      </c>
      <c r="I71" s="568" t="s">
        <v>273</v>
      </c>
      <c r="J71" s="324">
        <v>31</v>
      </c>
      <c r="K71" s="568" t="s">
        <v>591</v>
      </c>
      <c r="L71" s="350">
        <v>17</v>
      </c>
      <c r="M71" s="324">
        <v>25</v>
      </c>
      <c r="N71" s="803">
        <v>20</v>
      </c>
      <c r="O71" s="908">
        <f>'METAS 2021'!M70</f>
        <v>0</v>
      </c>
      <c r="P71" s="949">
        <f>'RESULTADO 2021'!M70</f>
        <v>0</v>
      </c>
      <c r="Q71" s="949">
        <f>'SUGESTÃO DA ÁREA TÉCNICA 2021'!AI70</f>
        <v>0</v>
      </c>
      <c r="R71" s="949">
        <f>'METAS 2021'!AI70</f>
        <v>0</v>
      </c>
      <c r="S71" s="949">
        <f>'RESULTADO 2021'!AJ70</f>
        <v>0</v>
      </c>
      <c r="T71" s="51" t="s">
        <v>76</v>
      </c>
    </row>
    <row r="72" spans="1:20" ht="31.5" customHeight="1">
      <c r="A72" s="37" t="s">
        <v>61</v>
      </c>
      <c r="B72" s="264">
        <v>7</v>
      </c>
      <c r="C72" s="50">
        <v>9</v>
      </c>
      <c r="D72" s="563">
        <v>8</v>
      </c>
      <c r="E72" s="157" t="s">
        <v>309</v>
      </c>
      <c r="F72" s="418">
        <v>9</v>
      </c>
      <c r="G72" s="50">
        <v>9</v>
      </c>
      <c r="H72" s="350">
        <v>9</v>
      </c>
      <c r="I72" s="568" t="s">
        <v>273</v>
      </c>
      <c r="J72" s="323">
        <v>8</v>
      </c>
      <c r="K72" s="197" t="s">
        <v>587</v>
      </c>
      <c r="L72" s="569">
        <v>8</v>
      </c>
      <c r="M72" s="324">
        <v>10</v>
      </c>
      <c r="N72" s="803">
        <v>8</v>
      </c>
      <c r="O72" s="908">
        <f>'METAS 2021'!M71</f>
        <v>8</v>
      </c>
      <c r="P72" s="949">
        <f>'RESULTADO 2021'!M71</f>
        <v>0</v>
      </c>
      <c r="Q72" s="949">
        <f>'SUGESTÃO DA ÁREA TÉCNICA 2021'!AI71</f>
        <v>0</v>
      </c>
      <c r="R72" s="949">
        <f>'METAS 2021'!AI71</f>
        <v>0</v>
      </c>
      <c r="S72" s="949">
        <f>'RESULTADO 2021'!AJ71</f>
        <v>0</v>
      </c>
      <c r="T72" s="51" t="s">
        <v>76</v>
      </c>
    </row>
    <row r="73" spans="1:20" ht="27" customHeight="1">
      <c r="A73" s="37" t="s">
        <v>62</v>
      </c>
      <c r="B73" s="264">
        <v>7</v>
      </c>
      <c r="C73" s="50">
        <v>11</v>
      </c>
      <c r="D73" s="350">
        <v>7</v>
      </c>
      <c r="E73" s="157" t="s">
        <v>322</v>
      </c>
      <c r="F73" s="418">
        <v>10</v>
      </c>
      <c r="G73" s="50">
        <v>10</v>
      </c>
      <c r="H73" s="350">
        <v>10</v>
      </c>
      <c r="I73" s="568" t="s">
        <v>273</v>
      </c>
      <c r="J73" s="324">
        <v>11</v>
      </c>
      <c r="K73" s="197" t="s">
        <v>588</v>
      </c>
      <c r="L73" s="350">
        <v>15</v>
      </c>
      <c r="M73" s="323">
        <v>9</v>
      </c>
      <c r="N73" s="803">
        <v>7</v>
      </c>
      <c r="O73" s="908">
        <f>'METAS 2021'!M72</f>
        <v>0</v>
      </c>
      <c r="P73" s="949">
        <f>'RESULTADO 2021'!M72</f>
        <v>0</v>
      </c>
      <c r="Q73" s="949">
        <f>'SUGESTÃO DA ÁREA TÉCNICA 2021'!AI72</f>
        <v>0</v>
      </c>
      <c r="R73" s="949">
        <f>'METAS 2021'!AI72</f>
        <v>0</v>
      </c>
      <c r="S73" s="949">
        <f>'RESULTADO 2021'!AJ72</f>
        <v>0</v>
      </c>
      <c r="T73" s="51" t="s">
        <v>76</v>
      </c>
    </row>
    <row r="74" spans="1:20">
      <c r="A74" s="296" t="s">
        <v>63</v>
      </c>
      <c r="B74" s="296"/>
      <c r="C74" s="296"/>
      <c r="D74" s="296"/>
      <c r="E74" s="71"/>
      <c r="F74" s="296"/>
      <c r="G74" s="296"/>
      <c r="H74" s="296"/>
      <c r="I74" s="562"/>
      <c r="J74" s="562"/>
      <c r="K74" s="562"/>
      <c r="L74" s="296"/>
      <c r="M74" s="67">
        <v>109</v>
      </c>
      <c r="N74" s="798"/>
      <c r="O74" s="1157"/>
      <c r="P74" s="1156"/>
      <c r="Q74" s="1156"/>
      <c r="R74" s="1156"/>
      <c r="S74" s="1156"/>
      <c r="T74" s="71"/>
    </row>
    <row r="75" spans="1:20" ht="30" customHeight="1">
      <c r="A75" s="37" t="s">
        <v>64</v>
      </c>
      <c r="B75" s="264">
        <v>7</v>
      </c>
      <c r="C75" s="50">
        <v>17</v>
      </c>
      <c r="D75" s="350">
        <v>15</v>
      </c>
      <c r="E75" s="157" t="s">
        <v>297</v>
      </c>
      <c r="F75" s="418">
        <v>16</v>
      </c>
      <c r="G75" s="50">
        <v>16</v>
      </c>
      <c r="H75" s="350">
        <v>17</v>
      </c>
      <c r="I75" s="568" t="s">
        <v>408</v>
      </c>
      <c r="J75" s="323">
        <v>14</v>
      </c>
      <c r="K75" s="197" t="s">
        <v>587</v>
      </c>
      <c r="L75" s="569">
        <v>15</v>
      </c>
      <c r="M75" s="323">
        <v>14</v>
      </c>
      <c r="N75" s="804">
        <v>11</v>
      </c>
      <c r="O75" s="908">
        <f>'METAS 2021'!M74</f>
        <v>11</v>
      </c>
      <c r="P75" s="949">
        <f>'RESULTADO 2021'!M74</f>
        <v>0</v>
      </c>
      <c r="Q75" s="949">
        <f>'SUGESTÃO DA ÁREA TÉCNICA 2021'!AI74</f>
        <v>0</v>
      </c>
      <c r="R75" s="949">
        <f>'METAS 2021'!AI74</f>
        <v>0</v>
      </c>
      <c r="S75" s="949">
        <f>'RESULTADO 2021'!AJ74</f>
        <v>0</v>
      </c>
      <c r="T75" s="51" t="s">
        <v>76</v>
      </c>
    </row>
    <row r="76" spans="1:20" ht="29.25" customHeight="1">
      <c r="A76" s="37" t="s">
        <v>65</v>
      </c>
      <c r="B76" s="264">
        <v>20</v>
      </c>
      <c r="C76" s="50">
        <v>16</v>
      </c>
      <c r="D76" s="350">
        <v>20</v>
      </c>
      <c r="E76" s="157" t="s">
        <v>323</v>
      </c>
      <c r="F76" s="418">
        <v>22</v>
      </c>
      <c r="G76" s="50">
        <v>22</v>
      </c>
      <c r="H76" s="350">
        <v>20</v>
      </c>
      <c r="I76" s="568" t="s">
        <v>273</v>
      </c>
      <c r="J76" s="323">
        <v>19</v>
      </c>
      <c r="K76" s="197" t="s">
        <v>587</v>
      </c>
      <c r="L76" s="569">
        <v>22</v>
      </c>
      <c r="M76" s="323">
        <v>19</v>
      </c>
      <c r="N76" s="804">
        <v>15</v>
      </c>
      <c r="O76" s="908">
        <f>'METAS 2021'!M75</f>
        <v>20</v>
      </c>
      <c r="P76" s="949">
        <f>'RESULTADO 2021'!M75</f>
        <v>0</v>
      </c>
      <c r="Q76" s="949">
        <f>'SUGESTÃO DA ÁREA TÉCNICA 2021'!AI75</f>
        <v>0</v>
      </c>
      <c r="R76" s="949">
        <f>'METAS 2021'!AI75</f>
        <v>0</v>
      </c>
      <c r="S76" s="949">
        <f>'RESULTADO 2021'!AJ75</f>
        <v>0</v>
      </c>
      <c r="T76" s="51" t="s">
        <v>76</v>
      </c>
    </row>
    <row r="77" spans="1:20" ht="35.25" customHeight="1">
      <c r="A77" s="37" t="s">
        <v>66</v>
      </c>
      <c r="B77" s="264">
        <v>27</v>
      </c>
      <c r="C77" s="50">
        <v>36</v>
      </c>
      <c r="D77" s="350">
        <v>32</v>
      </c>
      <c r="E77" s="157" t="s">
        <v>326</v>
      </c>
      <c r="F77" s="418">
        <v>38</v>
      </c>
      <c r="G77" s="50">
        <v>37</v>
      </c>
      <c r="H77" s="350">
        <v>36</v>
      </c>
      <c r="I77" s="568" t="s">
        <v>273</v>
      </c>
      <c r="J77" s="323">
        <v>33</v>
      </c>
      <c r="K77" s="197" t="s">
        <v>587</v>
      </c>
      <c r="L77" s="569">
        <v>33</v>
      </c>
      <c r="M77" s="323">
        <v>32</v>
      </c>
      <c r="N77" s="804">
        <v>26</v>
      </c>
      <c r="O77" s="908">
        <f>'METAS 2021'!M76</f>
        <v>26</v>
      </c>
      <c r="P77" s="949">
        <f>'RESULTADO 2021'!M76</f>
        <v>0</v>
      </c>
      <c r="Q77" s="949">
        <f>'SUGESTÃO DA ÁREA TÉCNICA 2021'!AI76</f>
        <v>0</v>
      </c>
      <c r="R77" s="949">
        <f>'METAS 2021'!AI76</f>
        <v>0</v>
      </c>
      <c r="S77" s="949">
        <f>'RESULTADO 2021'!AJ76</f>
        <v>0</v>
      </c>
      <c r="T77" s="51" t="s">
        <v>76</v>
      </c>
    </row>
    <row r="78" spans="1:20" ht="40.5" customHeight="1">
      <c r="A78" s="37" t="s">
        <v>67</v>
      </c>
      <c r="B78" s="264">
        <v>21</v>
      </c>
      <c r="C78" s="50">
        <v>18</v>
      </c>
      <c r="D78" s="350">
        <v>24</v>
      </c>
      <c r="E78" s="157" t="s">
        <v>324</v>
      </c>
      <c r="F78" s="421">
        <v>22</v>
      </c>
      <c r="G78" s="50">
        <v>22</v>
      </c>
      <c r="H78" s="350">
        <v>28</v>
      </c>
      <c r="I78" s="568" t="s">
        <v>408</v>
      </c>
      <c r="J78" s="323">
        <v>26</v>
      </c>
      <c r="K78" s="197" t="s">
        <v>587</v>
      </c>
      <c r="L78" s="1032">
        <v>20</v>
      </c>
      <c r="M78" s="323">
        <v>26</v>
      </c>
      <c r="N78" s="804">
        <v>20</v>
      </c>
      <c r="O78" s="908">
        <f>'METAS 2021'!M77</f>
        <v>55</v>
      </c>
      <c r="P78" s="949">
        <f>'RESULTADO 2021'!M77</f>
        <v>0</v>
      </c>
      <c r="Q78" s="949">
        <f>'SUGESTÃO DA ÁREA TÉCNICA 2021'!AI77</f>
        <v>0</v>
      </c>
      <c r="R78" s="949">
        <f>'METAS 2021'!AI77</f>
        <v>0</v>
      </c>
      <c r="S78" s="949">
        <f>'RESULTADO 2021'!AJ77</f>
        <v>0</v>
      </c>
      <c r="T78" s="51" t="s">
        <v>76</v>
      </c>
    </row>
    <row r="79" spans="1:20" s="21" customFormat="1" ht="33.75" customHeight="1">
      <c r="A79" s="37" t="s">
        <v>68</v>
      </c>
      <c r="B79" s="50">
        <v>9</v>
      </c>
      <c r="C79" s="50">
        <v>11</v>
      </c>
      <c r="D79" s="350">
        <v>11</v>
      </c>
      <c r="E79" s="51" t="s">
        <v>295</v>
      </c>
      <c r="F79" s="418">
        <v>13</v>
      </c>
      <c r="G79" s="50">
        <v>13</v>
      </c>
      <c r="H79" s="350">
        <v>13</v>
      </c>
      <c r="I79" s="568" t="s">
        <v>273</v>
      </c>
      <c r="J79" s="323">
        <v>11</v>
      </c>
      <c r="K79" s="197" t="s">
        <v>587</v>
      </c>
      <c r="L79" s="569">
        <v>11</v>
      </c>
      <c r="M79" s="324">
        <v>18</v>
      </c>
      <c r="N79" s="804">
        <v>14</v>
      </c>
      <c r="O79" s="908">
        <f>'METAS 2021'!M78</f>
        <v>14</v>
      </c>
      <c r="P79" s="949">
        <f>'RESULTADO 2021'!M78</f>
        <v>0</v>
      </c>
      <c r="Q79" s="949">
        <f>'SUGESTÃO DA ÁREA TÉCNICA 2021'!AI78</f>
        <v>0</v>
      </c>
      <c r="R79" s="949">
        <f>'METAS 2021'!AI78</f>
        <v>0</v>
      </c>
      <c r="S79" s="949">
        <f>'RESULTADO 2021'!AJ78</f>
        <v>0</v>
      </c>
      <c r="T79" s="51" t="s">
        <v>76</v>
      </c>
    </row>
    <row r="80" spans="1:20" s="21" customFormat="1" ht="15.75">
      <c r="A80" s="22"/>
      <c r="B80" s="22"/>
      <c r="C80" s="241"/>
      <c r="D80" s="40"/>
      <c r="E80" s="237"/>
      <c r="F80" s="40"/>
      <c r="G80" s="241"/>
      <c r="H80" s="241"/>
      <c r="I80" s="335"/>
      <c r="J80" s="335"/>
      <c r="K80" s="335"/>
      <c r="L80" s="335"/>
      <c r="M80" s="566"/>
      <c r="N80" s="335"/>
      <c r="O80" s="335"/>
      <c r="P80" s="335"/>
      <c r="Q80" s="335"/>
      <c r="R80" s="335"/>
      <c r="S80" s="335"/>
      <c r="T80" s="237"/>
    </row>
    <row r="81" spans="1:20" s="21" customFormat="1" ht="15.75">
      <c r="A81" s="1397" t="s">
        <v>632</v>
      </c>
      <c r="B81" s="1397"/>
      <c r="C81" s="1397"/>
      <c r="D81" s="1397"/>
      <c r="E81" s="1397"/>
      <c r="F81" s="1397"/>
      <c r="G81" s="1397"/>
      <c r="H81" s="1397"/>
      <c r="I81" s="1397"/>
      <c r="J81" s="1397"/>
      <c r="K81" s="1397"/>
      <c r="L81" s="1397"/>
      <c r="M81" s="1397"/>
      <c r="N81" s="1397"/>
      <c r="O81" s="1397"/>
      <c r="P81" s="1397"/>
      <c r="Q81" s="1397"/>
      <c r="R81" s="1397"/>
      <c r="S81" s="1397"/>
      <c r="T81" s="1397"/>
    </row>
    <row r="82" spans="1:20" s="21" customFormat="1" ht="15.75" customHeight="1">
      <c r="A82" s="337" t="s">
        <v>487</v>
      </c>
      <c r="B82" s="338"/>
      <c r="C82" s="339"/>
      <c r="D82" s="564"/>
      <c r="E82" s="340"/>
      <c r="F82" s="560"/>
      <c r="G82" s="553"/>
      <c r="H82" s="553"/>
      <c r="I82" s="553"/>
      <c r="J82" s="553"/>
      <c r="K82" s="553"/>
      <c r="L82" s="553"/>
      <c r="M82" s="567"/>
      <c r="N82" s="553"/>
      <c r="O82" s="553"/>
      <c r="P82" s="553"/>
      <c r="Q82" s="553"/>
      <c r="R82" s="553"/>
      <c r="S82" s="553"/>
      <c r="T82" s="554"/>
    </row>
    <row r="83" spans="1:20" ht="13.5" customHeight="1">
      <c r="A83" s="1390" t="s">
        <v>633</v>
      </c>
      <c r="B83" s="1390"/>
      <c r="C83" s="1390"/>
      <c r="D83" s="1390"/>
      <c r="E83" s="1390"/>
      <c r="F83" s="1390"/>
      <c r="G83" s="1390"/>
      <c r="H83" s="1390"/>
      <c r="I83" s="1390"/>
      <c r="J83" s="1390"/>
      <c r="K83" s="1390"/>
      <c r="L83" s="1390"/>
      <c r="M83" s="1390"/>
      <c r="N83" s="1390"/>
      <c r="O83" s="1390"/>
      <c r="P83" s="1390"/>
      <c r="Q83" s="1390"/>
      <c r="R83" s="1390"/>
      <c r="S83" s="1390"/>
      <c r="T83" s="1390"/>
    </row>
    <row r="84" spans="1:20" ht="16.5" customHeight="1">
      <c r="A84" s="1390"/>
      <c r="B84" s="1390"/>
      <c r="C84" s="1390"/>
      <c r="D84" s="1390"/>
      <c r="E84" s="1390"/>
      <c r="F84" s="1390"/>
      <c r="G84" s="1390"/>
      <c r="H84" s="1390"/>
      <c r="I84" s="1390"/>
      <c r="J84" s="1390"/>
      <c r="K84" s="1390"/>
      <c r="L84" s="1390"/>
      <c r="M84" s="1390"/>
      <c r="N84" s="1390"/>
      <c r="O84" s="1390"/>
      <c r="P84" s="1390"/>
      <c r="Q84" s="1390"/>
      <c r="R84" s="1390"/>
      <c r="S84" s="1390"/>
      <c r="T84" s="1390"/>
    </row>
    <row r="85" spans="1:20" s="15" customFormat="1" ht="16.5" customHeight="1">
      <c r="A85" s="558"/>
      <c r="B85" s="558"/>
      <c r="C85" s="558"/>
      <c r="D85" s="558"/>
      <c r="E85" s="558"/>
      <c r="F85" s="558"/>
      <c r="G85" s="558"/>
      <c r="H85" s="558"/>
      <c r="I85" s="558"/>
      <c r="J85" s="558"/>
      <c r="K85" s="558"/>
      <c r="L85" s="558"/>
      <c r="M85" s="558"/>
      <c r="N85" s="558"/>
      <c r="O85" s="558"/>
      <c r="P85" s="558"/>
      <c r="Q85" s="558"/>
      <c r="R85" s="558"/>
      <c r="S85" s="558"/>
      <c r="T85" s="558"/>
    </row>
    <row r="86" spans="1:20" s="21" customFormat="1" ht="16.5" customHeight="1">
      <c r="A86" s="1397" t="s">
        <v>675</v>
      </c>
      <c r="B86" s="1397"/>
      <c r="C86" s="1397"/>
      <c r="D86" s="1397"/>
      <c r="E86" s="1397"/>
      <c r="F86" s="1397"/>
      <c r="G86" s="1397"/>
      <c r="H86" s="1397"/>
      <c r="I86" s="1397"/>
      <c r="J86" s="1397"/>
      <c r="K86" s="1397"/>
      <c r="L86" s="1397"/>
      <c r="M86" s="1397"/>
      <c r="N86" s="1397"/>
      <c r="O86" s="1397"/>
      <c r="P86" s="1397"/>
      <c r="Q86" s="1397"/>
      <c r="R86" s="1397"/>
      <c r="S86" s="1397"/>
      <c r="T86" s="1397"/>
    </row>
    <row r="87" spans="1:20" s="21" customFormat="1" ht="16.5" customHeight="1">
      <c r="A87" s="1398" t="s">
        <v>676</v>
      </c>
      <c r="B87" s="1390"/>
      <c r="C87" s="1390"/>
      <c r="D87" s="1390"/>
      <c r="E87" s="1390"/>
      <c r="F87" s="1390"/>
      <c r="G87" s="1390"/>
      <c r="H87" s="1390"/>
      <c r="I87" s="1390"/>
      <c r="J87" s="1390"/>
      <c r="K87" s="1390"/>
      <c r="L87" s="1390"/>
      <c r="M87" s="1390"/>
      <c r="N87" s="1390"/>
      <c r="O87" s="1390"/>
      <c r="P87" s="1390"/>
      <c r="Q87" s="1390"/>
      <c r="R87" s="1390"/>
      <c r="S87" s="1390"/>
      <c r="T87" s="1390"/>
    </row>
    <row r="88" spans="1:20" ht="106.5" customHeight="1">
      <c r="A88" s="1390"/>
      <c r="B88" s="1390"/>
      <c r="C88" s="1390"/>
      <c r="D88" s="1390"/>
      <c r="E88" s="1390"/>
      <c r="F88" s="1390"/>
      <c r="G88" s="1390"/>
      <c r="H88" s="1390"/>
      <c r="I88" s="1390"/>
      <c r="J88" s="1390"/>
      <c r="K88" s="1390"/>
      <c r="L88" s="1390"/>
      <c r="M88" s="1390"/>
      <c r="N88" s="1390"/>
      <c r="O88" s="1390"/>
      <c r="P88" s="1390"/>
      <c r="Q88" s="1390"/>
      <c r="R88" s="1390"/>
      <c r="S88" s="1390"/>
      <c r="T88" s="1390"/>
    </row>
    <row r="89" spans="1:20" s="21" customFormat="1">
      <c r="A89" s="558"/>
      <c r="B89" s="558"/>
      <c r="C89" s="558"/>
      <c r="D89" s="558"/>
      <c r="E89" s="558"/>
      <c r="F89" s="558"/>
      <c r="G89" s="558"/>
      <c r="H89" s="558"/>
      <c r="I89" s="558"/>
      <c r="J89" s="558"/>
      <c r="K89" s="558"/>
      <c r="L89" s="558"/>
      <c r="M89" s="558"/>
      <c r="N89" s="558"/>
      <c r="O89" s="558"/>
      <c r="P89" s="558"/>
      <c r="Q89" s="558"/>
      <c r="R89" s="558"/>
      <c r="S89" s="558"/>
      <c r="T89" s="558"/>
    </row>
    <row r="90" spans="1:20">
      <c r="A90" s="1399" t="s">
        <v>677</v>
      </c>
      <c r="B90" s="1400"/>
      <c r="C90" s="1400"/>
      <c r="D90" s="1401"/>
      <c r="L90" s="285"/>
      <c r="M90" s="408"/>
      <c r="O90" s="285"/>
      <c r="P90" s="285"/>
      <c r="Q90" s="285"/>
      <c r="R90" s="285"/>
      <c r="S90" s="285"/>
    </row>
    <row r="91" spans="1:20" ht="15.75">
      <c r="A91" s="546" t="s">
        <v>629</v>
      </c>
      <c r="B91" s="547"/>
      <c r="C91" s="548"/>
      <c r="D91" s="341">
        <v>1</v>
      </c>
      <c r="L91" s="285"/>
      <c r="M91" s="408"/>
      <c r="O91" s="285"/>
      <c r="P91" s="285"/>
      <c r="Q91" s="285"/>
      <c r="R91" s="285"/>
      <c r="S91" s="285"/>
    </row>
    <row r="92" spans="1:20" ht="24" customHeight="1">
      <c r="A92" s="549" t="s">
        <v>630</v>
      </c>
      <c r="B92" s="550"/>
      <c r="C92" s="551"/>
      <c r="D92" s="266" t="s">
        <v>635</v>
      </c>
      <c r="L92" s="285"/>
      <c r="M92" s="408"/>
      <c r="O92" s="285"/>
      <c r="P92" s="285"/>
      <c r="Q92" s="285"/>
      <c r="R92" s="285"/>
      <c r="S92" s="285"/>
    </row>
    <row r="93" spans="1:20" ht="15.75">
      <c r="A93" s="546" t="s">
        <v>631</v>
      </c>
      <c r="B93" s="547"/>
      <c r="C93" s="548"/>
      <c r="D93" s="329" t="s">
        <v>634</v>
      </c>
      <c r="L93" s="285"/>
      <c r="M93" s="408"/>
      <c r="O93" s="285"/>
      <c r="P93" s="285"/>
      <c r="Q93" s="285"/>
      <c r="R93" s="285"/>
      <c r="S93" s="285"/>
    </row>
    <row r="94" spans="1:20">
      <c r="A94" s="1396" t="s">
        <v>690</v>
      </c>
      <c r="B94" s="1396"/>
      <c r="C94" s="1396"/>
      <c r="D94" s="1396"/>
      <c r="L94" s="285"/>
      <c r="M94" s="408"/>
      <c r="O94" s="285"/>
      <c r="P94" s="285"/>
      <c r="Q94" s="285"/>
      <c r="R94" s="285"/>
      <c r="S94" s="285"/>
    </row>
    <row r="95" spans="1:20">
      <c r="L95" s="285"/>
      <c r="M95" s="408"/>
      <c r="O95" s="285"/>
      <c r="P95" s="285"/>
      <c r="Q95" s="285"/>
      <c r="R95" s="285"/>
      <c r="S95" s="285"/>
    </row>
    <row r="96" spans="1:20" ht="15" customHeight="1">
      <c r="L96" s="285"/>
      <c r="M96" s="408"/>
      <c r="O96" s="285"/>
      <c r="P96" s="285"/>
      <c r="Q96" s="285"/>
      <c r="R96" s="285"/>
      <c r="S96" s="285"/>
    </row>
    <row r="97" spans="12:19">
      <c r="L97" s="285"/>
      <c r="M97" s="408"/>
      <c r="O97" s="285"/>
      <c r="P97" s="285"/>
      <c r="Q97" s="285"/>
      <c r="R97" s="285"/>
      <c r="S97" s="285"/>
    </row>
    <row r="98" spans="12:19">
      <c r="L98" s="285"/>
      <c r="M98" s="408"/>
      <c r="O98" s="285"/>
      <c r="P98" s="285"/>
      <c r="Q98" s="285"/>
      <c r="R98" s="285"/>
      <c r="S98" s="285"/>
    </row>
    <row r="99" spans="12:19">
      <c r="L99" s="285"/>
      <c r="M99" s="408"/>
      <c r="O99" s="285"/>
      <c r="P99" s="285"/>
      <c r="Q99" s="285"/>
      <c r="R99" s="285"/>
      <c r="S99" s="285"/>
    </row>
    <row r="100" spans="12:19">
      <c r="L100" s="285"/>
      <c r="M100" s="408"/>
      <c r="O100" s="285"/>
      <c r="P100" s="285"/>
      <c r="Q100" s="285"/>
      <c r="R100" s="285"/>
      <c r="S100" s="285"/>
    </row>
    <row r="101" spans="12:19">
      <c r="L101" s="285"/>
      <c r="M101" s="408"/>
      <c r="O101" s="285"/>
      <c r="P101" s="285"/>
      <c r="Q101" s="285"/>
      <c r="R101" s="285"/>
      <c r="S101" s="285"/>
    </row>
    <row r="102" spans="12:19">
      <c r="L102" s="285"/>
      <c r="M102" s="408"/>
      <c r="O102" s="285"/>
      <c r="P102" s="285"/>
      <c r="Q102" s="285"/>
      <c r="R102" s="285"/>
      <c r="S102" s="285"/>
    </row>
    <row r="103" spans="12:19">
      <c r="L103" s="285"/>
      <c r="M103" s="408"/>
      <c r="O103" s="285"/>
      <c r="P103" s="285"/>
      <c r="Q103" s="285"/>
      <c r="R103" s="285"/>
      <c r="S103" s="285"/>
    </row>
    <row r="104" spans="12:19">
      <c r="L104" s="285"/>
      <c r="M104" s="408"/>
      <c r="O104" s="285"/>
      <c r="P104" s="285"/>
      <c r="Q104" s="285"/>
      <c r="R104" s="285"/>
      <c r="S104" s="285"/>
    </row>
    <row r="105" spans="12:19">
      <c r="L105" s="285"/>
      <c r="M105" s="408"/>
      <c r="O105" s="285"/>
      <c r="P105" s="285"/>
      <c r="Q105" s="285"/>
      <c r="R105" s="285"/>
      <c r="S105" s="285"/>
    </row>
    <row r="106" spans="12:19">
      <c r="L106" s="285"/>
      <c r="M106" s="408"/>
      <c r="O106" s="285"/>
      <c r="P106" s="285"/>
      <c r="Q106" s="285"/>
      <c r="R106" s="285"/>
      <c r="S106" s="285"/>
    </row>
    <row r="107" spans="12:19">
      <c r="L107" s="285"/>
      <c r="M107" s="408"/>
      <c r="O107" s="285"/>
      <c r="P107" s="285"/>
      <c r="Q107" s="285"/>
      <c r="R107" s="285"/>
      <c r="S107" s="285"/>
    </row>
    <row r="108" spans="12:19">
      <c r="L108" s="285"/>
      <c r="M108" s="408"/>
      <c r="O108" s="285"/>
      <c r="P108" s="285"/>
      <c r="Q108" s="285"/>
      <c r="R108" s="285"/>
      <c r="S108" s="285"/>
    </row>
    <row r="109" spans="12:19">
      <c r="L109" s="285"/>
      <c r="M109" s="408"/>
      <c r="O109" s="285"/>
      <c r="P109" s="285"/>
      <c r="Q109" s="285"/>
      <c r="R109" s="285"/>
      <c r="S109" s="285"/>
    </row>
    <row r="110" spans="12:19">
      <c r="L110" s="285"/>
      <c r="M110" s="408"/>
      <c r="O110" s="285"/>
      <c r="P110" s="285"/>
      <c r="Q110" s="285"/>
      <c r="R110" s="285"/>
      <c r="S110" s="285"/>
    </row>
    <row r="111" spans="12:19">
      <c r="L111" s="285"/>
      <c r="M111" s="408"/>
      <c r="O111" s="285"/>
      <c r="P111" s="285"/>
      <c r="Q111" s="285"/>
      <c r="R111" s="285"/>
      <c r="S111" s="285"/>
    </row>
    <row r="112" spans="12:19">
      <c r="L112" s="285"/>
      <c r="M112" s="408"/>
      <c r="O112" s="285"/>
      <c r="P112" s="285"/>
      <c r="Q112" s="285"/>
      <c r="R112" s="285"/>
      <c r="S112" s="285"/>
    </row>
    <row r="113" spans="12:19">
      <c r="L113" s="285"/>
      <c r="M113" s="408"/>
      <c r="O113" s="285"/>
      <c r="P113" s="285"/>
      <c r="Q113" s="285"/>
      <c r="R113" s="285"/>
      <c r="S113" s="285"/>
    </row>
    <row r="114" spans="12:19">
      <c r="L114" s="285"/>
      <c r="M114" s="408"/>
      <c r="O114" s="285"/>
      <c r="P114" s="285"/>
      <c r="Q114" s="285"/>
      <c r="R114" s="285"/>
      <c r="S114" s="285"/>
    </row>
    <row r="115" spans="12:19">
      <c r="L115" s="285"/>
      <c r="M115" s="408"/>
      <c r="O115" s="285"/>
      <c r="P115" s="285"/>
      <c r="Q115" s="285"/>
      <c r="R115" s="285"/>
      <c r="S115" s="285"/>
    </row>
    <row r="116" spans="12:19">
      <c r="L116" s="285"/>
      <c r="M116" s="408"/>
      <c r="O116" s="285"/>
      <c r="P116" s="285"/>
      <c r="Q116" s="285"/>
      <c r="R116" s="285"/>
      <c r="S116" s="285"/>
    </row>
    <row r="117" spans="12:19">
      <c r="L117" s="285"/>
      <c r="M117" s="408"/>
      <c r="O117" s="285"/>
      <c r="P117" s="285"/>
      <c r="Q117" s="285"/>
      <c r="R117" s="285"/>
      <c r="S117" s="285"/>
    </row>
    <row r="118" spans="12:19">
      <c r="L118" s="285"/>
      <c r="M118" s="408"/>
      <c r="O118" s="285"/>
      <c r="P118" s="285"/>
      <c r="Q118" s="285"/>
      <c r="R118" s="285"/>
      <c r="S118" s="285"/>
    </row>
    <row r="119" spans="12:19">
      <c r="L119" s="285"/>
      <c r="M119" s="408"/>
      <c r="O119" s="285"/>
      <c r="P119" s="285"/>
      <c r="Q119" s="285"/>
      <c r="R119" s="285"/>
      <c r="S119" s="285"/>
    </row>
    <row r="120" spans="12:19">
      <c r="L120" s="285"/>
      <c r="M120" s="408"/>
      <c r="O120" s="285"/>
      <c r="P120" s="285"/>
      <c r="Q120" s="285"/>
      <c r="R120" s="285"/>
      <c r="S120" s="285"/>
    </row>
    <row r="121" spans="12:19">
      <c r="L121" s="285"/>
      <c r="M121" s="408"/>
      <c r="O121" s="285"/>
      <c r="P121" s="285"/>
      <c r="Q121" s="285"/>
      <c r="R121" s="285"/>
      <c r="S121" s="285"/>
    </row>
    <row r="122" spans="12:19">
      <c r="L122" s="285"/>
      <c r="M122" s="408"/>
      <c r="O122" s="285"/>
      <c r="P122" s="285"/>
      <c r="Q122" s="285"/>
      <c r="R122" s="285"/>
      <c r="S122" s="285"/>
    </row>
    <row r="123" spans="12:19">
      <c r="L123" s="285"/>
      <c r="M123" s="408"/>
      <c r="O123" s="285"/>
      <c r="P123" s="285"/>
      <c r="Q123" s="285"/>
      <c r="R123" s="285"/>
      <c r="S123" s="285"/>
    </row>
    <row r="124" spans="12:19">
      <c r="L124" s="285"/>
      <c r="M124" s="408"/>
      <c r="O124" s="285"/>
      <c r="P124" s="285"/>
      <c r="Q124" s="285"/>
      <c r="R124" s="285"/>
      <c r="S124" s="285"/>
    </row>
    <row r="125" spans="12:19">
      <c r="L125" s="285"/>
      <c r="M125" s="408"/>
      <c r="O125" s="285"/>
      <c r="P125" s="285"/>
      <c r="Q125" s="285"/>
      <c r="R125" s="285"/>
      <c r="S125" s="285"/>
    </row>
    <row r="126" spans="12:19">
      <c r="L126" s="285"/>
      <c r="M126" s="408"/>
      <c r="O126" s="285"/>
      <c r="P126" s="285"/>
      <c r="Q126" s="285"/>
      <c r="R126" s="285"/>
      <c r="S126" s="285"/>
    </row>
    <row r="127" spans="12:19">
      <c r="L127" s="285"/>
      <c r="M127" s="408"/>
      <c r="O127" s="285"/>
      <c r="P127" s="285"/>
      <c r="Q127" s="285"/>
      <c r="R127" s="285"/>
      <c r="S127" s="285"/>
    </row>
    <row r="128" spans="12:19">
      <c r="L128" s="285"/>
      <c r="M128" s="408"/>
      <c r="O128" s="285"/>
      <c r="P128" s="285"/>
      <c r="Q128" s="285"/>
      <c r="R128" s="285"/>
      <c r="S128" s="285"/>
    </row>
    <row r="129" spans="12:19">
      <c r="L129" s="285"/>
      <c r="M129" s="408"/>
      <c r="O129" s="285"/>
      <c r="P129" s="285"/>
      <c r="Q129" s="285"/>
      <c r="R129" s="285"/>
      <c r="S129" s="285"/>
    </row>
    <row r="130" spans="12:19">
      <c r="L130" s="285"/>
      <c r="M130" s="408"/>
      <c r="O130" s="285"/>
      <c r="P130" s="285"/>
      <c r="Q130" s="285"/>
      <c r="R130" s="285"/>
      <c r="S130" s="285"/>
    </row>
    <row r="131" spans="12:19">
      <c r="L131" s="285"/>
      <c r="M131" s="408"/>
      <c r="O131" s="285"/>
      <c r="P131" s="285"/>
      <c r="Q131" s="285"/>
      <c r="R131" s="285"/>
      <c r="S131" s="285"/>
    </row>
    <row r="132" spans="12:19">
      <c r="L132" s="285"/>
      <c r="M132" s="408"/>
      <c r="O132" s="285"/>
      <c r="P132" s="285"/>
      <c r="Q132" s="285"/>
      <c r="R132" s="285"/>
      <c r="S132" s="285"/>
    </row>
    <row r="133" spans="12:19">
      <c r="L133" s="285"/>
      <c r="M133" s="408"/>
      <c r="O133" s="285"/>
      <c r="P133" s="285"/>
      <c r="Q133" s="285"/>
      <c r="R133" s="285"/>
      <c r="S133" s="285"/>
    </row>
    <row r="134" spans="12:19">
      <c r="L134" s="285"/>
      <c r="M134" s="408"/>
      <c r="O134" s="285"/>
      <c r="P134" s="285"/>
      <c r="Q134" s="285"/>
      <c r="R134" s="285"/>
      <c r="S134" s="285"/>
    </row>
    <row r="135" spans="12:19">
      <c r="L135" s="285"/>
      <c r="M135" s="408"/>
      <c r="O135" s="285"/>
      <c r="P135" s="285"/>
      <c r="Q135" s="285"/>
      <c r="R135" s="285"/>
      <c r="S135" s="285"/>
    </row>
    <row r="136" spans="12:19">
      <c r="L136" s="285"/>
      <c r="M136" s="408"/>
      <c r="O136" s="285"/>
      <c r="P136" s="285"/>
      <c r="Q136" s="285"/>
      <c r="R136" s="285"/>
      <c r="S136" s="285"/>
    </row>
    <row r="137" spans="12:19">
      <c r="L137" s="285"/>
      <c r="M137" s="408"/>
      <c r="O137" s="285"/>
      <c r="P137" s="285"/>
      <c r="Q137" s="285"/>
      <c r="R137" s="285"/>
      <c r="S137" s="285"/>
    </row>
    <row r="138" spans="12:19">
      <c r="L138" s="285"/>
      <c r="M138" s="408"/>
      <c r="O138" s="285"/>
      <c r="P138" s="285"/>
      <c r="Q138" s="285"/>
      <c r="R138" s="285"/>
      <c r="S138" s="285"/>
    </row>
    <row r="139" spans="12:19">
      <c r="L139" s="285"/>
      <c r="M139" s="408"/>
      <c r="O139" s="285"/>
      <c r="P139" s="285"/>
      <c r="Q139" s="285"/>
      <c r="R139" s="285"/>
      <c r="S139" s="285"/>
    </row>
    <row r="140" spans="12:19">
      <c r="L140" s="285"/>
      <c r="M140" s="408"/>
      <c r="O140" s="285"/>
      <c r="P140" s="285"/>
      <c r="Q140" s="285"/>
      <c r="R140" s="285"/>
      <c r="S140" s="285"/>
    </row>
    <row r="141" spans="12:19">
      <c r="L141" s="285"/>
      <c r="M141" s="408"/>
      <c r="O141" s="285"/>
      <c r="P141" s="285"/>
      <c r="Q141" s="285"/>
      <c r="R141" s="285"/>
      <c r="S141" s="285"/>
    </row>
    <row r="142" spans="12:19">
      <c r="L142" s="285"/>
      <c r="M142" s="408"/>
      <c r="O142" s="285"/>
      <c r="P142" s="285"/>
      <c r="Q142" s="285"/>
      <c r="R142" s="285"/>
      <c r="S142" s="285"/>
    </row>
    <row r="143" spans="12:19">
      <c r="L143" s="285"/>
      <c r="M143" s="408"/>
      <c r="O143" s="285"/>
      <c r="P143" s="285"/>
      <c r="Q143" s="285"/>
      <c r="R143" s="285"/>
      <c r="S143" s="285"/>
    </row>
    <row r="144" spans="12:19">
      <c r="L144" s="285"/>
      <c r="M144" s="408"/>
      <c r="O144" s="285"/>
      <c r="P144" s="285"/>
      <c r="Q144" s="285"/>
      <c r="R144" s="285"/>
      <c r="S144" s="285"/>
    </row>
    <row r="145" spans="12:19">
      <c r="L145" s="285"/>
      <c r="M145" s="408"/>
      <c r="O145" s="285"/>
      <c r="P145" s="285"/>
      <c r="Q145" s="285"/>
      <c r="R145" s="285"/>
      <c r="S145" s="285"/>
    </row>
    <row r="146" spans="12:19">
      <c r="L146" s="285"/>
      <c r="M146" s="408"/>
      <c r="O146" s="285"/>
      <c r="P146" s="285"/>
      <c r="Q146" s="285"/>
      <c r="R146" s="285"/>
      <c r="S146" s="285"/>
    </row>
    <row r="147" spans="12:19">
      <c r="L147" s="285"/>
      <c r="M147" s="408"/>
      <c r="O147" s="285"/>
      <c r="P147" s="285"/>
      <c r="Q147" s="285"/>
      <c r="R147" s="285"/>
      <c r="S147" s="285"/>
    </row>
    <row r="148" spans="12:19">
      <c r="L148" s="285"/>
      <c r="M148" s="408"/>
      <c r="O148" s="285"/>
      <c r="P148" s="285"/>
      <c r="Q148" s="285"/>
      <c r="R148" s="285"/>
      <c r="S148" s="285"/>
    </row>
    <row r="149" spans="12:19">
      <c r="L149" s="285"/>
      <c r="M149" s="408"/>
      <c r="O149" s="285"/>
      <c r="P149" s="285"/>
      <c r="Q149" s="285"/>
      <c r="R149" s="285"/>
      <c r="S149" s="285"/>
    </row>
    <row r="150" spans="12:19">
      <c r="L150" s="285"/>
      <c r="M150" s="408"/>
      <c r="O150" s="285"/>
      <c r="P150" s="285"/>
      <c r="Q150" s="285"/>
      <c r="R150" s="285"/>
      <c r="S150" s="285"/>
    </row>
    <row r="151" spans="12:19">
      <c r="L151" s="285"/>
      <c r="M151" s="408"/>
      <c r="O151" s="285"/>
      <c r="P151" s="285"/>
      <c r="Q151" s="285"/>
      <c r="R151" s="285"/>
      <c r="S151" s="285"/>
    </row>
    <row r="152" spans="12:19">
      <c r="L152" s="285"/>
      <c r="M152" s="408"/>
      <c r="O152" s="285"/>
      <c r="P152" s="285"/>
      <c r="Q152" s="285"/>
      <c r="R152" s="285"/>
      <c r="S152" s="285"/>
    </row>
    <row r="153" spans="12:19">
      <c r="L153" s="285"/>
      <c r="M153" s="408"/>
      <c r="O153" s="285"/>
      <c r="P153" s="285"/>
      <c r="Q153" s="285"/>
      <c r="R153" s="285"/>
      <c r="S153" s="285"/>
    </row>
    <row r="154" spans="12:19">
      <c r="L154" s="285"/>
      <c r="M154" s="408"/>
      <c r="O154" s="285"/>
      <c r="P154" s="285"/>
      <c r="Q154" s="285"/>
      <c r="R154" s="285"/>
      <c r="S154" s="285"/>
    </row>
    <row r="155" spans="12:19">
      <c r="L155" s="285"/>
      <c r="M155" s="408"/>
      <c r="O155" s="285"/>
      <c r="P155" s="285"/>
      <c r="Q155" s="285"/>
      <c r="R155" s="285"/>
      <c r="S155" s="285"/>
    </row>
    <row r="156" spans="12:19">
      <c r="L156" s="285"/>
      <c r="M156" s="408"/>
      <c r="O156" s="285"/>
      <c r="P156" s="285"/>
      <c r="Q156" s="285"/>
      <c r="R156" s="285"/>
      <c r="S156" s="285"/>
    </row>
    <row r="157" spans="12:19">
      <c r="L157" s="285"/>
      <c r="M157" s="408"/>
      <c r="O157" s="285"/>
      <c r="P157" s="285"/>
      <c r="Q157" s="285"/>
      <c r="R157" s="285"/>
      <c r="S157" s="285"/>
    </row>
    <row r="158" spans="12:19">
      <c r="L158" s="285"/>
      <c r="M158" s="408"/>
      <c r="O158" s="285"/>
      <c r="P158" s="285"/>
      <c r="Q158" s="285"/>
      <c r="R158" s="285"/>
      <c r="S158" s="285"/>
    </row>
    <row r="159" spans="12:19">
      <c r="L159" s="285"/>
      <c r="M159" s="408"/>
      <c r="O159" s="285"/>
      <c r="P159" s="285"/>
      <c r="Q159" s="285"/>
      <c r="R159" s="285"/>
      <c r="S159" s="285"/>
    </row>
    <row r="160" spans="12:19">
      <c r="L160" s="285"/>
      <c r="M160" s="408"/>
      <c r="O160" s="285"/>
      <c r="P160" s="285"/>
      <c r="Q160" s="285"/>
      <c r="R160" s="285"/>
      <c r="S160" s="285"/>
    </row>
    <row r="161" spans="12:19">
      <c r="L161" s="285"/>
      <c r="M161" s="408"/>
      <c r="O161" s="285"/>
      <c r="P161" s="285"/>
      <c r="Q161" s="285"/>
      <c r="R161" s="285"/>
      <c r="S161" s="285"/>
    </row>
    <row r="162" spans="12:19">
      <c r="L162" s="285"/>
      <c r="M162" s="408"/>
      <c r="O162" s="285"/>
      <c r="P162" s="285"/>
      <c r="Q162" s="285"/>
      <c r="R162" s="285"/>
      <c r="S162" s="285"/>
    </row>
    <row r="163" spans="12:19">
      <c r="L163" s="285"/>
      <c r="M163" s="408"/>
      <c r="O163" s="285"/>
      <c r="P163" s="285"/>
      <c r="Q163" s="285"/>
      <c r="R163" s="285"/>
      <c r="S163" s="285"/>
    </row>
    <row r="164" spans="12:19">
      <c r="L164" s="285"/>
      <c r="M164" s="408"/>
      <c r="O164" s="285"/>
      <c r="P164" s="285"/>
      <c r="Q164" s="285"/>
      <c r="R164" s="285"/>
      <c r="S164" s="285"/>
    </row>
    <row r="165" spans="12:19">
      <c r="L165" s="285"/>
      <c r="M165" s="408"/>
      <c r="O165" s="285"/>
      <c r="P165" s="285"/>
      <c r="Q165" s="285"/>
      <c r="R165" s="285"/>
      <c r="S165" s="285"/>
    </row>
    <row r="166" spans="12:19">
      <c r="L166" s="285"/>
      <c r="M166" s="408"/>
      <c r="O166" s="285"/>
      <c r="P166" s="285"/>
      <c r="Q166" s="285"/>
      <c r="R166" s="285"/>
      <c r="S166" s="285"/>
    </row>
    <row r="167" spans="12:19">
      <c r="L167" s="285"/>
      <c r="M167" s="408"/>
      <c r="O167" s="285"/>
      <c r="P167" s="285"/>
      <c r="Q167" s="285"/>
      <c r="R167" s="285"/>
      <c r="S167" s="285"/>
    </row>
    <row r="168" spans="12:19">
      <c r="L168" s="285"/>
      <c r="M168" s="408"/>
      <c r="O168" s="285"/>
      <c r="P168" s="285"/>
      <c r="Q168" s="285"/>
      <c r="R168" s="285"/>
      <c r="S168" s="285"/>
    </row>
    <row r="169" spans="12:19">
      <c r="L169" s="285"/>
      <c r="M169" s="408"/>
      <c r="O169" s="285"/>
      <c r="P169" s="285"/>
      <c r="Q169" s="285"/>
      <c r="R169" s="285"/>
      <c r="S169" s="285"/>
    </row>
    <row r="170" spans="12:19">
      <c r="L170" s="285"/>
      <c r="M170" s="408"/>
      <c r="O170" s="285"/>
      <c r="P170" s="285"/>
      <c r="Q170" s="285"/>
      <c r="R170" s="285"/>
      <c r="S170" s="285"/>
    </row>
    <row r="171" spans="12:19">
      <c r="L171" s="285"/>
      <c r="M171" s="408"/>
      <c r="O171" s="285"/>
      <c r="P171" s="285"/>
      <c r="Q171" s="285"/>
      <c r="R171" s="285"/>
      <c r="S171" s="285"/>
    </row>
    <row r="172" spans="12:19">
      <c r="L172" s="285"/>
      <c r="M172" s="408"/>
      <c r="O172" s="285"/>
      <c r="P172" s="285"/>
      <c r="Q172" s="285"/>
      <c r="R172" s="285"/>
      <c r="S172" s="285"/>
    </row>
    <row r="173" spans="12:19">
      <c r="L173" s="285"/>
      <c r="M173" s="408"/>
      <c r="O173" s="285"/>
      <c r="P173" s="285"/>
      <c r="Q173" s="285"/>
      <c r="R173" s="285"/>
      <c r="S173" s="285"/>
    </row>
    <row r="174" spans="12:19">
      <c r="L174" s="285"/>
      <c r="M174" s="408"/>
      <c r="O174" s="285"/>
      <c r="P174" s="285"/>
      <c r="Q174" s="285"/>
      <c r="R174" s="285"/>
      <c r="S174" s="285"/>
    </row>
    <row r="175" spans="12:19">
      <c r="L175" s="285"/>
      <c r="M175" s="408"/>
      <c r="O175" s="285"/>
      <c r="P175" s="285"/>
      <c r="Q175" s="285"/>
      <c r="R175" s="285"/>
      <c r="S175" s="285"/>
    </row>
    <row r="176" spans="12:19">
      <c r="L176" s="285"/>
      <c r="M176" s="408"/>
      <c r="O176" s="285"/>
      <c r="P176" s="285"/>
      <c r="Q176" s="285"/>
      <c r="R176" s="285"/>
      <c r="S176" s="285"/>
    </row>
    <row r="177" spans="12:19">
      <c r="L177" s="285"/>
      <c r="M177" s="408"/>
      <c r="O177" s="285"/>
      <c r="P177" s="285"/>
      <c r="Q177" s="285"/>
      <c r="R177" s="285"/>
      <c r="S177" s="285"/>
    </row>
    <row r="178" spans="12:19">
      <c r="L178" s="285"/>
      <c r="M178" s="408"/>
      <c r="O178" s="285"/>
      <c r="P178" s="285"/>
      <c r="Q178" s="285"/>
      <c r="R178" s="285"/>
      <c r="S178" s="285"/>
    </row>
    <row r="179" spans="12:19">
      <c r="L179" s="285"/>
      <c r="M179" s="408"/>
      <c r="O179" s="285"/>
      <c r="P179" s="285"/>
      <c r="Q179" s="285"/>
      <c r="R179" s="285"/>
      <c r="S179" s="285"/>
    </row>
    <row r="180" spans="12:19">
      <c r="L180" s="285"/>
      <c r="M180" s="408"/>
      <c r="O180" s="285"/>
      <c r="P180" s="285"/>
      <c r="Q180" s="285"/>
      <c r="R180" s="285"/>
      <c r="S180" s="285"/>
    </row>
    <row r="181" spans="12:19">
      <c r="L181" s="285"/>
      <c r="M181" s="408"/>
      <c r="O181" s="285"/>
      <c r="P181" s="285"/>
      <c r="Q181" s="285"/>
      <c r="R181" s="285"/>
      <c r="S181" s="285"/>
    </row>
    <row r="182" spans="12:19">
      <c r="L182" s="285"/>
      <c r="M182" s="408"/>
      <c r="O182" s="285"/>
      <c r="P182" s="285"/>
      <c r="Q182" s="285"/>
      <c r="R182" s="285"/>
      <c r="S182" s="285"/>
    </row>
    <row r="183" spans="12:19">
      <c r="L183" s="285"/>
      <c r="M183" s="408"/>
      <c r="O183" s="285"/>
      <c r="P183" s="285"/>
      <c r="Q183" s="285"/>
      <c r="R183" s="285"/>
      <c r="S183" s="285"/>
    </row>
    <row r="184" spans="12:19">
      <c r="L184" s="285"/>
      <c r="M184" s="408"/>
      <c r="O184" s="285"/>
      <c r="P184" s="285"/>
      <c r="Q184" s="285"/>
      <c r="R184" s="285"/>
      <c r="S184" s="285"/>
    </row>
    <row r="185" spans="12:19">
      <c r="L185" s="285"/>
      <c r="M185" s="408"/>
      <c r="O185" s="285"/>
      <c r="P185" s="285"/>
      <c r="Q185" s="285"/>
      <c r="R185" s="285"/>
      <c r="S185" s="285"/>
    </row>
    <row r="186" spans="12:19">
      <c r="L186" s="285"/>
      <c r="M186" s="408"/>
      <c r="O186" s="285"/>
      <c r="P186" s="285"/>
      <c r="Q186" s="285"/>
      <c r="R186" s="285"/>
      <c r="S186" s="285"/>
    </row>
    <row r="187" spans="12:19">
      <c r="L187" s="285"/>
      <c r="M187" s="408"/>
      <c r="O187" s="285"/>
      <c r="P187" s="285"/>
      <c r="Q187" s="285"/>
      <c r="R187" s="285"/>
      <c r="S187" s="285"/>
    </row>
    <row r="188" spans="12:19">
      <c r="L188" s="285"/>
      <c r="M188" s="408"/>
      <c r="O188" s="285"/>
      <c r="P188" s="285"/>
      <c r="Q188" s="285"/>
      <c r="R188" s="285"/>
      <c r="S188" s="285"/>
    </row>
    <row r="189" spans="12:19">
      <c r="L189" s="285"/>
      <c r="M189" s="408"/>
      <c r="O189" s="285"/>
      <c r="P189" s="285"/>
      <c r="Q189" s="285"/>
      <c r="R189" s="285"/>
      <c r="S189" s="285"/>
    </row>
    <row r="190" spans="12:19">
      <c r="L190" s="285"/>
      <c r="M190" s="408"/>
      <c r="O190" s="285"/>
      <c r="P190" s="285"/>
      <c r="Q190" s="285"/>
      <c r="R190" s="285"/>
      <c r="S190" s="285"/>
    </row>
    <row r="191" spans="12:19">
      <c r="L191" s="285"/>
      <c r="M191" s="408"/>
      <c r="O191" s="285"/>
      <c r="P191" s="285"/>
      <c r="Q191" s="285"/>
      <c r="R191" s="285"/>
      <c r="S191" s="285"/>
    </row>
    <row r="192" spans="12:19">
      <c r="L192" s="285"/>
      <c r="M192" s="408"/>
      <c r="O192" s="285"/>
      <c r="P192" s="285"/>
      <c r="Q192" s="285"/>
      <c r="R192" s="285"/>
      <c r="S192" s="285"/>
    </row>
    <row r="193" spans="12:19">
      <c r="L193" s="285"/>
      <c r="M193" s="408"/>
      <c r="O193" s="285"/>
      <c r="P193" s="285"/>
      <c r="Q193" s="285"/>
      <c r="R193" s="285"/>
      <c r="S193" s="285"/>
    </row>
    <row r="194" spans="12:19">
      <c r="L194" s="285"/>
      <c r="M194" s="408"/>
      <c r="O194" s="285"/>
      <c r="P194" s="285"/>
      <c r="Q194" s="285"/>
      <c r="R194" s="285"/>
      <c r="S194" s="285"/>
    </row>
    <row r="195" spans="12:19">
      <c r="L195" s="285"/>
      <c r="M195" s="408"/>
      <c r="O195" s="285"/>
      <c r="P195" s="285"/>
      <c r="Q195" s="285"/>
      <c r="R195" s="285"/>
      <c r="S195" s="285"/>
    </row>
    <row r="196" spans="12:19">
      <c r="L196" s="285"/>
      <c r="M196" s="408"/>
      <c r="O196" s="285"/>
      <c r="P196" s="285"/>
      <c r="Q196" s="285"/>
      <c r="R196" s="285"/>
      <c r="S196" s="285"/>
    </row>
    <row r="197" spans="12:19">
      <c r="L197" s="285"/>
      <c r="M197" s="408"/>
      <c r="O197" s="285"/>
      <c r="P197" s="285"/>
      <c r="Q197" s="285"/>
      <c r="R197" s="285"/>
      <c r="S197" s="285"/>
    </row>
    <row r="198" spans="12:19">
      <c r="L198" s="285"/>
      <c r="M198" s="408"/>
      <c r="O198" s="285"/>
      <c r="P198" s="285"/>
      <c r="Q198" s="285"/>
      <c r="R198" s="285"/>
      <c r="S198" s="285"/>
    </row>
    <row r="199" spans="12:19">
      <c r="L199" s="285"/>
      <c r="M199" s="408"/>
      <c r="O199" s="285"/>
      <c r="P199" s="285"/>
      <c r="Q199" s="285"/>
      <c r="R199" s="285"/>
      <c r="S199" s="285"/>
    </row>
    <row r="200" spans="12:19">
      <c r="L200" s="285"/>
      <c r="M200" s="408"/>
      <c r="O200" s="285"/>
      <c r="P200" s="285"/>
      <c r="Q200" s="285"/>
      <c r="R200" s="285"/>
      <c r="S200" s="285"/>
    </row>
    <row r="201" spans="12:19">
      <c r="L201" s="285"/>
      <c r="M201" s="408"/>
      <c r="O201" s="285"/>
      <c r="P201" s="285"/>
      <c r="Q201" s="285"/>
      <c r="R201" s="285"/>
      <c r="S201" s="285"/>
    </row>
    <row r="202" spans="12:19">
      <c r="L202" s="285"/>
      <c r="M202" s="408"/>
      <c r="O202" s="285"/>
      <c r="P202" s="285"/>
      <c r="Q202" s="285"/>
      <c r="R202" s="285"/>
      <c r="S202" s="285"/>
    </row>
    <row r="203" spans="12:19">
      <c r="L203" s="285"/>
      <c r="M203" s="408"/>
      <c r="O203" s="285"/>
      <c r="P203" s="285"/>
      <c r="Q203" s="285"/>
      <c r="R203" s="285"/>
      <c r="S203" s="285"/>
    </row>
    <row r="204" spans="12:19">
      <c r="L204" s="285"/>
      <c r="M204" s="408"/>
      <c r="O204" s="285"/>
      <c r="P204" s="285"/>
      <c r="Q204" s="285"/>
      <c r="R204" s="285"/>
      <c r="S204" s="285"/>
    </row>
    <row r="205" spans="12:19">
      <c r="L205" s="285"/>
      <c r="M205" s="408"/>
      <c r="O205" s="285"/>
      <c r="P205" s="285"/>
      <c r="Q205" s="285"/>
      <c r="R205" s="285"/>
      <c r="S205" s="285"/>
    </row>
    <row r="206" spans="12:19">
      <c r="L206" s="285"/>
      <c r="M206" s="408"/>
      <c r="O206" s="285"/>
      <c r="P206" s="285"/>
      <c r="Q206" s="285"/>
      <c r="R206" s="285"/>
      <c r="S206" s="285"/>
    </row>
    <row r="207" spans="12:19">
      <c r="L207" s="285"/>
      <c r="M207" s="408"/>
      <c r="O207" s="285"/>
      <c r="P207" s="285"/>
      <c r="Q207" s="285"/>
      <c r="R207" s="285"/>
      <c r="S207" s="285"/>
    </row>
    <row r="208" spans="12:19">
      <c r="L208" s="285"/>
      <c r="M208" s="408"/>
      <c r="O208" s="285"/>
      <c r="P208" s="285"/>
      <c r="Q208" s="285"/>
      <c r="R208" s="285"/>
      <c r="S208" s="285"/>
    </row>
    <row r="209" spans="12:19">
      <c r="L209" s="285"/>
      <c r="M209" s="408"/>
      <c r="O209" s="285"/>
      <c r="P209" s="285"/>
      <c r="Q209" s="285"/>
      <c r="R209" s="285"/>
      <c r="S209" s="285"/>
    </row>
    <row r="210" spans="12:19">
      <c r="L210" s="285"/>
      <c r="M210" s="408"/>
      <c r="O210" s="285"/>
      <c r="P210" s="285"/>
      <c r="Q210" s="285"/>
      <c r="R210" s="285"/>
      <c r="S210" s="285"/>
    </row>
    <row r="211" spans="12:19">
      <c r="L211" s="285"/>
      <c r="M211" s="408"/>
      <c r="O211" s="285"/>
      <c r="P211" s="285"/>
      <c r="Q211" s="285"/>
      <c r="R211" s="285"/>
      <c r="S211" s="285"/>
    </row>
    <row r="212" spans="12:19">
      <c r="L212" s="285"/>
      <c r="M212" s="408"/>
      <c r="O212" s="285"/>
      <c r="P212" s="285"/>
      <c r="Q212" s="285"/>
      <c r="R212" s="285"/>
      <c r="S212" s="285"/>
    </row>
    <row r="213" spans="12:19">
      <c r="L213" s="285"/>
      <c r="M213" s="408"/>
      <c r="O213" s="285"/>
      <c r="P213" s="285"/>
      <c r="Q213" s="285"/>
      <c r="R213" s="285"/>
      <c r="S213" s="285"/>
    </row>
    <row r="214" spans="12:19">
      <c r="L214" s="285"/>
      <c r="M214" s="408"/>
      <c r="O214" s="285"/>
      <c r="P214" s="285"/>
      <c r="Q214" s="285"/>
      <c r="R214" s="285"/>
      <c r="S214" s="285"/>
    </row>
    <row r="215" spans="12:19">
      <c r="L215" s="285"/>
      <c r="M215" s="408"/>
      <c r="O215" s="285"/>
      <c r="P215" s="285"/>
      <c r="Q215" s="285"/>
      <c r="R215" s="285"/>
      <c r="S215" s="285"/>
    </row>
    <row r="216" spans="12:19">
      <c r="L216" s="285"/>
      <c r="M216" s="408"/>
      <c r="O216" s="285"/>
      <c r="P216" s="285"/>
      <c r="Q216" s="285"/>
      <c r="R216" s="285"/>
      <c r="S216" s="285"/>
    </row>
    <row r="217" spans="12:19">
      <c r="L217" s="285"/>
      <c r="M217" s="408"/>
      <c r="O217" s="285"/>
      <c r="P217" s="285"/>
      <c r="Q217" s="285"/>
      <c r="R217" s="285"/>
      <c r="S217" s="285"/>
    </row>
    <row r="218" spans="12:19">
      <c r="L218" s="285"/>
      <c r="M218" s="408"/>
      <c r="O218" s="285"/>
      <c r="P218" s="285"/>
      <c r="Q218" s="285"/>
      <c r="R218" s="285"/>
      <c r="S218" s="285"/>
    </row>
    <row r="219" spans="12:19">
      <c r="L219" s="285"/>
      <c r="M219" s="408"/>
      <c r="O219" s="285"/>
      <c r="P219" s="285"/>
      <c r="Q219" s="285"/>
      <c r="R219" s="285"/>
      <c r="S219" s="285"/>
    </row>
    <row r="220" spans="12:19">
      <c r="L220" s="285"/>
      <c r="M220" s="408"/>
      <c r="O220" s="285"/>
      <c r="P220" s="285"/>
      <c r="Q220" s="285"/>
      <c r="R220" s="285"/>
      <c r="S220" s="285"/>
    </row>
    <row r="221" spans="12:19">
      <c r="L221" s="285"/>
      <c r="M221" s="408"/>
      <c r="O221" s="285"/>
      <c r="P221" s="285"/>
      <c r="Q221" s="285"/>
      <c r="R221" s="285"/>
      <c r="S221" s="285"/>
    </row>
    <row r="222" spans="12:19">
      <c r="L222" s="285"/>
      <c r="M222" s="408"/>
      <c r="O222" s="285"/>
      <c r="P222" s="285"/>
      <c r="Q222" s="285"/>
      <c r="R222" s="285"/>
      <c r="S222" s="285"/>
    </row>
    <row r="223" spans="12:19">
      <c r="L223" s="285"/>
      <c r="M223" s="408"/>
      <c r="O223" s="285"/>
      <c r="P223" s="285"/>
      <c r="Q223" s="285"/>
      <c r="R223" s="285"/>
      <c r="S223" s="285"/>
    </row>
    <row r="224" spans="12:19">
      <c r="L224" s="285"/>
      <c r="M224" s="408"/>
      <c r="O224" s="285"/>
      <c r="P224" s="285"/>
      <c r="Q224" s="285"/>
      <c r="R224" s="285"/>
      <c r="S224" s="285"/>
    </row>
    <row r="225" spans="12:19">
      <c r="L225" s="285"/>
      <c r="M225" s="408"/>
      <c r="O225" s="285"/>
      <c r="P225" s="285"/>
      <c r="Q225" s="285"/>
      <c r="R225" s="285"/>
      <c r="S225" s="285"/>
    </row>
    <row r="226" spans="12:19">
      <c r="L226" s="285"/>
      <c r="M226" s="408"/>
      <c r="O226" s="285"/>
      <c r="P226" s="285"/>
      <c r="Q226" s="285"/>
      <c r="R226" s="285"/>
      <c r="S226" s="285"/>
    </row>
    <row r="227" spans="12:19">
      <c r="L227" s="285"/>
      <c r="M227" s="408"/>
      <c r="O227" s="285"/>
      <c r="P227" s="285"/>
      <c r="Q227" s="285"/>
      <c r="R227" s="285"/>
      <c r="S227" s="285"/>
    </row>
    <row r="228" spans="12:19">
      <c r="L228" s="285"/>
      <c r="M228" s="408"/>
      <c r="O228" s="285"/>
      <c r="P228" s="285"/>
      <c r="Q228" s="285"/>
      <c r="R228" s="285"/>
      <c r="S228" s="285"/>
    </row>
    <row r="229" spans="12:19">
      <c r="L229" s="285"/>
      <c r="M229" s="408"/>
      <c r="O229" s="285"/>
      <c r="P229" s="285"/>
      <c r="Q229" s="285"/>
      <c r="R229" s="285"/>
      <c r="S229" s="285"/>
    </row>
    <row r="230" spans="12:19">
      <c r="L230" s="285"/>
      <c r="M230" s="408"/>
      <c r="O230" s="285"/>
      <c r="P230" s="285"/>
      <c r="Q230" s="285"/>
      <c r="R230" s="285"/>
      <c r="S230" s="285"/>
    </row>
    <row r="231" spans="12:19">
      <c r="L231" s="285"/>
      <c r="M231" s="408"/>
      <c r="O231" s="285"/>
      <c r="P231" s="285"/>
      <c r="Q231" s="285"/>
      <c r="R231" s="285"/>
      <c r="S231" s="285"/>
    </row>
    <row r="232" spans="12:19">
      <c r="L232" s="285"/>
      <c r="M232" s="408"/>
      <c r="O232" s="285"/>
      <c r="P232" s="285"/>
      <c r="Q232" s="285"/>
      <c r="R232" s="285"/>
      <c r="S232" s="285"/>
    </row>
    <row r="233" spans="12:19">
      <c r="L233" s="285"/>
      <c r="M233" s="408"/>
      <c r="O233" s="285"/>
      <c r="P233" s="285"/>
      <c r="Q233" s="285"/>
      <c r="R233" s="285"/>
      <c r="S233" s="285"/>
    </row>
    <row r="234" spans="12:19">
      <c r="L234" s="285"/>
      <c r="M234" s="408"/>
      <c r="O234" s="285"/>
      <c r="P234" s="285"/>
      <c r="Q234" s="285"/>
      <c r="R234" s="285"/>
      <c r="S234" s="285"/>
    </row>
    <row r="235" spans="12:19">
      <c r="L235" s="285"/>
      <c r="M235" s="408"/>
      <c r="O235" s="285"/>
      <c r="P235" s="285"/>
      <c r="Q235" s="285"/>
      <c r="R235" s="285"/>
      <c r="S235" s="285"/>
    </row>
    <row r="236" spans="12:19">
      <c r="L236" s="285"/>
      <c r="M236" s="408"/>
      <c r="O236" s="285"/>
      <c r="P236" s="285"/>
      <c r="Q236" s="285"/>
      <c r="R236" s="285"/>
      <c r="S236" s="285"/>
    </row>
    <row r="237" spans="12:19">
      <c r="L237" s="285"/>
      <c r="M237" s="408"/>
      <c r="O237" s="285"/>
      <c r="P237" s="285"/>
      <c r="Q237" s="285"/>
      <c r="R237" s="285"/>
      <c r="S237" s="285"/>
    </row>
    <row r="238" spans="12:19">
      <c r="L238" s="285"/>
      <c r="M238" s="408"/>
      <c r="O238" s="285"/>
      <c r="P238" s="285"/>
      <c r="Q238" s="285"/>
      <c r="R238" s="285"/>
      <c r="S238" s="285"/>
    </row>
    <row r="239" spans="12:19">
      <c r="L239" s="285"/>
      <c r="M239" s="408"/>
      <c r="O239" s="285"/>
      <c r="P239" s="285"/>
      <c r="Q239" s="285"/>
      <c r="R239" s="285"/>
      <c r="S239" s="285"/>
    </row>
    <row r="240" spans="12:19">
      <c r="L240" s="285"/>
      <c r="M240" s="408"/>
      <c r="O240" s="285"/>
      <c r="P240" s="285"/>
      <c r="Q240" s="285"/>
      <c r="R240" s="285"/>
      <c r="S240" s="285"/>
    </row>
    <row r="241" spans="12:19">
      <c r="L241" s="285"/>
      <c r="M241" s="408"/>
      <c r="O241" s="285"/>
      <c r="P241" s="285"/>
      <c r="Q241" s="285"/>
      <c r="R241" s="285"/>
      <c r="S241" s="285"/>
    </row>
    <row r="242" spans="12:19">
      <c r="L242" s="285"/>
      <c r="M242" s="408"/>
      <c r="O242" s="285"/>
      <c r="P242" s="285"/>
      <c r="Q242" s="285"/>
      <c r="R242" s="285"/>
      <c r="S242" s="285"/>
    </row>
    <row r="243" spans="12:19">
      <c r="L243" s="285"/>
      <c r="M243" s="408"/>
      <c r="O243" s="285"/>
      <c r="P243" s="285"/>
      <c r="Q243" s="285"/>
      <c r="R243" s="285"/>
      <c r="S243" s="285"/>
    </row>
    <row r="244" spans="12:19">
      <c r="L244" s="285"/>
      <c r="M244" s="408"/>
      <c r="O244" s="285"/>
      <c r="P244" s="285"/>
      <c r="Q244" s="285"/>
      <c r="R244" s="285"/>
      <c r="S244" s="285"/>
    </row>
    <row r="245" spans="12:19">
      <c r="L245" s="285"/>
      <c r="M245" s="408"/>
      <c r="O245" s="285"/>
      <c r="P245" s="285"/>
      <c r="Q245" s="285"/>
      <c r="R245" s="285"/>
      <c r="S245" s="285"/>
    </row>
    <row r="246" spans="12:19">
      <c r="L246" s="285"/>
      <c r="M246" s="408"/>
      <c r="O246" s="285"/>
      <c r="P246" s="285"/>
      <c r="Q246" s="285"/>
      <c r="R246" s="285"/>
      <c r="S246" s="285"/>
    </row>
    <row r="247" spans="12:19">
      <c r="L247" s="285"/>
      <c r="M247" s="408"/>
      <c r="O247" s="285"/>
      <c r="P247" s="285"/>
      <c r="Q247" s="285"/>
      <c r="R247" s="285"/>
      <c r="S247" s="285"/>
    </row>
    <row r="248" spans="12:19">
      <c r="L248" s="285"/>
      <c r="M248" s="408"/>
      <c r="O248" s="285"/>
      <c r="P248" s="285"/>
      <c r="Q248" s="285"/>
      <c r="R248" s="285"/>
      <c r="S248" s="285"/>
    </row>
    <row r="249" spans="12:19">
      <c r="L249" s="285"/>
      <c r="M249" s="408"/>
      <c r="O249" s="285"/>
      <c r="P249" s="285"/>
      <c r="Q249" s="285"/>
      <c r="R249" s="285"/>
      <c r="S249" s="285"/>
    </row>
    <row r="250" spans="12:19">
      <c r="L250" s="285"/>
      <c r="M250" s="408"/>
      <c r="O250" s="285"/>
      <c r="P250" s="285"/>
      <c r="Q250" s="285"/>
      <c r="R250" s="285"/>
      <c r="S250" s="285"/>
    </row>
    <row r="251" spans="12:19">
      <c r="L251" s="285"/>
      <c r="M251" s="408"/>
      <c r="O251" s="285"/>
      <c r="P251" s="285"/>
      <c r="Q251" s="285"/>
      <c r="R251" s="285"/>
      <c r="S251" s="285"/>
    </row>
    <row r="252" spans="12:19">
      <c r="L252" s="285"/>
      <c r="M252" s="408"/>
      <c r="O252" s="285"/>
      <c r="P252" s="285"/>
      <c r="Q252" s="285"/>
      <c r="R252" s="285"/>
      <c r="S252" s="285"/>
    </row>
    <row r="253" spans="12:19">
      <c r="L253" s="285"/>
      <c r="M253" s="408"/>
      <c r="O253" s="285"/>
      <c r="P253" s="285"/>
      <c r="Q253" s="285"/>
      <c r="R253" s="285"/>
      <c r="S253" s="285"/>
    </row>
    <row r="254" spans="12:19">
      <c r="L254" s="285"/>
      <c r="M254" s="408"/>
      <c r="O254" s="285"/>
      <c r="P254" s="285"/>
      <c r="Q254" s="285"/>
      <c r="R254" s="285"/>
      <c r="S254" s="285"/>
    </row>
    <row r="255" spans="12:19">
      <c r="L255" s="285"/>
      <c r="M255" s="408"/>
      <c r="O255" s="285"/>
      <c r="P255" s="285"/>
      <c r="Q255" s="285"/>
      <c r="R255" s="285"/>
      <c r="S255" s="285"/>
    </row>
    <row r="256" spans="12:19">
      <c r="L256" s="285"/>
      <c r="M256" s="408"/>
      <c r="O256" s="285"/>
      <c r="P256" s="285"/>
      <c r="Q256" s="285"/>
      <c r="R256" s="285"/>
      <c r="S256" s="285"/>
    </row>
    <row r="257" spans="12:19">
      <c r="L257" s="285"/>
      <c r="M257" s="408"/>
      <c r="O257" s="285"/>
      <c r="P257" s="285"/>
      <c r="Q257" s="285"/>
      <c r="R257" s="285"/>
      <c r="S257" s="285"/>
    </row>
    <row r="258" spans="12:19">
      <c r="L258" s="285"/>
      <c r="M258" s="408"/>
      <c r="O258" s="285"/>
      <c r="P258" s="285"/>
      <c r="Q258" s="285"/>
      <c r="R258" s="285"/>
      <c r="S258" s="285"/>
    </row>
    <row r="259" spans="12:19">
      <c r="L259" s="285"/>
      <c r="M259" s="408"/>
      <c r="O259" s="285"/>
      <c r="P259" s="285"/>
      <c r="Q259" s="285"/>
      <c r="R259" s="285"/>
      <c r="S259" s="285"/>
    </row>
    <row r="260" spans="12:19">
      <c r="L260" s="285"/>
      <c r="M260" s="408"/>
      <c r="O260" s="285"/>
      <c r="P260" s="285"/>
      <c r="Q260" s="285"/>
      <c r="R260" s="285"/>
      <c r="S260" s="285"/>
    </row>
    <row r="261" spans="12:19">
      <c r="L261" s="285"/>
      <c r="M261" s="408"/>
      <c r="O261" s="285"/>
      <c r="P261" s="285"/>
      <c r="Q261" s="285"/>
      <c r="R261" s="285"/>
      <c r="S261" s="285"/>
    </row>
    <row r="262" spans="12:19">
      <c r="L262" s="285"/>
      <c r="M262" s="408"/>
      <c r="O262" s="285"/>
      <c r="P262" s="285"/>
      <c r="Q262" s="285"/>
      <c r="R262" s="285"/>
      <c r="S262" s="285"/>
    </row>
    <row r="263" spans="12:19">
      <c r="L263" s="285"/>
      <c r="M263" s="408"/>
      <c r="O263" s="285"/>
      <c r="P263" s="285"/>
      <c r="Q263" s="285"/>
      <c r="R263" s="285"/>
      <c r="S263" s="285"/>
    </row>
    <row r="264" spans="12:19">
      <c r="L264" s="285"/>
      <c r="M264" s="408"/>
      <c r="O264" s="285"/>
      <c r="P264" s="285"/>
      <c r="Q264" s="285"/>
      <c r="R264" s="285"/>
      <c r="S264" s="285"/>
    </row>
    <row r="265" spans="12:19">
      <c r="L265" s="285"/>
      <c r="M265" s="408"/>
      <c r="O265" s="285"/>
      <c r="P265" s="285"/>
      <c r="Q265" s="285"/>
      <c r="R265" s="285"/>
      <c r="S265" s="285"/>
    </row>
    <row r="266" spans="12:19">
      <c r="L266" s="285"/>
      <c r="M266" s="408"/>
      <c r="O266" s="285"/>
      <c r="P266" s="285"/>
      <c r="Q266" s="285"/>
      <c r="R266" s="285"/>
      <c r="S266" s="285"/>
    </row>
    <row r="267" spans="12:19">
      <c r="L267" s="285"/>
      <c r="M267" s="408"/>
      <c r="O267" s="285"/>
      <c r="P267" s="285"/>
      <c r="Q267" s="285"/>
      <c r="R267" s="285"/>
      <c r="S267" s="285"/>
    </row>
    <row r="268" spans="12:19">
      <c r="L268" s="285"/>
      <c r="M268" s="408"/>
      <c r="O268" s="285"/>
      <c r="P268" s="285"/>
      <c r="Q268" s="285"/>
      <c r="R268" s="285"/>
      <c r="S268" s="285"/>
    </row>
    <row r="269" spans="12:19">
      <c r="L269" s="285"/>
      <c r="M269" s="408"/>
      <c r="O269" s="285"/>
      <c r="P269" s="285"/>
      <c r="Q269" s="285"/>
      <c r="R269" s="285"/>
      <c r="S269" s="285"/>
    </row>
    <row r="270" spans="12:19">
      <c r="L270" s="285"/>
      <c r="M270" s="408"/>
      <c r="O270" s="285"/>
      <c r="P270" s="285"/>
      <c r="Q270" s="285"/>
      <c r="R270" s="285"/>
      <c r="S270" s="285"/>
    </row>
    <row r="271" spans="12:19">
      <c r="L271" s="285"/>
      <c r="M271" s="408"/>
      <c r="O271" s="285"/>
      <c r="P271" s="285"/>
      <c r="Q271" s="285"/>
      <c r="R271" s="285"/>
      <c r="S271" s="285"/>
    </row>
    <row r="272" spans="12:19">
      <c r="L272" s="285"/>
      <c r="M272" s="408"/>
      <c r="O272" s="285"/>
      <c r="P272" s="285"/>
      <c r="Q272" s="285"/>
      <c r="R272" s="285"/>
      <c r="S272" s="285"/>
    </row>
    <row r="273" spans="12:19">
      <c r="L273" s="285"/>
      <c r="M273" s="408"/>
      <c r="O273" s="285"/>
      <c r="P273" s="285"/>
      <c r="Q273" s="285"/>
      <c r="R273" s="285"/>
      <c r="S273" s="285"/>
    </row>
    <row r="274" spans="12:19">
      <c r="L274" s="285"/>
      <c r="M274" s="408"/>
      <c r="O274" s="285"/>
      <c r="P274" s="285"/>
      <c r="Q274" s="285"/>
      <c r="R274" s="285"/>
      <c r="S274" s="285"/>
    </row>
    <row r="275" spans="12:19">
      <c r="L275" s="285"/>
      <c r="M275" s="408"/>
      <c r="O275" s="285"/>
      <c r="P275" s="285"/>
      <c r="Q275" s="285"/>
      <c r="R275" s="285"/>
      <c r="S275" s="285"/>
    </row>
    <row r="276" spans="12:19">
      <c r="L276" s="285"/>
      <c r="M276" s="408"/>
      <c r="O276" s="285"/>
      <c r="P276" s="285"/>
      <c r="Q276" s="285"/>
      <c r="R276" s="285"/>
      <c r="S276" s="285"/>
    </row>
    <row r="277" spans="12:19">
      <c r="L277" s="285"/>
      <c r="M277" s="408"/>
      <c r="O277" s="285"/>
      <c r="P277" s="285"/>
      <c r="Q277" s="285"/>
      <c r="R277" s="285"/>
      <c r="S277" s="285"/>
    </row>
    <row r="278" spans="12:19">
      <c r="L278" s="285"/>
      <c r="M278" s="408"/>
      <c r="O278" s="285"/>
      <c r="P278" s="285"/>
      <c r="Q278" s="285"/>
      <c r="R278" s="285"/>
      <c r="S278" s="285"/>
    </row>
    <row r="279" spans="12:19">
      <c r="L279" s="285"/>
      <c r="M279" s="408"/>
      <c r="O279" s="285"/>
      <c r="P279" s="285"/>
      <c r="Q279" s="285"/>
      <c r="R279" s="285"/>
      <c r="S279" s="285"/>
    </row>
    <row r="280" spans="12:19">
      <c r="L280" s="285"/>
      <c r="M280" s="408"/>
      <c r="O280" s="285"/>
      <c r="P280" s="285"/>
      <c r="Q280" s="285"/>
      <c r="R280" s="285"/>
      <c r="S280" s="285"/>
    </row>
    <row r="281" spans="12:19">
      <c r="L281" s="285"/>
      <c r="M281" s="408"/>
      <c r="O281" s="285"/>
      <c r="P281" s="285"/>
      <c r="Q281" s="285"/>
      <c r="R281" s="285"/>
      <c r="S281" s="285"/>
    </row>
    <row r="282" spans="12:19">
      <c r="L282" s="285"/>
      <c r="M282" s="408"/>
      <c r="O282" s="285"/>
      <c r="P282" s="285"/>
      <c r="Q282" s="285"/>
      <c r="R282" s="285"/>
      <c r="S282" s="285"/>
    </row>
    <row r="283" spans="12:19">
      <c r="L283" s="285"/>
      <c r="M283" s="408"/>
      <c r="O283" s="285"/>
      <c r="P283" s="285"/>
      <c r="Q283" s="285"/>
      <c r="R283" s="285"/>
      <c r="S283" s="285"/>
    </row>
    <row r="284" spans="12:19">
      <c r="L284" s="285"/>
      <c r="M284" s="408"/>
      <c r="O284" s="285"/>
      <c r="P284" s="285"/>
      <c r="Q284" s="285"/>
      <c r="R284" s="285"/>
      <c r="S284" s="285"/>
    </row>
    <row r="285" spans="12:19">
      <c r="L285" s="285"/>
      <c r="M285" s="408"/>
      <c r="O285" s="285"/>
      <c r="P285" s="285"/>
      <c r="Q285" s="285"/>
      <c r="R285" s="285"/>
      <c r="S285" s="285"/>
    </row>
    <row r="286" spans="12:19">
      <c r="L286" s="285"/>
      <c r="M286" s="408"/>
      <c r="O286" s="285"/>
      <c r="P286" s="285"/>
      <c r="Q286" s="285"/>
      <c r="R286" s="285"/>
      <c r="S286" s="285"/>
    </row>
    <row r="287" spans="12:19">
      <c r="L287" s="285"/>
      <c r="M287" s="408"/>
      <c r="O287" s="285"/>
      <c r="P287" s="285"/>
      <c r="Q287" s="285"/>
      <c r="R287" s="285"/>
      <c r="S287" s="285"/>
    </row>
    <row r="288" spans="12:19">
      <c r="L288" s="285"/>
      <c r="M288" s="408"/>
      <c r="O288" s="285"/>
      <c r="P288" s="285"/>
      <c r="Q288" s="285"/>
      <c r="R288" s="285"/>
      <c r="S288" s="285"/>
    </row>
    <row r="289" spans="12:19">
      <c r="L289" s="285"/>
      <c r="M289" s="408"/>
      <c r="O289" s="285"/>
      <c r="P289" s="285"/>
      <c r="Q289" s="285"/>
      <c r="R289" s="285"/>
      <c r="S289" s="285"/>
    </row>
    <row r="290" spans="12:19">
      <c r="L290" s="285"/>
      <c r="M290" s="408"/>
      <c r="O290" s="285"/>
      <c r="P290" s="285"/>
      <c r="Q290" s="285"/>
      <c r="R290" s="285"/>
      <c r="S290" s="285"/>
    </row>
    <row r="291" spans="12:19">
      <c r="L291" s="285"/>
      <c r="M291" s="408"/>
      <c r="O291" s="285"/>
      <c r="P291" s="285"/>
      <c r="Q291" s="285"/>
      <c r="R291" s="285"/>
      <c r="S291" s="285"/>
    </row>
    <row r="292" spans="12:19">
      <c r="L292" s="285"/>
      <c r="M292" s="408"/>
      <c r="O292" s="285"/>
      <c r="P292" s="285"/>
      <c r="Q292" s="285"/>
      <c r="R292" s="285"/>
      <c r="S292" s="285"/>
    </row>
    <row r="293" spans="12:19">
      <c r="L293" s="285"/>
      <c r="M293" s="408"/>
      <c r="O293" s="285"/>
      <c r="P293" s="285"/>
      <c r="Q293" s="285"/>
      <c r="R293" s="285"/>
      <c r="S293" s="285"/>
    </row>
    <row r="294" spans="12:19">
      <c r="L294" s="285"/>
      <c r="M294" s="408"/>
      <c r="O294" s="285"/>
      <c r="P294" s="285"/>
      <c r="Q294" s="285"/>
      <c r="R294" s="285"/>
      <c r="S294" s="285"/>
    </row>
    <row r="295" spans="12:19">
      <c r="L295" s="285"/>
      <c r="M295" s="408"/>
      <c r="O295" s="285"/>
      <c r="P295" s="285"/>
      <c r="Q295" s="285"/>
      <c r="R295" s="285"/>
      <c r="S295" s="285"/>
    </row>
    <row r="296" spans="12:19">
      <c r="L296" s="285"/>
      <c r="M296" s="408"/>
      <c r="O296" s="285"/>
      <c r="P296" s="285"/>
      <c r="Q296" s="285"/>
      <c r="R296" s="285"/>
      <c r="S296" s="285"/>
    </row>
    <row r="297" spans="12:19">
      <c r="L297" s="285"/>
      <c r="M297" s="408"/>
      <c r="O297" s="285"/>
      <c r="P297" s="285"/>
      <c r="Q297" s="285"/>
      <c r="R297" s="285"/>
      <c r="S297" s="285"/>
    </row>
    <row r="298" spans="12:19">
      <c r="L298" s="285"/>
      <c r="M298" s="408"/>
      <c r="O298" s="285"/>
      <c r="P298" s="285"/>
      <c r="Q298" s="285"/>
      <c r="R298" s="285"/>
      <c r="S298" s="285"/>
    </row>
    <row r="299" spans="12:19">
      <c r="L299" s="285"/>
      <c r="M299" s="408"/>
      <c r="O299" s="285"/>
      <c r="P299" s="285"/>
      <c r="Q299" s="285"/>
      <c r="R299" s="285"/>
      <c r="S299" s="285"/>
    </row>
    <row r="300" spans="12:19">
      <c r="L300" s="285"/>
      <c r="M300" s="408"/>
      <c r="O300" s="285"/>
      <c r="P300" s="285"/>
      <c r="Q300" s="285"/>
      <c r="R300" s="285"/>
      <c r="S300" s="285"/>
    </row>
    <row r="301" spans="12:19">
      <c r="L301" s="285"/>
      <c r="M301" s="408"/>
      <c r="O301" s="285"/>
      <c r="P301" s="285"/>
      <c r="Q301" s="285"/>
      <c r="R301" s="285"/>
      <c r="S301" s="285"/>
    </row>
    <row r="302" spans="12:19">
      <c r="L302" s="285"/>
      <c r="M302" s="408"/>
      <c r="O302" s="285"/>
      <c r="P302" s="285"/>
      <c r="Q302" s="285"/>
      <c r="R302" s="285"/>
      <c r="S302" s="285"/>
    </row>
    <row r="303" spans="12:19">
      <c r="L303" s="285"/>
      <c r="M303" s="408"/>
      <c r="O303" s="285"/>
      <c r="P303" s="285"/>
      <c r="Q303" s="285"/>
      <c r="R303" s="285"/>
      <c r="S303" s="285"/>
    </row>
    <row r="304" spans="12:19">
      <c r="L304" s="285"/>
      <c r="M304" s="408"/>
      <c r="O304" s="285"/>
      <c r="P304" s="285"/>
      <c r="Q304" s="285"/>
      <c r="R304" s="285"/>
      <c r="S304" s="285"/>
    </row>
    <row r="305" spans="12:19">
      <c r="L305" s="285"/>
      <c r="M305" s="408"/>
      <c r="O305" s="285"/>
      <c r="P305" s="285"/>
      <c r="Q305" s="285"/>
      <c r="R305" s="285"/>
      <c r="S305" s="285"/>
    </row>
    <row r="306" spans="12:19">
      <c r="L306" s="285"/>
      <c r="M306" s="408"/>
      <c r="O306" s="285"/>
      <c r="P306" s="285"/>
      <c r="Q306" s="285"/>
      <c r="R306" s="285"/>
      <c r="S306" s="285"/>
    </row>
    <row r="307" spans="12:19">
      <c r="L307" s="285"/>
      <c r="M307" s="408"/>
      <c r="O307" s="285"/>
      <c r="P307" s="285"/>
      <c r="Q307" s="285"/>
      <c r="R307" s="285"/>
      <c r="S307" s="285"/>
    </row>
    <row r="308" spans="12:19">
      <c r="L308" s="285"/>
      <c r="M308" s="408"/>
      <c r="O308" s="285"/>
      <c r="P308" s="285"/>
      <c r="Q308" s="285"/>
      <c r="R308" s="285"/>
      <c r="S308" s="285"/>
    </row>
    <row r="309" spans="12:19">
      <c r="L309" s="285"/>
      <c r="M309" s="408"/>
      <c r="O309" s="285"/>
      <c r="P309" s="285"/>
      <c r="Q309" s="285"/>
      <c r="R309" s="285"/>
      <c r="S309" s="285"/>
    </row>
    <row r="310" spans="12:19">
      <c r="L310" s="285"/>
      <c r="M310" s="408"/>
      <c r="O310" s="285"/>
      <c r="P310" s="285"/>
      <c r="Q310" s="285"/>
      <c r="R310" s="285"/>
      <c r="S310" s="285"/>
    </row>
    <row r="311" spans="12:19">
      <c r="L311" s="285"/>
      <c r="M311" s="408"/>
      <c r="O311" s="285"/>
      <c r="P311" s="285"/>
      <c r="Q311" s="285"/>
      <c r="R311" s="285"/>
      <c r="S311" s="285"/>
    </row>
    <row r="312" spans="12:19">
      <c r="L312" s="285"/>
      <c r="M312" s="408"/>
      <c r="O312" s="285"/>
      <c r="P312" s="285"/>
      <c r="Q312" s="285"/>
      <c r="R312" s="285"/>
      <c r="S312" s="285"/>
    </row>
    <row r="313" spans="12:19">
      <c r="L313" s="285"/>
      <c r="M313" s="408"/>
      <c r="O313" s="285"/>
      <c r="P313" s="285"/>
      <c r="Q313" s="285"/>
      <c r="R313" s="285"/>
      <c r="S313" s="285"/>
    </row>
    <row r="314" spans="12:19">
      <c r="L314" s="285"/>
      <c r="M314" s="408"/>
      <c r="O314" s="285"/>
      <c r="P314" s="285"/>
      <c r="Q314" s="285"/>
      <c r="R314" s="285"/>
      <c r="S314" s="285"/>
    </row>
    <row r="315" spans="12:19">
      <c r="L315" s="285"/>
      <c r="M315" s="408"/>
      <c r="O315" s="285"/>
      <c r="P315" s="285"/>
      <c r="Q315" s="285"/>
      <c r="R315" s="285"/>
      <c r="S315" s="285"/>
    </row>
    <row r="316" spans="12:19">
      <c r="L316" s="285"/>
      <c r="M316" s="408"/>
      <c r="O316" s="285"/>
      <c r="P316" s="285"/>
      <c r="Q316" s="285"/>
      <c r="R316" s="285"/>
      <c r="S316" s="285"/>
    </row>
    <row r="317" spans="12:19">
      <c r="L317" s="285"/>
      <c r="M317" s="408"/>
      <c r="O317" s="285"/>
      <c r="P317" s="285"/>
      <c r="Q317" s="285"/>
      <c r="R317" s="285"/>
      <c r="S317" s="285"/>
    </row>
    <row r="318" spans="12:19">
      <c r="L318" s="285"/>
      <c r="M318" s="408"/>
      <c r="O318" s="285"/>
      <c r="P318" s="285"/>
      <c r="Q318" s="285"/>
      <c r="R318" s="285"/>
      <c r="S318" s="285"/>
    </row>
    <row r="319" spans="12:19">
      <c r="L319" s="285"/>
      <c r="M319" s="408"/>
      <c r="O319" s="285"/>
      <c r="P319" s="285"/>
      <c r="Q319" s="285"/>
      <c r="R319" s="285"/>
      <c r="S319" s="285"/>
    </row>
    <row r="320" spans="12:19">
      <c r="L320" s="285"/>
      <c r="M320" s="408"/>
      <c r="O320" s="285"/>
      <c r="P320" s="285"/>
      <c r="Q320" s="285"/>
      <c r="R320" s="285"/>
      <c r="S320" s="285"/>
    </row>
    <row r="321" spans="12:19">
      <c r="L321" s="285"/>
      <c r="M321" s="408"/>
      <c r="O321" s="285"/>
      <c r="P321" s="285"/>
      <c r="Q321" s="285"/>
      <c r="R321" s="285"/>
      <c r="S321" s="285"/>
    </row>
    <row r="322" spans="12:19">
      <c r="L322" s="285"/>
      <c r="M322" s="408"/>
      <c r="O322" s="285"/>
      <c r="P322" s="285"/>
      <c r="Q322" s="285"/>
      <c r="R322" s="285"/>
      <c r="S322" s="285"/>
    </row>
    <row r="323" spans="12:19">
      <c r="L323" s="285"/>
      <c r="M323" s="408"/>
      <c r="O323" s="285"/>
      <c r="P323" s="285"/>
      <c r="Q323" s="285"/>
      <c r="R323" s="285"/>
      <c r="S323" s="285"/>
    </row>
    <row r="324" spans="12:19">
      <c r="L324" s="285"/>
      <c r="M324" s="408"/>
      <c r="O324" s="285"/>
      <c r="P324" s="285"/>
      <c r="Q324" s="285"/>
      <c r="R324" s="285"/>
      <c r="S324" s="285"/>
    </row>
    <row r="325" spans="12:19">
      <c r="L325" s="285"/>
      <c r="M325" s="408"/>
      <c r="O325" s="285"/>
      <c r="P325" s="285"/>
      <c r="Q325" s="285"/>
      <c r="R325" s="285"/>
      <c r="S325" s="285"/>
    </row>
    <row r="326" spans="12:19">
      <c r="L326" s="285"/>
      <c r="M326" s="408"/>
      <c r="O326" s="285"/>
      <c r="P326" s="285"/>
      <c r="Q326" s="285"/>
      <c r="R326" s="285"/>
      <c r="S326" s="285"/>
    </row>
    <row r="327" spans="12:19">
      <c r="L327" s="285"/>
      <c r="M327" s="408"/>
      <c r="O327" s="285"/>
      <c r="P327" s="285"/>
      <c r="Q327" s="285"/>
      <c r="R327" s="285"/>
      <c r="S327" s="285"/>
    </row>
    <row r="328" spans="12:19">
      <c r="L328" s="285"/>
      <c r="M328" s="408"/>
      <c r="O328" s="285"/>
      <c r="P328" s="285"/>
      <c r="Q328" s="285"/>
      <c r="R328" s="285"/>
      <c r="S328" s="285"/>
    </row>
    <row r="329" spans="12:19">
      <c r="L329" s="285"/>
      <c r="M329" s="408"/>
      <c r="O329" s="285"/>
      <c r="P329" s="285"/>
      <c r="Q329" s="285"/>
      <c r="R329" s="285"/>
      <c r="S329" s="285"/>
    </row>
    <row r="330" spans="12:19">
      <c r="L330" s="285"/>
      <c r="M330" s="408"/>
      <c r="O330" s="285"/>
      <c r="P330" s="285"/>
      <c r="Q330" s="285"/>
      <c r="R330" s="285"/>
      <c r="S330" s="285"/>
    </row>
    <row r="331" spans="12:19">
      <c r="L331" s="285"/>
      <c r="M331" s="408"/>
      <c r="O331" s="285"/>
      <c r="P331" s="285"/>
      <c r="Q331" s="285"/>
      <c r="R331" s="285"/>
      <c r="S331" s="285"/>
    </row>
    <row r="332" spans="12:19">
      <c r="L332" s="285"/>
      <c r="M332" s="408"/>
      <c r="O332" s="285"/>
      <c r="P332" s="285"/>
      <c r="Q332" s="285"/>
      <c r="R332" s="285"/>
      <c r="S332" s="285"/>
    </row>
    <row r="333" spans="12:19">
      <c r="L333" s="285"/>
      <c r="M333" s="408"/>
      <c r="O333" s="285"/>
      <c r="P333" s="285"/>
      <c r="Q333" s="285"/>
      <c r="R333" s="285"/>
      <c r="S333" s="285"/>
    </row>
    <row r="334" spans="12:19">
      <c r="L334" s="285"/>
      <c r="M334" s="408"/>
      <c r="O334" s="285"/>
      <c r="P334" s="285"/>
      <c r="Q334" s="285"/>
      <c r="R334" s="285"/>
      <c r="S334" s="285"/>
    </row>
    <row r="335" spans="12:19">
      <c r="L335" s="285"/>
      <c r="M335" s="408"/>
      <c r="O335" s="285"/>
      <c r="P335" s="285"/>
      <c r="Q335" s="285"/>
      <c r="R335" s="285"/>
      <c r="S335" s="285"/>
    </row>
    <row r="336" spans="12:19">
      <c r="L336" s="285"/>
      <c r="M336" s="408"/>
      <c r="O336" s="285"/>
      <c r="P336" s="285"/>
      <c r="Q336" s="285"/>
      <c r="R336" s="285"/>
      <c r="S336" s="285"/>
    </row>
    <row r="337" spans="12:19">
      <c r="L337" s="285"/>
      <c r="M337" s="408"/>
      <c r="O337" s="285"/>
      <c r="P337" s="285"/>
      <c r="Q337" s="285"/>
      <c r="R337" s="285"/>
      <c r="S337" s="285"/>
    </row>
    <row r="338" spans="12:19">
      <c r="L338" s="285"/>
      <c r="M338" s="408"/>
      <c r="O338" s="285"/>
      <c r="P338" s="285"/>
      <c r="Q338" s="285"/>
      <c r="R338" s="285"/>
      <c r="S338" s="285"/>
    </row>
    <row r="339" spans="12:19">
      <c r="L339" s="285"/>
      <c r="M339" s="408"/>
      <c r="O339" s="285"/>
      <c r="P339" s="285"/>
      <c r="Q339" s="285"/>
      <c r="R339" s="285"/>
      <c r="S339" s="285"/>
    </row>
    <row r="340" spans="12:19">
      <c r="L340" s="285"/>
      <c r="M340" s="408"/>
      <c r="O340" s="285"/>
      <c r="P340" s="285"/>
      <c r="Q340" s="285"/>
      <c r="R340" s="285"/>
      <c r="S340" s="285"/>
    </row>
    <row r="341" spans="12:19">
      <c r="L341" s="285"/>
      <c r="M341" s="408"/>
      <c r="O341" s="285"/>
      <c r="P341" s="285"/>
      <c r="Q341" s="285"/>
      <c r="R341" s="285"/>
      <c r="S341" s="285"/>
    </row>
    <row r="342" spans="12:19">
      <c r="L342" s="285"/>
      <c r="M342" s="408"/>
      <c r="O342" s="285"/>
      <c r="P342" s="285"/>
      <c r="Q342" s="285"/>
      <c r="R342" s="285"/>
      <c r="S342" s="285"/>
    </row>
    <row r="343" spans="12:19">
      <c r="L343" s="285"/>
      <c r="M343" s="408"/>
      <c r="O343" s="285"/>
      <c r="P343" s="285"/>
      <c r="Q343" s="285"/>
      <c r="R343" s="285"/>
      <c r="S343" s="285"/>
    </row>
    <row r="344" spans="12:19">
      <c r="L344" s="285"/>
      <c r="M344" s="408"/>
      <c r="O344" s="285"/>
      <c r="P344" s="285"/>
      <c r="Q344" s="285"/>
      <c r="R344" s="285"/>
      <c r="S344" s="285"/>
    </row>
    <row r="345" spans="12:19">
      <c r="L345" s="285"/>
      <c r="M345" s="408"/>
      <c r="O345" s="285"/>
      <c r="P345" s="285"/>
      <c r="Q345" s="285"/>
      <c r="R345" s="285"/>
      <c r="S345" s="285"/>
    </row>
    <row r="346" spans="12:19">
      <c r="L346" s="285"/>
      <c r="M346" s="408"/>
      <c r="O346" s="285"/>
      <c r="P346" s="285"/>
      <c r="Q346" s="285"/>
      <c r="R346" s="285"/>
      <c r="S346" s="285"/>
    </row>
    <row r="347" spans="12:19">
      <c r="L347" s="285"/>
      <c r="M347" s="408"/>
      <c r="O347" s="285"/>
      <c r="P347" s="285"/>
      <c r="Q347" s="285"/>
      <c r="R347" s="285"/>
      <c r="S347" s="285"/>
    </row>
    <row r="348" spans="12:19">
      <c r="L348" s="285"/>
      <c r="M348" s="408"/>
      <c r="O348" s="285"/>
      <c r="P348" s="285"/>
      <c r="Q348" s="285"/>
      <c r="R348" s="285"/>
      <c r="S348" s="285"/>
    </row>
    <row r="349" spans="12:19">
      <c r="L349" s="285"/>
      <c r="M349" s="408"/>
      <c r="O349" s="285"/>
      <c r="P349" s="285"/>
      <c r="Q349" s="285"/>
      <c r="R349" s="285"/>
      <c r="S349" s="285"/>
    </row>
    <row r="350" spans="12:19">
      <c r="L350" s="285"/>
      <c r="M350" s="408"/>
      <c r="O350" s="285"/>
      <c r="P350" s="285"/>
      <c r="Q350" s="285"/>
      <c r="R350" s="285"/>
      <c r="S350" s="285"/>
    </row>
    <row r="351" spans="12:19">
      <c r="L351" s="285"/>
      <c r="M351" s="408"/>
      <c r="O351" s="285"/>
      <c r="P351" s="285"/>
      <c r="Q351" s="285"/>
      <c r="R351" s="285"/>
      <c r="S351" s="285"/>
    </row>
    <row r="352" spans="12:19">
      <c r="L352" s="285"/>
      <c r="M352" s="408"/>
      <c r="O352" s="285"/>
      <c r="P352" s="285"/>
      <c r="Q352" s="285"/>
      <c r="R352" s="285"/>
      <c r="S352" s="285"/>
    </row>
    <row r="353" spans="12:19">
      <c r="L353" s="285"/>
      <c r="M353" s="408"/>
      <c r="O353" s="285"/>
      <c r="P353" s="285"/>
      <c r="Q353" s="285"/>
      <c r="R353" s="285"/>
      <c r="S353" s="285"/>
    </row>
    <row r="354" spans="12:19">
      <c r="L354" s="285"/>
      <c r="M354" s="408"/>
      <c r="O354" s="285"/>
      <c r="P354" s="285"/>
      <c r="Q354" s="285"/>
      <c r="R354" s="285"/>
      <c r="S354" s="285"/>
    </row>
    <row r="355" spans="12:19">
      <c r="L355" s="285"/>
      <c r="M355" s="408"/>
      <c r="O355" s="285"/>
      <c r="P355" s="285"/>
      <c r="Q355" s="285"/>
      <c r="R355" s="285"/>
      <c r="S355" s="285"/>
    </row>
    <row r="356" spans="12:19">
      <c r="L356" s="285"/>
      <c r="M356" s="408"/>
      <c r="O356" s="285"/>
      <c r="P356" s="285"/>
      <c r="Q356" s="285"/>
      <c r="R356" s="285"/>
      <c r="S356" s="285"/>
    </row>
    <row r="357" spans="12:19">
      <c r="L357" s="285"/>
      <c r="M357" s="408"/>
      <c r="O357" s="285"/>
      <c r="P357" s="285"/>
      <c r="Q357" s="285"/>
      <c r="R357" s="285"/>
      <c r="S357" s="285"/>
    </row>
    <row r="358" spans="12:19">
      <c r="L358" s="285"/>
      <c r="M358" s="408"/>
      <c r="O358" s="285"/>
      <c r="P358" s="285"/>
      <c r="Q358" s="285"/>
      <c r="R358" s="285"/>
      <c r="S358" s="285"/>
    </row>
    <row r="359" spans="12:19">
      <c r="L359" s="285"/>
      <c r="M359" s="408"/>
      <c r="O359" s="285"/>
      <c r="P359" s="285"/>
      <c r="Q359" s="285"/>
      <c r="R359" s="285"/>
      <c r="S359" s="285"/>
    </row>
    <row r="360" spans="12:19">
      <c r="L360" s="285"/>
      <c r="M360" s="408"/>
      <c r="O360" s="285"/>
      <c r="P360" s="285"/>
      <c r="Q360" s="285"/>
      <c r="R360" s="285"/>
      <c r="S360" s="285"/>
    </row>
    <row r="361" spans="12:19">
      <c r="L361" s="285"/>
      <c r="M361" s="408"/>
      <c r="O361" s="285"/>
      <c r="P361" s="285"/>
      <c r="Q361" s="285"/>
      <c r="R361" s="285"/>
      <c r="S361" s="285"/>
    </row>
    <row r="362" spans="12:19">
      <c r="L362" s="285"/>
      <c r="M362" s="408"/>
      <c r="O362" s="285"/>
      <c r="P362" s="285"/>
      <c r="Q362" s="285"/>
      <c r="R362" s="285"/>
      <c r="S362" s="285"/>
    </row>
    <row r="363" spans="12:19">
      <c r="L363" s="285"/>
      <c r="M363" s="408"/>
      <c r="O363" s="285"/>
      <c r="P363" s="285"/>
      <c r="Q363" s="285"/>
      <c r="R363" s="285"/>
      <c r="S363" s="285"/>
    </row>
    <row r="364" spans="12:19">
      <c r="L364" s="285"/>
      <c r="M364" s="408"/>
      <c r="O364" s="285"/>
      <c r="P364" s="285"/>
      <c r="Q364" s="285"/>
      <c r="R364" s="285"/>
      <c r="S364" s="285"/>
    </row>
    <row r="365" spans="12:19">
      <c r="L365" s="285"/>
      <c r="M365" s="408"/>
      <c r="O365" s="285"/>
      <c r="P365" s="285"/>
      <c r="Q365" s="285"/>
      <c r="R365" s="285"/>
      <c r="S365" s="285"/>
    </row>
    <row r="366" spans="12:19">
      <c r="L366" s="285"/>
      <c r="M366" s="408"/>
      <c r="O366" s="285"/>
      <c r="P366" s="285"/>
      <c r="Q366" s="285"/>
      <c r="R366" s="285"/>
      <c r="S366" s="285"/>
    </row>
    <row r="367" spans="12:19">
      <c r="L367" s="285"/>
      <c r="M367" s="408"/>
      <c r="O367" s="285"/>
      <c r="P367" s="285"/>
      <c r="Q367" s="285"/>
      <c r="R367" s="285"/>
      <c r="S367" s="285"/>
    </row>
    <row r="368" spans="12:19">
      <c r="L368" s="285"/>
      <c r="M368" s="408"/>
      <c r="O368" s="285"/>
      <c r="P368" s="285"/>
      <c r="Q368" s="285"/>
      <c r="R368" s="285"/>
      <c r="S368" s="285"/>
    </row>
    <row r="369" spans="12:19">
      <c r="L369" s="285"/>
      <c r="M369" s="408"/>
      <c r="O369" s="285"/>
      <c r="P369" s="285"/>
      <c r="Q369" s="285"/>
      <c r="R369" s="285"/>
      <c r="S369" s="285"/>
    </row>
    <row r="370" spans="12:19">
      <c r="L370" s="285"/>
      <c r="M370" s="408"/>
      <c r="O370" s="285"/>
      <c r="P370" s="285"/>
      <c r="Q370" s="285"/>
      <c r="R370" s="285"/>
      <c r="S370" s="285"/>
    </row>
    <row r="371" spans="12:19">
      <c r="L371" s="285"/>
      <c r="M371" s="408"/>
      <c r="O371" s="285"/>
      <c r="P371" s="285"/>
      <c r="Q371" s="285"/>
      <c r="R371" s="285"/>
      <c r="S371" s="285"/>
    </row>
    <row r="372" spans="12:19">
      <c r="L372" s="285"/>
      <c r="M372" s="408"/>
      <c r="O372" s="285"/>
      <c r="P372" s="285"/>
      <c r="Q372" s="285"/>
      <c r="R372" s="285"/>
      <c r="S372" s="285"/>
    </row>
    <row r="373" spans="12:19">
      <c r="L373" s="285"/>
      <c r="M373" s="408"/>
      <c r="O373" s="285"/>
      <c r="P373" s="285"/>
      <c r="Q373" s="285"/>
      <c r="R373" s="285"/>
      <c r="S373" s="285"/>
    </row>
    <row r="374" spans="12:19">
      <c r="L374" s="285"/>
      <c r="M374" s="408"/>
      <c r="O374" s="285"/>
      <c r="P374" s="285"/>
      <c r="Q374" s="285"/>
      <c r="R374" s="285"/>
      <c r="S374" s="285"/>
    </row>
    <row r="375" spans="12:19">
      <c r="L375" s="285"/>
      <c r="M375" s="408"/>
      <c r="O375" s="285"/>
      <c r="P375" s="285"/>
      <c r="Q375" s="285"/>
      <c r="R375" s="285"/>
      <c r="S375" s="285"/>
    </row>
    <row r="376" spans="12:19">
      <c r="L376" s="285"/>
      <c r="M376" s="408"/>
      <c r="O376" s="285"/>
      <c r="P376" s="285"/>
      <c r="Q376" s="285"/>
      <c r="R376" s="285"/>
      <c r="S376" s="285"/>
    </row>
    <row r="377" spans="12:19">
      <c r="L377" s="285"/>
      <c r="M377" s="408"/>
      <c r="O377" s="285"/>
      <c r="P377" s="285"/>
      <c r="Q377" s="285"/>
      <c r="R377" s="285"/>
      <c r="S377" s="285"/>
    </row>
    <row r="378" spans="12:19">
      <c r="L378" s="285"/>
      <c r="M378" s="408"/>
      <c r="O378" s="285"/>
      <c r="P378" s="285"/>
      <c r="Q378" s="285"/>
      <c r="R378" s="285"/>
      <c r="S378" s="285"/>
    </row>
    <row r="379" spans="12:19">
      <c r="L379" s="285"/>
      <c r="M379" s="408"/>
      <c r="O379" s="285"/>
      <c r="P379" s="285"/>
      <c r="Q379" s="285"/>
      <c r="R379" s="285"/>
      <c r="S379" s="285"/>
    </row>
    <row r="380" spans="12:19">
      <c r="L380" s="285"/>
      <c r="M380" s="408"/>
      <c r="O380" s="285"/>
      <c r="P380" s="285"/>
      <c r="Q380" s="285"/>
      <c r="R380" s="285"/>
      <c r="S380" s="285"/>
    </row>
    <row r="381" spans="12:19">
      <c r="L381" s="285"/>
      <c r="M381" s="408"/>
      <c r="O381" s="285"/>
      <c r="P381" s="285"/>
      <c r="Q381" s="285"/>
      <c r="R381" s="285"/>
      <c r="S381" s="285"/>
    </row>
    <row r="382" spans="12:19">
      <c r="L382" s="285"/>
      <c r="M382" s="408"/>
      <c r="O382" s="285"/>
      <c r="P382" s="285"/>
      <c r="Q382" s="285"/>
      <c r="R382" s="285"/>
      <c r="S382" s="285"/>
    </row>
    <row r="383" spans="12:19">
      <c r="L383" s="285"/>
      <c r="M383" s="408"/>
      <c r="O383" s="285"/>
      <c r="P383" s="285"/>
      <c r="Q383" s="285"/>
      <c r="R383" s="285"/>
      <c r="S383" s="285"/>
    </row>
    <row r="384" spans="12:19">
      <c r="L384" s="285"/>
      <c r="M384" s="408"/>
      <c r="O384" s="285"/>
      <c r="P384" s="285"/>
      <c r="Q384" s="285"/>
      <c r="R384" s="285"/>
      <c r="S384" s="285"/>
    </row>
    <row r="385" spans="12:19">
      <c r="L385" s="285"/>
      <c r="M385" s="408"/>
      <c r="O385" s="285"/>
      <c r="P385" s="285"/>
      <c r="Q385" s="285"/>
      <c r="R385" s="285"/>
      <c r="S385" s="285"/>
    </row>
    <row r="386" spans="12:19">
      <c r="L386" s="285"/>
      <c r="M386" s="408"/>
      <c r="O386" s="285"/>
      <c r="P386" s="285"/>
      <c r="Q386" s="285"/>
      <c r="R386" s="285"/>
      <c r="S386" s="285"/>
    </row>
    <row r="387" spans="12:19">
      <c r="L387" s="285"/>
      <c r="M387" s="408"/>
      <c r="O387" s="285"/>
      <c r="P387" s="285"/>
      <c r="Q387" s="285"/>
      <c r="R387" s="285"/>
      <c r="S387" s="285"/>
    </row>
    <row r="388" spans="12:19">
      <c r="L388" s="285"/>
      <c r="M388" s="408"/>
      <c r="O388" s="285"/>
      <c r="P388" s="285"/>
      <c r="Q388" s="285"/>
      <c r="R388" s="285"/>
      <c r="S388" s="285"/>
    </row>
    <row r="389" spans="12:19">
      <c r="L389" s="285"/>
      <c r="M389" s="408"/>
      <c r="O389" s="285"/>
      <c r="P389" s="285"/>
      <c r="Q389" s="285"/>
      <c r="R389" s="285"/>
      <c r="S389" s="285"/>
    </row>
    <row r="390" spans="12:19">
      <c r="L390" s="285"/>
      <c r="M390" s="408"/>
      <c r="O390" s="285"/>
      <c r="P390" s="285"/>
      <c r="Q390" s="285"/>
      <c r="R390" s="285"/>
      <c r="S390" s="285"/>
    </row>
    <row r="391" spans="12:19">
      <c r="L391" s="285"/>
      <c r="M391" s="408"/>
      <c r="O391" s="285"/>
      <c r="P391" s="285"/>
      <c r="Q391" s="285"/>
      <c r="R391" s="285"/>
      <c r="S391" s="285"/>
    </row>
    <row r="392" spans="12:19">
      <c r="L392" s="285"/>
      <c r="M392" s="408"/>
      <c r="O392" s="285"/>
      <c r="P392" s="285"/>
      <c r="Q392" s="285"/>
      <c r="R392" s="285"/>
      <c r="S392" s="285"/>
    </row>
    <row r="393" spans="12:19">
      <c r="L393" s="285"/>
      <c r="M393" s="408"/>
      <c r="O393" s="285"/>
      <c r="P393" s="285"/>
      <c r="Q393" s="285"/>
      <c r="R393" s="285"/>
      <c r="S393" s="285"/>
    </row>
    <row r="394" spans="12:19">
      <c r="L394" s="285"/>
      <c r="M394" s="408"/>
      <c r="O394" s="285"/>
      <c r="P394" s="285"/>
      <c r="Q394" s="285"/>
      <c r="R394" s="285"/>
      <c r="S394" s="285"/>
    </row>
    <row r="395" spans="12:19">
      <c r="L395" s="285"/>
      <c r="M395" s="408"/>
      <c r="O395" s="285"/>
      <c r="P395" s="285"/>
      <c r="Q395" s="285"/>
      <c r="R395" s="285"/>
      <c r="S395" s="285"/>
    </row>
    <row r="396" spans="12:19">
      <c r="L396" s="285"/>
      <c r="M396" s="408"/>
      <c r="O396" s="285"/>
      <c r="P396" s="285"/>
      <c r="Q396" s="285"/>
      <c r="R396" s="285"/>
      <c r="S396" s="285"/>
    </row>
    <row r="397" spans="12:19">
      <c r="L397" s="285"/>
      <c r="M397" s="408"/>
      <c r="O397" s="285"/>
      <c r="P397" s="285"/>
      <c r="Q397" s="285"/>
      <c r="R397" s="285"/>
      <c r="S397" s="285"/>
    </row>
    <row r="398" spans="12:19">
      <c r="L398" s="285"/>
      <c r="M398" s="408"/>
      <c r="O398" s="285"/>
      <c r="P398" s="285"/>
      <c r="Q398" s="285"/>
      <c r="R398" s="285"/>
      <c r="S398" s="285"/>
    </row>
    <row r="399" spans="12:19">
      <c r="L399" s="285"/>
      <c r="M399" s="408"/>
      <c r="O399" s="285"/>
      <c r="P399" s="285"/>
      <c r="Q399" s="285"/>
      <c r="R399" s="285"/>
      <c r="S399" s="285"/>
    </row>
    <row r="400" spans="12:19">
      <c r="L400" s="285"/>
      <c r="M400" s="408"/>
      <c r="O400" s="285"/>
      <c r="P400" s="285"/>
      <c r="Q400" s="285"/>
      <c r="R400" s="285"/>
      <c r="S400" s="285"/>
    </row>
    <row r="401" spans="12:19">
      <c r="L401" s="285"/>
      <c r="M401" s="408"/>
      <c r="O401" s="285"/>
      <c r="P401" s="285"/>
      <c r="Q401" s="285"/>
      <c r="R401" s="285"/>
      <c r="S401" s="285"/>
    </row>
    <row r="402" spans="12:19">
      <c r="L402" s="285"/>
      <c r="M402" s="408"/>
      <c r="O402" s="285"/>
      <c r="P402" s="285"/>
      <c r="Q402" s="285"/>
      <c r="R402" s="285"/>
      <c r="S402" s="285"/>
    </row>
    <row r="403" spans="12:19">
      <c r="L403" s="285"/>
      <c r="M403" s="408"/>
      <c r="O403" s="285"/>
      <c r="P403" s="285"/>
      <c r="Q403" s="285"/>
      <c r="R403" s="285"/>
      <c r="S403" s="285"/>
    </row>
    <row r="404" spans="12:19">
      <c r="L404" s="285"/>
      <c r="M404" s="408"/>
      <c r="O404" s="285"/>
      <c r="P404" s="285"/>
      <c r="Q404" s="285"/>
      <c r="R404" s="285"/>
      <c r="S404" s="285"/>
    </row>
    <row r="405" spans="12:19">
      <c r="L405" s="285"/>
      <c r="M405" s="408"/>
      <c r="O405" s="285"/>
      <c r="P405" s="285"/>
      <c r="Q405" s="285"/>
      <c r="R405" s="285"/>
      <c r="S405" s="285"/>
    </row>
    <row r="406" spans="12:19">
      <c r="L406" s="285"/>
      <c r="M406" s="408"/>
      <c r="O406" s="285"/>
      <c r="P406" s="285"/>
      <c r="Q406" s="285"/>
      <c r="R406" s="285"/>
      <c r="S406" s="285"/>
    </row>
    <row r="407" spans="12:19">
      <c r="L407" s="285"/>
      <c r="M407" s="408"/>
      <c r="O407" s="285"/>
      <c r="P407" s="285"/>
      <c r="Q407" s="285"/>
      <c r="R407" s="285"/>
      <c r="S407" s="285"/>
    </row>
    <row r="408" spans="12:19">
      <c r="L408" s="285"/>
      <c r="M408" s="408"/>
      <c r="O408" s="285"/>
      <c r="P408" s="285"/>
      <c r="Q408" s="285"/>
      <c r="R408" s="285"/>
      <c r="S408" s="285"/>
    </row>
    <row r="409" spans="12:19">
      <c r="L409" s="285"/>
      <c r="M409" s="408"/>
      <c r="O409" s="285"/>
      <c r="P409" s="285"/>
      <c r="Q409" s="285"/>
      <c r="R409" s="285"/>
      <c r="S409" s="285"/>
    </row>
    <row r="410" spans="12:19">
      <c r="L410" s="285"/>
      <c r="M410" s="408"/>
      <c r="O410" s="285"/>
      <c r="P410" s="285"/>
      <c r="Q410" s="285"/>
      <c r="R410" s="285"/>
      <c r="S410" s="285"/>
    </row>
    <row r="411" spans="12:19">
      <c r="L411" s="285"/>
      <c r="M411" s="408"/>
      <c r="O411" s="285"/>
      <c r="P411" s="285"/>
      <c r="Q411" s="285"/>
      <c r="R411" s="285"/>
      <c r="S411" s="285"/>
    </row>
    <row r="412" spans="12:19">
      <c r="L412" s="285"/>
      <c r="M412" s="408"/>
      <c r="O412" s="285"/>
      <c r="P412" s="285"/>
      <c r="Q412" s="285"/>
      <c r="R412" s="285"/>
      <c r="S412" s="285"/>
    </row>
    <row r="413" spans="12:19">
      <c r="L413" s="285"/>
      <c r="M413" s="408"/>
      <c r="O413" s="285"/>
      <c r="P413" s="285"/>
      <c r="Q413" s="285"/>
      <c r="R413" s="285"/>
      <c r="S413" s="285"/>
    </row>
    <row r="414" spans="12:19">
      <c r="L414" s="285"/>
      <c r="M414" s="408"/>
      <c r="O414" s="285"/>
      <c r="P414" s="285"/>
      <c r="Q414" s="285"/>
      <c r="R414" s="285"/>
      <c r="S414" s="285"/>
    </row>
    <row r="415" spans="12:19">
      <c r="L415" s="285"/>
      <c r="M415" s="408"/>
      <c r="O415" s="285"/>
      <c r="P415" s="285"/>
      <c r="Q415" s="285"/>
      <c r="R415" s="285"/>
      <c r="S415" s="285"/>
    </row>
    <row r="416" spans="12:19">
      <c r="L416" s="285"/>
      <c r="M416" s="408"/>
      <c r="O416" s="285"/>
      <c r="P416" s="285"/>
      <c r="Q416" s="285"/>
      <c r="R416" s="285"/>
      <c r="S416" s="285"/>
    </row>
    <row r="417" spans="12:19">
      <c r="L417" s="285"/>
      <c r="M417" s="408"/>
      <c r="O417" s="285"/>
      <c r="P417" s="285"/>
      <c r="Q417" s="285"/>
      <c r="R417" s="285"/>
      <c r="S417" s="285"/>
    </row>
    <row r="418" spans="12:19">
      <c r="L418" s="285"/>
      <c r="M418" s="408"/>
      <c r="O418" s="285"/>
      <c r="P418" s="285"/>
      <c r="Q418" s="285"/>
      <c r="R418" s="285"/>
      <c r="S418" s="285"/>
    </row>
    <row r="419" spans="12:19">
      <c r="L419" s="285"/>
      <c r="M419" s="408"/>
      <c r="O419" s="285"/>
      <c r="P419" s="285"/>
      <c r="Q419" s="285"/>
      <c r="R419" s="285"/>
      <c r="S419" s="285"/>
    </row>
    <row r="420" spans="12:19">
      <c r="L420" s="285"/>
      <c r="M420" s="408"/>
      <c r="O420" s="285"/>
      <c r="P420" s="285"/>
      <c r="Q420" s="285"/>
      <c r="R420" s="285"/>
      <c r="S420" s="285"/>
    </row>
    <row r="421" spans="12:19">
      <c r="L421" s="285"/>
      <c r="M421" s="408"/>
      <c r="O421" s="285"/>
      <c r="P421" s="285"/>
      <c r="Q421" s="285"/>
      <c r="R421" s="285"/>
      <c r="S421" s="285"/>
    </row>
    <row r="422" spans="12:19">
      <c r="L422" s="285"/>
      <c r="M422" s="408"/>
      <c r="O422" s="285"/>
      <c r="P422" s="285"/>
      <c r="Q422" s="285"/>
      <c r="R422" s="285"/>
      <c r="S422" s="285"/>
    </row>
    <row r="423" spans="12:19">
      <c r="L423" s="285"/>
      <c r="M423" s="408"/>
      <c r="O423" s="285"/>
      <c r="P423" s="285"/>
      <c r="Q423" s="285"/>
      <c r="R423" s="285"/>
      <c r="S423" s="285"/>
    </row>
    <row r="424" spans="12:19">
      <c r="L424" s="285"/>
      <c r="M424" s="408"/>
      <c r="O424" s="285"/>
      <c r="P424" s="285"/>
      <c r="Q424" s="285"/>
      <c r="R424" s="285"/>
      <c r="S424" s="285"/>
    </row>
    <row r="425" spans="12:19">
      <c r="L425" s="285"/>
      <c r="M425" s="408"/>
      <c r="O425" s="285"/>
      <c r="P425" s="285"/>
      <c r="Q425" s="285"/>
      <c r="R425" s="285"/>
      <c r="S425" s="285"/>
    </row>
    <row r="426" spans="12:19">
      <c r="L426" s="285"/>
      <c r="M426" s="408"/>
      <c r="O426" s="285"/>
      <c r="P426" s="285"/>
      <c r="Q426" s="285"/>
      <c r="R426" s="285"/>
      <c r="S426" s="285"/>
    </row>
    <row r="427" spans="12:19">
      <c r="L427" s="285"/>
      <c r="M427" s="408"/>
      <c r="O427" s="285"/>
      <c r="P427" s="285"/>
      <c r="Q427" s="285"/>
      <c r="R427" s="285"/>
      <c r="S427" s="285"/>
    </row>
    <row r="428" spans="12:19">
      <c r="L428" s="285"/>
      <c r="M428" s="408"/>
      <c r="O428" s="285"/>
      <c r="P428" s="285"/>
      <c r="Q428" s="285"/>
      <c r="R428" s="285"/>
      <c r="S428" s="285"/>
    </row>
    <row r="429" spans="12:19">
      <c r="L429" s="285"/>
      <c r="M429" s="408"/>
      <c r="O429" s="285"/>
      <c r="P429" s="285"/>
      <c r="Q429" s="285"/>
      <c r="R429" s="285"/>
      <c r="S429" s="285"/>
    </row>
    <row r="430" spans="12:19">
      <c r="L430" s="285"/>
      <c r="M430" s="408"/>
      <c r="O430" s="285"/>
      <c r="P430" s="285"/>
      <c r="Q430" s="285"/>
      <c r="R430" s="285"/>
      <c r="S430" s="285"/>
    </row>
    <row r="431" spans="12:19">
      <c r="L431" s="285"/>
      <c r="M431" s="408"/>
      <c r="O431" s="285"/>
      <c r="P431" s="285"/>
      <c r="Q431" s="285"/>
      <c r="R431" s="285"/>
      <c r="S431" s="285"/>
    </row>
    <row r="432" spans="12:19">
      <c r="L432" s="285"/>
      <c r="M432" s="408"/>
      <c r="O432" s="285"/>
      <c r="P432" s="285"/>
      <c r="Q432" s="285"/>
      <c r="R432" s="285"/>
      <c r="S432" s="285"/>
    </row>
    <row r="433" spans="12:19">
      <c r="L433" s="285"/>
      <c r="M433" s="408"/>
      <c r="O433" s="285"/>
      <c r="P433" s="285"/>
      <c r="Q433" s="285"/>
      <c r="R433" s="285"/>
      <c r="S433" s="285"/>
    </row>
    <row r="434" spans="12:19">
      <c r="L434" s="285"/>
      <c r="M434" s="408"/>
      <c r="O434" s="285"/>
      <c r="P434" s="285"/>
      <c r="Q434" s="285"/>
      <c r="R434" s="285"/>
      <c r="S434" s="285"/>
    </row>
    <row r="435" spans="12:19">
      <c r="L435" s="285"/>
      <c r="M435" s="408"/>
      <c r="O435" s="285"/>
      <c r="P435" s="285"/>
      <c r="Q435" s="285"/>
      <c r="R435" s="285"/>
      <c r="S435" s="285"/>
    </row>
    <row r="436" spans="12:19">
      <c r="L436" s="285"/>
      <c r="M436" s="408"/>
      <c r="O436" s="285"/>
      <c r="P436" s="285"/>
      <c r="Q436" s="285"/>
      <c r="R436" s="285"/>
      <c r="S436" s="285"/>
    </row>
    <row r="437" spans="12:19">
      <c r="L437" s="285"/>
      <c r="M437" s="408"/>
      <c r="O437" s="285"/>
      <c r="P437" s="285"/>
      <c r="Q437" s="285"/>
      <c r="R437" s="285"/>
      <c r="S437" s="285"/>
    </row>
    <row r="438" spans="12:19">
      <c r="L438" s="285"/>
      <c r="M438" s="408"/>
      <c r="O438" s="285"/>
      <c r="P438" s="285"/>
      <c r="Q438" s="285"/>
      <c r="R438" s="285"/>
      <c r="S438" s="285"/>
    </row>
    <row r="439" spans="12:19">
      <c r="L439" s="285"/>
      <c r="M439" s="408"/>
      <c r="O439" s="285"/>
      <c r="P439" s="285"/>
      <c r="Q439" s="285"/>
      <c r="R439" s="285"/>
      <c r="S439" s="285"/>
    </row>
    <row r="440" spans="12:19">
      <c r="L440" s="285"/>
      <c r="M440" s="408"/>
      <c r="O440" s="285"/>
      <c r="P440" s="285"/>
      <c r="Q440" s="285"/>
      <c r="R440" s="285"/>
      <c r="S440" s="285"/>
    </row>
    <row r="441" spans="12:19">
      <c r="L441" s="285"/>
      <c r="M441" s="408"/>
      <c r="O441" s="285"/>
      <c r="P441" s="285"/>
      <c r="Q441" s="285"/>
      <c r="R441" s="285"/>
      <c r="S441" s="285"/>
    </row>
    <row r="442" spans="12:19">
      <c r="L442" s="285"/>
      <c r="M442" s="408"/>
      <c r="O442" s="285"/>
      <c r="P442" s="285"/>
      <c r="Q442" s="285"/>
      <c r="R442" s="285"/>
      <c r="S442" s="285"/>
    </row>
    <row r="443" spans="12:19">
      <c r="L443" s="285"/>
      <c r="M443" s="408"/>
      <c r="O443" s="285"/>
      <c r="P443" s="285"/>
      <c r="Q443" s="285"/>
      <c r="R443" s="285"/>
      <c r="S443" s="285"/>
    </row>
    <row r="444" spans="12:19">
      <c r="L444" s="285"/>
      <c r="M444" s="408"/>
      <c r="O444" s="285"/>
      <c r="P444" s="285"/>
      <c r="Q444" s="285"/>
      <c r="R444" s="285"/>
      <c r="S444" s="285"/>
    </row>
    <row r="445" spans="12:19">
      <c r="L445" s="285"/>
      <c r="M445" s="408"/>
      <c r="O445" s="285"/>
      <c r="P445" s="285"/>
      <c r="Q445" s="285"/>
      <c r="R445" s="285"/>
      <c r="S445" s="285"/>
    </row>
    <row r="446" spans="12:19">
      <c r="L446" s="285"/>
      <c r="M446" s="408"/>
      <c r="O446" s="285"/>
      <c r="P446" s="285"/>
      <c r="Q446" s="285"/>
      <c r="R446" s="285"/>
      <c r="S446" s="285"/>
    </row>
    <row r="447" spans="12:19">
      <c r="L447" s="285"/>
      <c r="M447" s="408"/>
      <c r="O447" s="285"/>
      <c r="P447" s="285"/>
      <c r="Q447" s="285"/>
      <c r="R447" s="285"/>
      <c r="S447" s="285"/>
    </row>
    <row r="448" spans="12:19">
      <c r="L448" s="285"/>
      <c r="M448" s="408"/>
      <c r="O448" s="285"/>
      <c r="P448" s="285"/>
      <c r="Q448" s="285"/>
      <c r="R448" s="285"/>
      <c r="S448" s="285"/>
    </row>
    <row r="449" spans="12:19">
      <c r="L449" s="285"/>
      <c r="M449" s="408"/>
      <c r="O449" s="285"/>
      <c r="P449" s="285"/>
      <c r="Q449" s="285"/>
      <c r="R449" s="285"/>
      <c r="S449" s="285"/>
    </row>
    <row r="450" spans="12:19">
      <c r="L450" s="285"/>
      <c r="M450" s="408"/>
      <c r="O450" s="285"/>
      <c r="P450" s="285"/>
      <c r="Q450" s="285"/>
      <c r="R450" s="285"/>
      <c r="S450" s="285"/>
    </row>
    <row r="451" spans="12:19">
      <c r="L451" s="285"/>
      <c r="M451" s="408"/>
      <c r="O451" s="285"/>
      <c r="P451" s="285"/>
      <c r="Q451" s="285"/>
      <c r="R451" s="285"/>
      <c r="S451" s="285"/>
    </row>
    <row r="452" spans="12:19">
      <c r="L452" s="285"/>
      <c r="M452" s="408"/>
      <c r="O452" s="285"/>
      <c r="P452" s="285"/>
      <c r="Q452" s="285"/>
      <c r="R452" s="285"/>
      <c r="S452" s="285"/>
    </row>
    <row r="453" spans="12:19">
      <c r="L453" s="285"/>
      <c r="M453" s="408"/>
      <c r="O453" s="285"/>
      <c r="P453" s="285"/>
      <c r="Q453" s="285"/>
      <c r="R453" s="285"/>
      <c r="S453" s="285"/>
    </row>
    <row r="454" spans="12:19">
      <c r="L454" s="285"/>
      <c r="M454" s="408"/>
      <c r="O454" s="285"/>
      <c r="P454" s="285"/>
      <c r="Q454" s="285"/>
      <c r="R454" s="285"/>
      <c r="S454" s="285"/>
    </row>
    <row r="455" spans="12:19">
      <c r="L455" s="285"/>
      <c r="M455" s="408"/>
      <c r="O455" s="285"/>
      <c r="P455" s="285"/>
      <c r="Q455" s="285"/>
      <c r="R455" s="285"/>
      <c r="S455" s="285"/>
    </row>
    <row r="456" spans="12:19">
      <c r="L456" s="285"/>
      <c r="M456" s="408"/>
      <c r="O456" s="285"/>
      <c r="P456" s="285"/>
      <c r="Q456" s="285"/>
      <c r="R456" s="285"/>
      <c r="S456" s="285"/>
    </row>
    <row r="457" spans="12:19">
      <c r="L457" s="285"/>
      <c r="M457" s="408"/>
      <c r="O457" s="285"/>
      <c r="P457" s="285"/>
      <c r="Q457" s="285"/>
      <c r="R457" s="285"/>
      <c r="S457" s="285"/>
    </row>
    <row r="458" spans="12:19">
      <c r="L458" s="285"/>
      <c r="M458" s="408"/>
      <c r="O458" s="285"/>
      <c r="P458" s="285"/>
      <c r="Q458" s="285"/>
      <c r="R458" s="285"/>
      <c r="S458" s="285"/>
    </row>
    <row r="459" spans="12:19">
      <c r="L459" s="285"/>
      <c r="M459" s="408"/>
      <c r="O459" s="285"/>
      <c r="P459" s="285"/>
      <c r="Q459" s="285"/>
      <c r="R459" s="285"/>
      <c r="S459" s="285"/>
    </row>
    <row r="460" spans="12:19">
      <c r="L460" s="285"/>
      <c r="M460" s="408"/>
      <c r="O460" s="285"/>
      <c r="P460" s="285"/>
      <c r="Q460" s="285"/>
      <c r="R460" s="285"/>
      <c r="S460" s="285"/>
    </row>
    <row r="461" spans="12:19">
      <c r="L461" s="285"/>
      <c r="M461" s="408"/>
      <c r="O461" s="285"/>
      <c r="P461" s="285"/>
      <c r="Q461" s="285"/>
      <c r="R461" s="285"/>
      <c r="S461" s="285"/>
    </row>
    <row r="462" spans="12:19">
      <c r="L462" s="285"/>
      <c r="M462" s="408"/>
      <c r="O462" s="285"/>
      <c r="P462" s="285"/>
      <c r="Q462" s="285"/>
      <c r="R462" s="285"/>
      <c r="S462" s="285"/>
    </row>
    <row r="463" spans="12:19">
      <c r="L463" s="285"/>
      <c r="M463" s="408"/>
      <c r="O463" s="285"/>
      <c r="P463" s="285"/>
      <c r="Q463" s="285"/>
      <c r="R463" s="285"/>
      <c r="S463" s="285"/>
    </row>
    <row r="464" spans="12:19">
      <c r="L464" s="285"/>
      <c r="M464" s="408"/>
      <c r="O464" s="285"/>
      <c r="P464" s="285"/>
      <c r="Q464" s="285"/>
      <c r="R464" s="285"/>
      <c r="S464" s="285"/>
    </row>
    <row r="465" spans="12:19">
      <c r="L465" s="285"/>
      <c r="M465" s="408"/>
      <c r="O465" s="285"/>
      <c r="P465" s="285"/>
      <c r="Q465" s="285"/>
      <c r="R465" s="285"/>
      <c r="S465" s="285"/>
    </row>
    <row r="466" spans="12:19">
      <c r="L466" s="285"/>
      <c r="M466" s="408"/>
      <c r="O466" s="285"/>
      <c r="P466" s="285"/>
      <c r="Q466" s="285"/>
      <c r="R466" s="285"/>
      <c r="S466" s="285"/>
    </row>
    <row r="467" spans="12:19">
      <c r="L467" s="285"/>
      <c r="M467" s="408"/>
      <c r="O467" s="285"/>
      <c r="P467" s="285"/>
      <c r="Q467" s="285"/>
      <c r="R467" s="285"/>
      <c r="S467" s="285"/>
    </row>
    <row r="468" spans="12:19">
      <c r="L468" s="285"/>
      <c r="M468" s="408"/>
      <c r="O468" s="285"/>
      <c r="P468" s="285"/>
      <c r="Q468" s="285"/>
      <c r="R468" s="285"/>
      <c r="S468" s="285"/>
    </row>
    <row r="469" spans="12:19">
      <c r="L469" s="285"/>
      <c r="M469" s="408"/>
      <c r="O469" s="285"/>
      <c r="P469" s="285"/>
      <c r="Q469" s="285"/>
      <c r="R469" s="285"/>
      <c r="S469" s="285"/>
    </row>
    <row r="470" spans="12:19">
      <c r="L470" s="285"/>
      <c r="M470" s="408"/>
      <c r="O470" s="285"/>
      <c r="P470" s="285"/>
      <c r="Q470" s="285"/>
      <c r="R470" s="285"/>
      <c r="S470" s="285"/>
    </row>
    <row r="471" spans="12:19">
      <c r="L471" s="285"/>
      <c r="M471" s="408"/>
      <c r="O471" s="285"/>
      <c r="P471" s="285"/>
      <c r="Q471" s="285"/>
      <c r="R471" s="285"/>
      <c r="S471" s="285"/>
    </row>
    <row r="472" spans="12:19">
      <c r="L472" s="285"/>
      <c r="M472" s="408"/>
      <c r="O472" s="285"/>
      <c r="P472" s="285"/>
      <c r="Q472" s="285"/>
      <c r="R472" s="285"/>
      <c r="S472" s="285"/>
    </row>
    <row r="473" spans="12:19">
      <c r="L473" s="285"/>
      <c r="M473" s="408"/>
      <c r="O473" s="285"/>
      <c r="P473" s="285"/>
      <c r="Q473" s="285"/>
      <c r="R473" s="285"/>
      <c r="S473" s="285"/>
    </row>
    <row r="474" spans="12:19">
      <c r="L474" s="285"/>
      <c r="M474" s="408"/>
      <c r="O474" s="285"/>
      <c r="P474" s="285"/>
      <c r="Q474" s="285"/>
      <c r="R474" s="285"/>
      <c r="S474" s="285"/>
    </row>
    <row r="475" spans="12:19">
      <c r="L475" s="285"/>
      <c r="M475" s="408"/>
      <c r="O475" s="285"/>
      <c r="P475" s="285"/>
      <c r="Q475" s="285"/>
      <c r="R475" s="285"/>
      <c r="S475" s="285"/>
    </row>
    <row r="476" spans="12:19">
      <c r="L476" s="285"/>
      <c r="M476" s="408"/>
      <c r="O476" s="285"/>
      <c r="P476" s="285"/>
      <c r="Q476" s="285"/>
      <c r="R476" s="285"/>
      <c r="S476" s="285"/>
    </row>
    <row r="477" spans="12:19">
      <c r="L477" s="285"/>
      <c r="M477" s="408"/>
      <c r="O477" s="285"/>
      <c r="P477" s="285"/>
      <c r="Q477" s="285"/>
      <c r="R477" s="285"/>
      <c r="S477" s="285"/>
    </row>
    <row r="478" spans="12:19">
      <c r="L478" s="285"/>
      <c r="M478" s="408"/>
      <c r="O478" s="285"/>
      <c r="P478" s="285"/>
      <c r="Q478" s="285"/>
      <c r="R478" s="285"/>
      <c r="S478" s="285"/>
    </row>
    <row r="479" spans="12:19">
      <c r="L479" s="285"/>
      <c r="M479" s="408"/>
      <c r="O479" s="285"/>
      <c r="P479" s="285"/>
      <c r="Q479" s="285"/>
      <c r="R479" s="285"/>
      <c r="S479" s="285"/>
    </row>
    <row r="480" spans="12:19">
      <c r="L480" s="285"/>
      <c r="M480" s="408"/>
      <c r="O480" s="285"/>
      <c r="P480" s="285"/>
      <c r="Q480" s="285"/>
      <c r="R480" s="285"/>
      <c r="S480" s="285"/>
    </row>
    <row r="481" spans="12:19">
      <c r="L481" s="285"/>
      <c r="M481" s="408"/>
      <c r="O481" s="285"/>
      <c r="P481" s="285"/>
      <c r="Q481" s="285"/>
      <c r="R481" s="285"/>
      <c r="S481" s="285"/>
    </row>
    <row r="482" spans="12:19">
      <c r="L482" s="285"/>
      <c r="M482" s="408"/>
      <c r="O482" s="285"/>
      <c r="P482" s="285"/>
      <c r="Q482" s="285"/>
      <c r="R482" s="285"/>
      <c r="S482" s="285"/>
    </row>
    <row r="483" spans="12:19">
      <c r="L483" s="285"/>
      <c r="M483" s="408"/>
      <c r="O483" s="285"/>
      <c r="P483" s="285"/>
      <c r="Q483" s="285"/>
      <c r="R483" s="285"/>
      <c r="S483" s="285"/>
    </row>
    <row r="484" spans="12:19">
      <c r="L484" s="285"/>
      <c r="M484" s="408"/>
      <c r="O484" s="285"/>
      <c r="P484" s="285"/>
      <c r="Q484" s="285"/>
      <c r="R484" s="285"/>
      <c r="S484" s="285"/>
    </row>
    <row r="485" spans="12:19">
      <c r="L485" s="285"/>
      <c r="M485" s="408"/>
      <c r="O485" s="285"/>
      <c r="P485" s="285"/>
      <c r="Q485" s="285"/>
      <c r="R485" s="285"/>
      <c r="S485" s="285"/>
    </row>
    <row r="486" spans="12:19">
      <c r="L486" s="285"/>
      <c r="M486" s="408"/>
      <c r="O486" s="285"/>
      <c r="P486" s="285"/>
      <c r="Q486" s="285"/>
      <c r="R486" s="285"/>
      <c r="S486" s="285"/>
    </row>
    <row r="487" spans="12:19">
      <c r="L487" s="285"/>
      <c r="M487" s="408"/>
      <c r="O487" s="285"/>
      <c r="P487" s="285"/>
      <c r="Q487" s="285"/>
      <c r="R487" s="285"/>
      <c r="S487" s="285"/>
    </row>
    <row r="488" spans="12:19">
      <c r="L488" s="285"/>
      <c r="M488" s="408"/>
      <c r="O488" s="285"/>
      <c r="P488" s="285"/>
      <c r="Q488" s="285"/>
      <c r="R488" s="285"/>
      <c r="S488" s="285"/>
    </row>
    <row r="489" spans="12:19">
      <c r="L489" s="285"/>
      <c r="M489" s="408"/>
      <c r="O489" s="285"/>
      <c r="P489" s="285"/>
      <c r="Q489" s="285"/>
      <c r="R489" s="285"/>
      <c r="S489" s="285"/>
    </row>
    <row r="490" spans="12:19">
      <c r="L490" s="285"/>
      <c r="M490" s="408"/>
      <c r="O490" s="285"/>
      <c r="P490" s="285"/>
      <c r="Q490" s="285"/>
      <c r="R490" s="285"/>
      <c r="S490" s="285"/>
    </row>
    <row r="491" spans="12:19">
      <c r="L491" s="285"/>
      <c r="M491" s="408"/>
      <c r="O491" s="285"/>
      <c r="P491" s="285"/>
      <c r="Q491" s="285"/>
      <c r="R491" s="285"/>
      <c r="S491" s="285"/>
    </row>
    <row r="492" spans="12:19">
      <c r="L492" s="285"/>
      <c r="M492" s="408"/>
      <c r="O492" s="285"/>
      <c r="P492" s="285"/>
      <c r="Q492" s="285"/>
      <c r="R492" s="285"/>
      <c r="S492" s="285"/>
    </row>
    <row r="493" spans="12:19">
      <c r="L493" s="285"/>
      <c r="M493" s="408"/>
      <c r="O493" s="285"/>
      <c r="P493" s="285"/>
      <c r="Q493" s="285"/>
      <c r="R493" s="285"/>
      <c r="S493" s="285"/>
    </row>
    <row r="494" spans="12:19">
      <c r="L494" s="285"/>
      <c r="M494" s="408"/>
      <c r="O494" s="285"/>
      <c r="P494" s="285"/>
      <c r="Q494" s="285"/>
      <c r="R494" s="285"/>
      <c r="S494" s="285"/>
    </row>
    <row r="495" spans="12:19">
      <c r="L495" s="285"/>
      <c r="M495" s="408"/>
      <c r="O495" s="285"/>
      <c r="P495" s="285"/>
      <c r="Q495" s="285"/>
      <c r="R495" s="285"/>
      <c r="S495" s="285"/>
    </row>
    <row r="496" spans="12:19">
      <c r="L496" s="285"/>
      <c r="M496" s="408"/>
      <c r="O496" s="285"/>
      <c r="P496" s="285"/>
      <c r="Q496" s="285"/>
      <c r="R496" s="285"/>
      <c r="S496" s="285"/>
    </row>
    <row r="497" spans="12:19">
      <c r="L497" s="285"/>
      <c r="M497" s="408"/>
      <c r="O497" s="285"/>
      <c r="P497" s="285"/>
      <c r="Q497" s="285"/>
      <c r="R497" s="285"/>
      <c r="S497" s="285"/>
    </row>
    <row r="498" spans="12:19">
      <c r="L498" s="285"/>
      <c r="M498" s="408"/>
      <c r="O498" s="285"/>
      <c r="P498" s="285"/>
      <c r="Q498" s="285"/>
      <c r="R498" s="285"/>
      <c r="S498" s="285"/>
    </row>
    <row r="499" spans="12:19">
      <c r="L499" s="285"/>
      <c r="M499" s="408"/>
      <c r="O499" s="285"/>
      <c r="P499" s="285"/>
      <c r="Q499" s="285"/>
      <c r="R499" s="285"/>
      <c r="S499" s="285"/>
    </row>
    <row r="500" spans="12:19">
      <c r="L500" s="285"/>
      <c r="M500" s="408"/>
      <c r="O500" s="285"/>
      <c r="P500" s="285"/>
      <c r="Q500" s="285"/>
      <c r="R500" s="285"/>
      <c r="S500" s="285"/>
    </row>
    <row r="501" spans="12:19">
      <c r="L501" s="285"/>
      <c r="M501" s="408"/>
      <c r="O501" s="285"/>
      <c r="P501" s="285"/>
      <c r="Q501" s="285"/>
      <c r="R501" s="285"/>
      <c r="S501" s="285"/>
    </row>
    <row r="502" spans="12:19">
      <c r="L502" s="285"/>
      <c r="M502" s="408"/>
      <c r="O502" s="285"/>
      <c r="P502" s="285"/>
      <c r="Q502" s="285"/>
      <c r="R502" s="285"/>
      <c r="S502" s="285"/>
    </row>
    <row r="503" spans="12:19">
      <c r="L503" s="285"/>
      <c r="M503" s="408"/>
      <c r="O503" s="285"/>
      <c r="P503" s="285"/>
      <c r="Q503" s="285"/>
      <c r="R503" s="285"/>
      <c r="S503" s="285"/>
    </row>
    <row r="504" spans="12:19">
      <c r="L504" s="285"/>
      <c r="M504" s="408"/>
      <c r="O504" s="285"/>
      <c r="P504" s="285"/>
      <c r="Q504" s="285"/>
      <c r="R504" s="285"/>
      <c r="S504" s="285"/>
    </row>
    <row r="505" spans="12:19">
      <c r="L505" s="285"/>
      <c r="M505" s="408"/>
      <c r="O505" s="285"/>
      <c r="P505" s="285"/>
      <c r="Q505" s="285"/>
      <c r="R505" s="285"/>
      <c r="S505" s="285"/>
    </row>
    <row r="506" spans="12:19">
      <c r="L506" s="285"/>
      <c r="M506" s="408"/>
      <c r="O506" s="285"/>
      <c r="P506" s="285"/>
      <c r="Q506" s="285"/>
      <c r="R506" s="285"/>
      <c r="S506" s="285"/>
    </row>
    <row r="507" spans="12:19">
      <c r="L507" s="285"/>
      <c r="M507" s="408"/>
      <c r="O507" s="285"/>
      <c r="P507" s="285"/>
      <c r="Q507" s="285"/>
      <c r="R507" s="285"/>
      <c r="S507" s="285"/>
    </row>
    <row r="508" spans="12:19">
      <c r="L508" s="285"/>
      <c r="M508" s="408"/>
      <c r="O508" s="285"/>
      <c r="P508" s="285"/>
      <c r="Q508" s="285"/>
      <c r="R508" s="285"/>
      <c r="S508" s="285"/>
    </row>
    <row r="509" spans="12:19">
      <c r="L509" s="285"/>
      <c r="M509" s="408"/>
      <c r="O509" s="285"/>
      <c r="P509" s="285"/>
      <c r="Q509" s="285"/>
      <c r="R509" s="285"/>
      <c r="S509" s="285"/>
    </row>
    <row r="510" spans="12:19">
      <c r="L510" s="285"/>
      <c r="M510" s="408"/>
      <c r="O510" s="285"/>
      <c r="P510" s="285"/>
      <c r="Q510" s="285"/>
      <c r="R510" s="285"/>
      <c r="S510" s="285"/>
    </row>
    <row r="511" spans="12:19">
      <c r="L511" s="285"/>
      <c r="M511" s="408"/>
      <c r="O511" s="285"/>
      <c r="P511" s="285"/>
      <c r="Q511" s="285"/>
      <c r="R511" s="285"/>
      <c r="S511" s="285"/>
    </row>
    <row r="512" spans="12:19">
      <c r="L512" s="285"/>
      <c r="M512" s="408"/>
      <c r="O512" s="285"/>
      <c r="P512" s="285"/>
      <c r="Q512" s="285"/>
      <c r="R512" s="285"/>
      <c r="S512" s="285"/>
    </row>
    <row r="513" spans="12:19">
      <c r="L513" s="285"/>
      <c r="M513" s="408"/>
      <c r="O513" s="285"/>
      <c r="P513" s="285"/>
      <c r="Q513" s="285"/>
      <c r="R513" s="285"/>
      <c r="S513" s="285"/>
    </row>
    <row r="514" spans="12:19">
      <c r="L514" s="285"/>
      <c r="M514" s="408"/>
      <c r="O514" s="285"/>
      <c r="P514" s="285"/>
      <c r="Q514" s="285"/>
      <c r="R514" s="285"/>
      <c r="S514" s="285"/>
    </row>
    <row r="515" spans="12:19">
      <c r="L515" s="285"/>
      <c r="M515" s="408"/>
      <c r="O515" s="285"/>
      <c r="P515" s="285"/>
      <c r="Q515" s="285"/>
      <c r="R515" s="285"/>
      <c r="S515" s="285"/>
    </row>
    <row r="516" spans="12:19">
      <c r="L516" s="285"/>
      <c r="M516" s="408"/>
      <c r="O516" s="285"/>
      <c r="P516" s="285"/>
      <c r="Q516" s="285"/>
      <c r="R516" s="285"/>
      <c r="S516" s="285"/>
    </row>
    <row r="517" spans="12:19">
      <c r="L517" s="285"/>
      <c r="M517" s="408"/>
      <c r="O517" s="285"/>
      <c r="P517" s="285"/>
      <c r="Q517" s="285"/>
      <c r="R517" s="285"/>
      <c r="S517" s="285"/>
    </row>
    <row r="518" spans="12:19">
      <c r="L518" s="285"/>
      <c r="M518" s="408"/>
      <c r="O518" s="285"/>
      <c r="P518" s="285"/>
      <c r="Q518" s="285"/>
      <c r="R518" s="285"/>
      <c r="S518" s="285"/>
    </row>
    <row r="519" spans="12:19">
      <c r="L519" s="285"/>
      <c r="M519" s="408"/>
      <c r="O519" s="285"/>
      <c r="P519" s="285"/>
      <c r="Q519" s="285"/>
      <c r="R519" s="285"/>
      <c r="S519" s="285"/>
    </row>
    <row r="520" spans="12:19">
      <c r="L520" s="285"/>
      <c r="M520" s="408"/>
      <c r="O520" s="285"/>
      <c r="P520" s="285"/>
      <c r="Q520" s="285"/>
      <c r="R520" s="285"/>
      <c r="S520" s="285"/>
    </row>
    <row r="521" spans="12:19">
      <c r="L521" s="285"/>
      <c r="M521" s="408"/>
      <c r="O521" s="285"/>
      <c r="P521" s="285"/>
      <c r="Q521" s="285"/>
      <c r="R521" s="285"/>
      <c r="S521" s="285"/>
    </row>
    <row r="522" spans="12:19">
      <c r="L522" s="285"/>
      <c r="M522" s="408"/>
      <c r="O522" s="285"/>
      <c r="P522" s="285"/>
      <c r="Q522" s="285"/>
      <c r="R522" s="285"/>
      <c r="S522" s="285"/>
    </row>
    <row r="523" spans="12:19">
      <c r="L523" s="285"/>
      <c r="M523" s="408"/>
      <c r="O523" s="285"/>
      <c r="P523" s="285"/>
      <c r="Q523" s="285"/>
      <c r="R523" s="285"/>
      <c r="S523" s="285"/>
    </row>
    <row r="524" spans="12:19">
      <c r="L524" s="285"/>
      <c r="M524" s="408"/>
      <c r="O524" s="285"/>
      <c r="P524" s="285"/>
      <c r="Q524" s="285"/>
      <c r="R524" s="285"/>
      <c r="S524" s="285"/>
    </row>
    <row r="525" spans="12:19">
      <c r="L525" s="285"/>
      <c r="M525" s="408"/>
      <c r="O525" s="285"/>
      <c r="P525" s="285"/>
      <c r="Q525" s="285"/>
      <c r="R525" s="285"/>
      <c r="S525" s="285"/>
    </row>
    <row r="526" spans="12:19">
      <c r="L526" s="285"/>
      <c r="M526" s="408"/>
      <c r="O526" s="285"/>
      <c r="P526" s="285"/>
      <c r="Q526" s="285"/>
      <c r="R526" s="285"/>
      <c r="S526" s="285"/>
    </row>
    <row r="527" spans="12:19">
      <c r="L527" s="285"/>
      <c r="M527" s="408"/>
      <c r="O527" s="285"/>
      <c r="P527" s="285"/>
      <c r="Q527" s="285"/>
      <c r="R527" s="285"/>
      <c r="S527" s="285"/>
    </row>
    <row r="528" spans="12:19">
      <c r="L528" s="285"/>
      <c r="M528" s="408"/>
      <c r="O528" s="285"/>
      <c r="P528" s="285"/>
      <c r="Q528" s="285"/>
      <c r="R528" s="285"/>
      <c r="S528" s="285"/>
    </row>
    <row r="529" spans="12:19">
      <c r="L529" s="285"/>
      <c r="M529" s="408"/>
      <c r="O529" s="285"/>
      <c r="P529" s="285"/>
      <c r="Q529" s="285"/>
      <c r="R529" s="285"/>
      <c r="S529" s="285"/>
    </row>
    <row r="530" spans="12:19">
      <c r="L530" s="285"/>
      <c r="M530" s="408"/>
      <c r="O530" s="285"/>
      <c r="P530" s="285"/>
      <c r="Q530" s="285"/>
      <c r="R530" s="285"/>
      <c r="S530" s="285"/>
    </row>
    <row r="531" spans="12:19">
      <c r="L531" s="285"/>
      <c r="M531" s="408"/>
      <c r="O531" s="285"/>
      <c r="P531" s="285"/>
      <c r="Q531" s="285"/>
      <c r="R531" s="285"/>
      <c r="S531" s="285"/>
    </row>
    <row r="532" spans="12:19">
      <c r="L532" s="285"/>
      <c r="M532" s="408"/>
      <c r="O532" s="285"/>
      <c r="P532" s="285"/>
      <c r="Q532" s="285"/>
      <c r="R532" s="285"/>
      <c r="S532" s="285"/>
    </row>
    <row r="533" spans="12:19">
      <c r="L533" s="285"/>
      <c r="M533" s="408"/>
      <c r="O533" s="285"/>
      <c r="P533" s="285"/>
      <c r="Q533" s="285"/>
      <c r="R533" s="285"/>
      <c r="S533" s="285"/>
    </row>
    <row r="534" spans="12:19">
      <c r="L534" s="285"/>
      <c r="M534" s="408"/>
      <c r="O534" s="285"/>
      <c r="P534" s="285"/>
      <c r="Q534" s="285"/>
      <c r="R534" s="285"/>
      <c r="S534" s="285"/>
    </row>
    <row r="535" spans="12:19">
      <c r="L535" s="285"/>
      <c r="M535" s="408"/>
      <c r="O535" s="285"/>
      <c r="P535" s="285"/>
      <c r="Q535" s="285"/>
      <c r="R535" s="285"/>
      <c r="S535" s="285"/>
    </row>
    <row r="536" spans="12:19">
      <c r="L536" s="285"/>
      <c r="M536" s="408"/>
      <c r="O536" s="285"/>
      <c r="P536" s="285"/>
      <c r="Q536" s="285"/>
      <c r="R536" s="285"/>
      <c r="S536" s="285"/>
    </row>
    <row r="537" spans="12:19">
      <c r="L537" s="285"/>
      <c r="M537" s="408"/>
      <c r="O537" s="285"/>
      <c r="P537" s="285"/>
      <c r="Q537" s="285"/>
      <c r="R537" s="285"/>
      <c r="S537" s="285"/>
    </row>
    <row r="538" spans="12:19">
      <c r="L538" s="285"/>
      <c r="M538" s="408"/>
      <c r="O538" s="285"/>
      <c r="P538" s="285"/>
      <c r="Q538" s="285"/>
      <c r="R538" s="285"/>
      <c r="S538" s="285"/>
    </row>
    <row r="539" spans="12:19">
      <c r="L539" s="285"/>
      <c r="M539" s="408"/>
      <c r="O539" s="285"/>
      <c r="P539" s="285"/>
      <c r="Q539" s="285"/>
      <c r="R539" s="285"/>
      <c r="S539" s="285"/>
    </row>
    <row r="540" spans="12:19">
      <c r="L540" s="285"/>
      <c r="M540" s="408"/>
      <c r="O540" s="285"/>
      <c r="P540" s="285"/>
      <c r="Q540" s="285"/>
      <c r="R540" s="285"/>
      <c r="S540" s="285"/>
    </row>
    <row r="541" spans="12:19">
      <c r="L541" s="285"/>
      <c r="M541" s="408"/>
      <c r="O541" s="285"/>
      <c r="P541" s="285"/>
      <c r="Q541" s="285"/>
      <c r="R541" s="285"/>
      <c r="S541" s="285"/>
    </row>
    <row r="542" spans="12:19">
      <c r="L542" s="285"/>
      <c r="M542" s="408"/>
      <c r="O542" s="285"/>
      <c r="P542" s="285"/>
      <c r="Q542" s="285"/>
      <c r="R542" s="285"/>
      <c r="S542" s="285"/>
    </row>
    <row r="543" spans="12:19">
      <c r="L543" s="285"/>
      <c r="M543" s="408"/>
      <c r="O543" s="285"/>
      <c r="P543" s="285"/>
      <c r="Q543" s="285"/>
      <c r="R543" s="285"/>
      <c r="S543" s="285"/>
    </row>
    <row r="544" spans="12:19">
      <c r="L544" s="285"/>
      <c r="M544" s="408"/>
      <c r="O544" s="285"/>
      <c r="P544" s="285"/>
      <c r="Q544" s="285"/>
      <c r="R544" s="285"/>
      <c r="S544" s="285"/>
    </row>
    <row r="545" spans="12:19">
      <c r="L545" s="285"/>
      <c r="M545" s="408"/>
      <c r="O545" s="285"/>
      <c r="P545" s="285"/>
      <c r="Q545" s="285"/>
      <c r="R545" s="285"/>
      <c r="S545" s="285"/>
    </row>
    <row r="546" spans="12:19">
      <c r="L546" s="285"/>
      <c r="M546" s="408"/>
      <c r="O546" s="285"/>
      <c r="P546" s="285"/>
      <c r="Q546" s="285"/>
      <c r="R546" s="285"/>
      <c r="S546" s="285"/>
    </row>
    <row r="547" spans="12:19">
      <c r="L547" s="285"/>
      <c r="M547" s="408"/>
      <c r="O547" s="285"/>
      <c r="P547" s="285"/>
      <c r="Q547" s="285"/>
      <c r="R547" s="285"/>
      <c r="S547" s="285"/>
    </row>
    <row r="548" spans="12:19">
      <c r="L548" s="285"/>
      <c r="M548" s="408"/>
      <c r="O548" s="285"/>
      <c r="P548" s="285"/>
      <c r="Q548" s="285"/>
      <c r="R548" s="285"/>
      <c r="S548" s="285"/>
    </row>
    <row r="549" spans="12:19">
      <c r="L549" s="285"/>
      <c r="M549" s="408"/>
      <c r="O549" s="285"/>
      <c r="P549" s="285"/>
      <c r="Q549" s="285"/>
      <c r="R549" s="285"/>
      <c r="S549" s="285"/>
    </row>
    <row r="550" spans="12:19">
      <c r="L550" s="285"/>
      <c r="M550" s="408"/>
      <c r="O550" s="285"/>
      <c r="P550" s="285"/>
      <c r="Q550" s="285"/>
      <c r="R550" s="285"/>
      <c r="S550" s="285"/>
    </row>
    <row r="551" spans="12:19">
      <c r="L551" s="285"/>
      <c r="M551" s="408"/>
      <c r="O551" s="285"/>
      <c r="P551" s="285"/>
      <c r="Q551" s="285"/>
      <c r="R551" s="285"/>
      <c r="S551" s="285"/>
    </row>
    <row r="552" spans="12:19">
      <c r="L552" s="285"/>
      <c r="M552" s="408"/>
      <c r="O552" s="285"/>
      <c r="P552" s="285"/>
      <c r="Q552" s="285"/>
      <c r="R552" s="285"/>
      <c r="S552" s="285"/>
    </row>
    <row r="553" spans="12:19">
      <c r="L553" s="285"/>
      <c r="M553" s="408"/>
      <c r="O553" s="285"/>
      <c r="P553" s="285"/>
      <c r="Q553" s="285"/>
      <c r="R553" s="285"/>
      <c r="S553" s="285"/>
    </row>
    <row r="554" spans="12:19">
      <c r="L554" s="285"/>
      <c r="M554" s="408"/>
      <c r="O554" s="285"/>
      <c r="P554" s="285"/>
      <c r="Q554" s="285"/>
      <c r="R554" s="285"/>
      <c r="S554" s="285"/>
    </row>
    <row r="555" spans="12:19">
      <c r="L555" s="285"/>
      <c r="M555" s="408"/>
      <c r="O555" s="285"/>
      <c r="P555" s="285"/>
      <c r="Q555" s="285"/>
      <c r="R555" s="285"/>
      <c r="S555" s="285"/>
    </row>
    <row r="556" spans="12:19">
      <c r="L556" s="285"/>
      <c r="M556" s="408"/>
      <c r="O556" s="285"/>
      <c r="P556" s="285"/>
      <c r="Q556" s="285"/>
      <c r="R556" s="285"/>
      <c r="S556" s="285"/>
    </row>
    <row r="557" spans="12:19">
      <c r="L557" s="285"/>
      <c r="M557" s="408"/>
      <c r="O557" s="285"/>
      <c r="P557" s="285"/>
      <c r="Q557" s="285"/>
      <c r="R557" s="285"/>
      <c r="S557" s="285"/>
    </row>
    <row r="558" spans="12:19">
      <c r="L558" s="285"/>
      <c r="M558" s="408"/>
      <c r="O558" s="285"/>
      <c r="P558" s="285"/>
      <c r="Q558" s="285"/>
      <c r="R558" s="285"/>
      <c r="S558" s="285"/>
    </row>
    <row r="559" spans="12:19">
      <c r="L559" s="285"/>
      <c r="M559" s="408"/>
      <c r="O559" s="285"/>
      <c r="P559" s="285"/>
      <c r="Q559" s="285"/>
      <c r="R559" s="285"/>
      <c r="S559" s="285"/>
    </row>
    <row r="560" spans="12:19">
      <c r="L560" s="285"/>
      <c r="M560" s="408"/>
      <c r="O560" s="285"/>
      <c r="P560" s="285"/>
      <c r="Q560" s="285"/>
      <c r="R560" s="285"/>
      <c r="S560" s="285"/>
    </row>
    <row r="561" spans="12:19">
      <c r="L561" s="285"/>
      <c r="M561" s="408"/>
      <c r="O561" s="285"/>
      <c r="P561" s="285"/>
      <c r="Q561" s="285"/>
      <c r="R561" s="285"/>
      <c r="S561" s="285"/>
    </row>
    <row r="562" spans="12:19">
      <c r="L562" s="285"/>
      <c r="M562" s="408"/>
      <c r="O562" s="285"/>
      <c r="P562" s="285"/>
      <c r="Q562" s="285"/>
      <c r="R562" s="285"/>
      <c r="S562" s="285"/>
    </row>
    <row r="563" spans="12:19">
      <c r="L563" s="285"/>
      <c r="M563" s="408"/>
      <c r="O563" s="285"/>
      <c r="P563" s="285"/>
      <c r="Q563" s="285"/>
      <c r="R563" s="285"/>
      <c r="S563" s="285"/>
    </row>
    <row r="564" spans="12:19">
      <c r="L564" s="285"/>
      <c r="M564" s="408"/>
      <c r="O564" s="285"/>
      <c r="P564" s="285"/>
      <c r="Q564" s="285"/>
      <c r="R564" s="285"/>
      <c r="S564" s="285"/>
    </row>
    <row r="565" spans="12:19">
      <c r="L565" s="285"/>
      <c r="M565" s="408"/>
      <c r="O565" s="285"/>
      <c r="P565" s="285"/>
      <c r="Q565" s="285"/>
      <c r="R565" s="285"/>
      <c r="S565" s="285"/>
    </row>
    <row r="566" spans="12:19">
      <c r="L566" s="285"/>
      <c r="M566" s="408"/>
      <c r="O566" s="285"/>
      <c r="P566" s="285"/>
      <c r="Q566" s="285"/>
      <c r="R566" s="285"/>
      <c r="S566" s="285"/>
    </row>
    <row r="567" spans="12:19">
      <c r="L567" s="285"/>
      <c r="M567" s="408"/>
      <c r="O567" s="285"/>
      <c r="P567" s="285"/>
      <c r="Q567" s="285"/>
      <c r="R567" s="285"/>
      <c r="S567" s="285"/>
    </row>
    <row r="568" spans="12:19">
      <c r="L568" s="285"/>
      <c r="M568" s="408"/>
      <c r="O568" s="285"/>
      <c r="P568" s="285"/>
      <c r="Q568" s="285"/>
      <c r="R568" s="285"/>
      <c r="S568" s="285"/>
    </row>
    <row r="569" spans="12:19">
      <c r="L569" s="285"/>
      <c r="M569" s="408"/>
      <c r="O569" s="285"/>
      <c r="P569" s="285"/>
      <c r="Q569" s="285"/>
      <c r="R569" s="285"/>
      <c r="S569" s="285"/>
    </row>
    <row r="570" spans="12:19">
      <c r="L570" s="285"/>
      <c r="M570" s="408"/>
      <c r="O570" s="285"/>
      <c r="P570" s="285"/>
      <c r="Q570" s="285"/>
      <c r="R570" s="285"/>
      <c r="S570" s="285"/>
    </row>
    <row r="571" spans="12:19">
      <c r="L571" s="285"/>
      <c r="M571" s="408"/>
      <c r="O571" s="285"/>
      <c r="P571" s="285"/>
      <c r="Q571" s="285"/>
      <c r="R571" s="285"/>
      <c r="S571" s="285"/>
    </row>
    <row r="572" spans="12:19">
      <c r="L572" s="285"/>
      <c r="M572" s="408"/>
      <c r="O572" s="285"/>
      <c r="P572" s="285"/>
      <c r="Q572" s="285"/>
      <c r="R572" s="285"/>
      <c r="S572" s="285"/>
    </row>
    <row r="573" spans="12:19">
      <c r="L573" s="285"/>
      <c r="M573" s="408"/>
      <c r="O573" s="285"/>
      <c r="P573" s="285"/>
      <c r="Q573" s="285"/>
      <c r="R573" s="285"/>
      <c r="S573" s="285"/>
    </row>
    <row r="574" spans="12:19">
      <c r="L574" s="285"/>
      <c r="M574" s="408"/>
      <c r="O574" s="285"/>
      <c r="P574" s="285"/>
      <c r="Q574" s="285"/>
      <c r="R574" s="285"/>
      <c r="S574" s="285"/>
    </row>
    <row r="575" spans="12:19">
      <c r="L575" s="285"/>
      <c r="M575" s="408"/>
      <c r="O575" s="285"/>
      <c r="P575" s="285"/>
      <c r="Q575" s="285"/>
      <c r="R575" s="285"/>
      <c r="S575" s="285"/>
    </row>
    <row r="576" spans="12:19">
      <c r="L576" s="285"/>
      <c r="M576" s="408"/>
      <c r="O576" s="285"/>
      <c r="P576" s="285"/>
      <c r="Q576" s="285"/>
      <c r="R576" s="285"/>
      <c r="S576" s="285"/>
    </row>
    <row r="577" spans="12:19">
      <c r="L577" s="285"/>
      <c r="M577" s="408"/>
      <c r="O577" s="285"/>
      <c r="P577" s="285"/>
      <c r="Q577" s="285"/>
      <c r="R577" s="285"/>
      <c r="S577" s="285"/>
    </row>
    <row r="578" spans="12:19">
      <c r="L578" s="285"/>
      <c r="M578" s="408"/>
      <c r="O578" s="285"/>
      <c r="P578" s="285"/>
      <c r="Q578" s="285"/>
      <c r="R578" s="285"/>
      <c r="S578" s="285"/>
    </row>
    <row r="579" spans="12:19">
      <c r="L579" s="285"/>
      <c r="M579" s="408"/>
      <c r="O579" s="285"/>
      <c r="P579" s="285"/>
      <c r="Q579" s="285"/>
      <c r="R579" s="285"/>
      <c r="S579" s="285"/>
    </row>
    <row r="580" spans="12:19">
      <c r="L580" s="285"/>
      <c r="M580" s="408"/>
      <c r="O580" s="285"/>
      <c r="P580" s="285"/>
      <c r="Q580" s="285"/>
      <c r="R580" s="285"/>
      <c r="S580" s="285"/>
    </row>
    <row r="581" spans="12:19">
      <c r="L581" s="285"/>
      <c r="M581" s="408"/>
      <c r="O581" s="285"/>
      <c r="P581" s="285"/>
      <c r="Q581" s="285"/>
      <c r="R581" s="285"/>
      <c r="S581" s="285"/>
    </row>
    <row r="582" spans="12:19">
      <c r="L582" s="285"/>
      <c r="M582" s="408"/>
      <c r="O582" s="285"/>
      <c r="P582" s="285"/>
      <c r="Q582" s="285"/>
      <c r="R582" s="285"/>
      <c r="S582" s="285"/>
    </row>
    <row r="583" spans="12:19">
      <c r="L583" s="285"/>
      <c r="M583" s="408"/>
      <c r="O583" s="285"/>
      <c r="P583" s="285"/>
      <c r="Q583" s="285"/>
      <c r="R583" s="285"/>
      <c r="S583" s="285"/>
    </row>
    <row r="584" spans="12:19">
      <c r="L584" s="285"/>
      <c r="M584" s="408"/>
      <c r="O584" s="285"/>
      <c r="P584" s="285"/>
      <c r="Q584" s="285"/>
      <c r="R584" s="285"/>
      <c r="S584" s="285"/>
    </row>
    <row r="585" spans="12:19">
      <c r="L585" s="285"/>
      <c r="M585" s="408"/>
      <c r="O585" s="285"/>
      <c r="P585" s="285"/>
      <c r="Q585" s="285"/>
      <c r="R585" s="285"/>
      <c r="S585" s="285"/>
    </row>
    <row r="586" spans="12:19">
      <c r="L586" s="285"/>
      <c r="M586" s="408"/>
      <c r="O586" s="285"/>
      <c r="P586" s="285"/>
      <c r="Q586" s="285"/>
      <c r="R586" s="285"/>
      <c r="S586" s="285"/>
    </row>
    <row r="587" spans="12:19">
      <c r="L587" s="285"/>
      <c r="M587" s="408"/>
      <c r="O587" s="285"/>
      <c r="P587" s="285"/>
      <c r="Q587" s="285"/>
      <c r="R587" s="285"/>
      <c r="S587" s="285"/>
    </row>
    <row r="588" spans="12:19">
      <c r="L588" s="285"/>
      <c r="M588" s="408"/>
      <c r="O588" s="285"/>
      <c r="P588" s="285"/>
      <c r="Q588" s="285"/>
      <c r="R588" s="285"/>
      <c r="S588" s="285"/>
    </row>
    <row r="589" spans="12:19">
      <c r="L589" s="285"/>
      <c r="M589" s="408"/>
      <c r="O589" s="285"/>
      <c r="P589" s="285"/>
      <c r="Q589" s="285"/>
      <c r="R589" s="285"/>
      <c r="S589" s="285"/>
    </row>
    <row r="590" spans="12:19">
      <c r="L590" s="285"/>
      <c r="M590" s="408"/>
      <c r="O590" s="285"/>
      <c r="P590" s="285"/>
      <c r="Q590" s="285"/>
      <c r="R590" s="285"/>
      <c r="S590" s="285"/>
    </row>
    <row r="591" spans="12:19">
      <c r="L591" s="285"/>
      <c r="M591" s="408"/>
      <c r="O591" s="285"/>
      <c r="P591" s="285"/>
      <c r="Q591" s="285"/>
      <c r="R591" s="285"/>
      <c r="S591" s="285"/>
    </row>
    <row r="592" spans="12:19">
      <c r="L592" s="285"/>
      <c r="M592" s="408"/>
      <c r="O592" s="285"/>
      <c r="P592" s="285"/>
      <c r="Q592" s="285"/>
      <c r="R592" s="285"/>
      <c r="S592" s="285"/>
    </row>
    <row r="593" spans="12:19">
      <c r="L593" s="285"/>
      <c r="M593" s="408"/>
      <c r="O593" s="285"/>
      <c r="P593" s="285"/>
      <c r="Q593" s="285"/>
      <c r="R593" s="285"/>
      <c r="S593" s="285"/>
    </row>
    <row r="594" spans="12:19">
      <c r="L594" s="285"/>
      <c r="M594" s="408"/>
      <c r="O594" s="285"/>
      <c r="P594" s="285"/>
      <c r="Q594" s="285"/>
      <c r="R594" s="285"/>
      <c r="S594" s="285"/>
    </row>
    <row r="595" spans="12:19">
      <c r="L595" s="285"/>
      <c r="M595" s="408"/>
      <c r="O595" s="285"/>
      <c r="P595" s="285"/>
      <c r="Q595" s="285"/>
      <c r="R595" s="285"/>
      <c r="S595" s="285"/>
    </row>
    <row r="596" spans="12:19">
      <c r="L596" s="285"/>
      <c r="M596" s="408"/>
      <c r="O596" s="285"/>
      <c r="P596" s="285"/>
      <c r="Q596" s="285"/>
      <c r="R596" s="285"/>
      <c r="S596" s="285"/>
    </row>
    <row r="597" spans="12:19">
      <c r="L597" s="285"/>
      <c r="M597" s="408"/>
      <c r="O597" s="285"/>
      <c r="P597" s="285"/>
      <c r="Q597" s="285"/>
      <c r="R597" s="285"/>
      <c r="S597" s="285"/>
    </row>
    <row r="598" spans="12:19">
      <c r="L598" s="285"/>
      <c r="M598" s="408"/>
      <c r="O598" s="285"/>
      <c r="P598" s="285"/>
      <c r="Q598" s="285"/>
      <c r="R598" s="285"/>
      <c r="S598" s="285"/>
    </row>
    <row r="599" spans="12:19">
      <c r="L599" s="285"/>
      <c r="M599" s="408"/>
      <c r="O599" s="285"/>
      <c r="P599" s="285"/>
      <c r="Q599" s="285"/>
      <c r="R599" s="285"/>
      <c r="S599" s="285"/>
    </row>
    <row r="600" spans="12:19">
      <c r="L600" s="285"/>
      <c r="M600" s="408"/>
      <c r="O600" s="285"/>
      <c r="P600" s="285"/>
      <c r="Q600" s="285"/>
      <c r="R600" s="285"/>
      <c r="S600" s="285"/>
    </row>
    <row r="601" spans="12:19">
      <c r="L601" s="285"/>
      <c r="M601" s="408"/>
      <c r="O601" s="285"/>
      <c r="P601" s="285"/>
      <c r="Q601" s="285"/>
      <c r="R601" s="285"/>
      <c r="S601" s="285"/>
    </row>
    <row r="602" spans="12:19">
      <c r="L602" s="285"/>
      <c r="M602" s="408"/>
      <c r="O602" s="285"/>
      <c r="P602" s="285"/>
      <c r="Q602" s="285"/>
      <c r="R602" s="285"/>
      <c r="S602" s="285"/>
    </row>
    <row r="603" spans="12:19">
      <c r="L603" s="285"/>
      <c r="M603" s="408"/>
      <c r="O603" s="285"/>
      <c r="P603" s="285"/>
      <c r="Q603" s="285"/>
      <c r="R603" s="285"/>
      <c r="S603" s="285"/>
    </row>
    <row r="604" spans="12:19">
      <c r="L604" s="285"/>
      <c r="M604" s="408"/>
      <c r="O604" s="285"/>
      <c r="P604" s="285"/>
      <c r="Q604" s="285"/>
      <c r="R604" s="285"/>
      <c r="S604" s="285"/>
    </row>
    <row r="605" spans="12:19">
      <c r="L605" s="285"/>
      <c r="M605" s="408"/>
      <c r="O605" s="285"/>
      <c r="P605" s="285"/>
      <c r="Q605" s="285"/>
      <c r="R605" s="285"/>
      <c r="S605" s="285"/>
    </row>
    <row r="606" spans="12:19">
      <c r="L606" s="285"/>
      <c r="M606" s="408"/>
      <c r="O606" s="285"/>
      <c r="P606" s="285"/>
      <c r="Q606" s="285"/>
      <c r="R606" s="285"/>
      <c r="S606" s="285"/>
    </row>
    <row r="607" spans="12:19">
      <c r="L607" s="285"/>
      <c r="M607" s="408"/>
      <c r="O607" s="285"/>
      <c r="P607" s="285"/>
      <c r="Q607" s="285"/>
      <c r="R607" s="285"/>
      <c r="S607" s="285"/>
    </row>
    <row r="608" spans="12:19">
      <c r="L608" s="285"/>
      <c r="M608" s="408"/>
      <c r="O608" s="285"/>
      <c r="P608" s="285"/>
      <c r="Q608" s="285"/>
      <c r="R608" s="285"/>
      <c r="S608" s="285"/>
    </row>
    <row r="609" spans="12:19">
      <c r="L609" s="285"/>
      <c r="M609" s="408"/>
      <c r="O609" s="285"/>
      <c r="P609" s="285"/>
      <c r="Q609" s="285"/>
      <c r="R609" s="285"/>
      <c r="S609" s="285"/>
    </row>
    <row r="610" spans="12:19">
      <c r="L610" s="285"/>
      <c r="M610" s="408"/>
      <c r="O610" s="285"/>
      <c r="P610" s="285"/>
      <c r="Q610" s="285"/>
      <c r="R610" s="285"/>
      <c r="S610" s="285"/>
    </row>
    <row r="611" spans="12:19">
      <c r="L611" s="285"/>
      <c r="M611" s="408"/>
      <c r="O611" s="285"/>
      <c r="P611" s="285"/>
      <c r="Q611" s="285"/>
      <c r="R611" s="285"/>
      <c r="S611" s="285"/>
    </row>
    <row r="612" spans="12:19">
      <c r="L612" s="285"/>
      <c r="M612" s="408"/>
      <c r="O612" s="285"/>
      <c r="P612" s="285"/>
      <c r="Q612" s="285"/>
      <c r="R612" s="285"/>
      <c r="S612" s="285"/>
    </row>
    <row r="613" spans="12:19">
      <c r="L613" s="285"/>
      <c r="M613" s="408"/>
      <c r="O613" s="285"/>
      <c r="P613" s="285"/>
      <c r="Q613" s="285"/>
      <c r="R613" s="285"/>
      <c r="S613" s="285"/>
    </row>
    <row r="614" spans="12:19">
      <c r="L614" s="285"/>
      <c r="M614" s="408"/>
      <c r="O614" s="285"/>
      <c r="P614" s="285"/>
      <c r="Q614" s="285"/>
      <c r="R614" s="285"/>
      <c r="S614" s="285"/>
    </row>
    <row r="615" spans="12:19">
      <c r="L615" s="285"/>
      <c r="M615" s="408"/>
      <c r="O615" s="285"/>
      <c r="P615" s="285"/>
      <c r="Q615" s="285"/>
      <c r="R615" s="285"/>
      <c r="S615" s="285"/>
    </row>
    <row r="616" spans="12:19">
      <c r="L616" s="285"/>
      <c r="M616" s="408"/>
      <c r="O616" s="285"/>
      <c r="P616" s="285"/>
      <c r="Q616" s="285"/>
      <c r="R616" s="285"/>
      <c r="S616" s="285"/>
    </row>
    <row r="617" spans="12:19">
      <c r="L617" s="285"/>
      <c r="M617" s="408"/>
      <c r="O617" s="285"/>
      <c r="P617" s="285"/>
      <c r="Q617" s="285"/>
      <c r="R617" s="285"/>
      <c r="S617" s="285"/>
    </row>
    <row r="618" spans="12:19">
      <c r="L618" s="285"/>
      <c r="M618" s="408"/>
      <c r="O618" s="285"/>
      <c r="P618" s="285"/>
      <c r="Q618" s="285"/>
      <c r="R618" s="285"/>
      <c r="S618" s="285"/>
    </row>
    <row r="619" spans="12:19">
      <c r="L619" s="285"/>
      <c r="M619" s="408"/>
      <c r="O619" s="285"/>
      <c r="P619" s="285"/>
      <c r="Q619" s="285"/>
      <c r="R619" s="285"/>
      <c r="S619" s="285"/>
    </row>
    <row r="620" spans="12:19">
      <c r="L620" s="285"/>
      <c r="M620" s="408"/>
      <c r="O620" s="285"/>
      <c r="P620" s="285"/>
      <c r="Q620" s="285"/>
      <c r="R620" s="285"/>
      <c r="S620" s="285"/>
    </row>
    <row r="621" spans="12:19">
      <c r="L621" s="285"/>
      <c r="M621" s="408"/>
      <c r="O621" s="285"/>
      <c r="P621" s="285"/>
      <c r="Q621" s="285"/>
      <c r="R621" s="285"/>
      <c r="S621" s="285"/>
    </row>
    <row r="622" spans="12:19">
      <c r="L622" s="285"/>
      <c r="M622" s="408"/>
      <c r="O622" s="285"/>
      <c r="P622" s="285"/>
      <c r="Q622" s="285"/>
      <c r="R622" s="285"/>
      <c r="S622" s="285"/>
    </row>
    <row r="623" spans="12:19">
      <c r="L623" s="285"/>
      <c r="M623" s="408"/>
      <c r="O623" s="285"/>
      <c r="P623" s="285"/>
      <c r="Q623" s="285"/>
      <c r="R623" s="285"/>
      <c r="S623" s="285"/>
    </row>
    <row r="624" spans="12:19">
      <c r="L624" s="285"/>
      <c r="M624" s="408"/>
      <c r="O624" s="285"/>
      <c r="P624" s="285"/>
      <c r="Q624" s="285"/>
      <c r="R624" s="285"/>
      <c r="S624" s="285"/>
    </row>
    <row r="625" spans="12:19">
      <c r="L625" s="285"/>
      <c r="M625" s="408"/>
      <c r="O625" s="285"/>
      <c r="P625" s="285"/>
      <c r="Q625" s="285"/>
      <c r="R625" s="285"/>
      <c r="S625" s="285"/>
    </row>
    <row r="626" spans="12:19">
      <c r="L626" s="285"/>
      <c r="M626" s="408"/>
      <c r="O626" s="285"/>
      <c r="P626" s="285"/>
      <c r="Q626" s="285"/>
      <c r="R626" s="285"/>
      <c r="S626" s="285"/>
    </row>
    <row r="627" spans="12:19">
      <c r="L627" s="285"/>
      <c r="M627" s="408"/>
      <c r="O627" s="285"/>
      <c r="P627" s="285"/>
      <c r="Q627" s="285"/>
      <c r="R627" s="285"/>
      <c r="S627" s="285"/>
    </row>
    <row r="628" spans="12:19">
      <c r="L628" s="285"/>
      <c r="M628" s="408"/>
      <c r="O628" s="285"/>
      <c r="P628" s="285"/>
      <c r="Q628" s="285"/>
      <c r="R628" s="285"/>
      <c r="S628" s="285"/>
    </row>
    <row r="629" spans="12:19">
      <c r="L629" s="285"/>
      <c r="M629" s="408"/>
      <c r="O629" s="285"/>
      <c r="P629" s="285"/>
      <c r="Q629" s="285"/>
      <c r="R629" s="285"/>
      <c r="S629" s="285"/>
    </row>
    <row r="630" spans="12:19">
      <c r="L630" s="285"/>
      <c r="M630" s="408"/>
      <c r="O630" s="285"/>
      <c r="P630" s="285"/>
      <c r="Q630" s="285"/>
      <c r="R630" s="285"/>
      <c r="S630" s="285"/>
    </row>
    <row r="631" spans="12:19">
      <c r="L631" s="285"/>
      <c r="M631" s="408"/>
      <c r="O631" s="285"/>
      <c r="P631" s="285"/>
      <c r="Q631" s="285"/>
      <c r="R631" s="285"/>
      <c r="S631" s="285"/>
    </row>
    <row r="632" spans="12:19">
      <c r="L632" s="285"/>
      <c r="M632" s="408"/>
      <c r="O632" s="285"/>
      <c r="P632" s="285"/>
      <c r="Q632" s="285"/>
      <c r="R632" s="285"/>
      <c r="S632" s="285"/>
    </row>
    <row r="633" spans="12:19">
      <c r="L633" s="285"/>
      <c r="M633" s="408"/>
      <c r="O633" s="285"/>
      <c r="P633" s="285"/>
      <c r="Q633" s="285"/>
      <c r="R633" s="285"/>
      <c r="S633" s="285"/>
    </row>
    <row r="634" spans="12:19">
      <c r="L634" s="285"/>
      <c r="M634" s="408"/>
      <c r="O634" s="285"/>
      <c r="P634" s="285"/>
      <c r="Q634" s="285"/>
      <c r="R634" s="285"/>
      <c r="S634" s="285"/>
    </row>
    <row r="635" spans="12:19">
      <c r="L635" s="285"/>
      <c r="M635" s="408"/>
      <c r="O635" s="285"/>
      <c r="P635" s="285"/>
      <c r="Q635" s="285"/>
      <c r="R635" s="285"/>
      <c r="S635" s="285"/>
    </row>
    <row r="636" spans="12:19">
      <c r="L636" s="285"/>
      <c r="M636" s="408"/>
      <c r="O636" s="285"/>
      <c r="P636" s="285"/>
      <c r="Q636" s="285"/>
      <c r="R636" s="285"/>
      <c r="S636" s="285"/>
    </row>
    <row r="637" spans="12:19">
      <c r="L637" s="285"/>
      <c r="M637" s="408"/>
      <c r="O637" s="285"/>
      <c r="P637" s="285"/>
      <c r="Q637" s="285"/>
      <c r="R637" s="285"/>
      <c r="S637" s="285"/>
    </row>
    <row r="638" spans="12:19">
      <c r="L638" s="285"/>
      <c r="M638" s="408"/>
      <c r="O638" s="285"/>
      <c r="P638" s="285"/>
      <c r="Q638" s="285"/>
      <c r="R638" s="285"/>
      <c r="S638" s="285"/>
    </row>
    <row r="639" spans="12:19">
      <c r="L639" s="285"/>
      <c r="M639" s="408"/>
      <c r="O639" s="285"/>
      <c r="P639" s="285"/>
      <c r="Q639" s="285"/>
      <c r="R639" s="285"/>
      <c r="S639" s="285"/>
    </row>
    <row r="640" spans="12:19">
      <c r="L640" s="285"/>
      <c r="M640" s="408"/>
      <c r="O640" s="285"/>
      <c r="P640" s="285"/>
      <c r="Q640" s="285"/>
      <c r="R640" s="285"/>
      <c r="S640" s="285"/>
    </row>
    <row r="641" spans="12:19">
      <c r="L641" s="285"/>
      <c r="M641" s="408"/>
      <c r="O641" s="285"/>
      <c r="P641" s="285"/>
      <c r="Q641" s="285"/>
      <c r="R641" s="285"/>
      <c r="S641" s="285"/>
    </row>
    <row r="642" spans="12:19">
      <c r="L642" s="285"/>
      <c r="M642" s="408"/>
      <c r="O642" s="285"/>
      <c r="P642" s="285"/>
      <c r="Q642" s="285"/>
      <c r="R642" s="285"/>
      <c r="S642" s="285"/>
    </row>
    <row r="643" spans="12:19">
      <c r="L643" s="285"/>
      <c r="M643" s="408"/>
      <c r="O643" s="285"/>
      <c r="P643" s="285"/>
      <c r="Q643" s="285"/>
      <c r="R643" s="285"/>
      <c r="S643" s="285"/>
    </row>
    <row r="644" spans="12:19">
      <c r="L644" s="285"/>
      <c r="M644" s="408"/>
      <c r="O644" s="285"/>
      <c r="P644" s="285"/>
      <c r="Q644" s="285"/>
      <c r="R644" s="285"/>
      <c r="S644" s="285"/>
    </row>
    <row r="645" spans="12:19">
      <c r="L645" s="285"/>
      <c r="M645" s="408"/>
      <c r="O645" s="285"/>
      <c r="P645" s="285"/>
      <c r="Q645" s="285"/>
      <c r="R645" s="285"/>
      <c r="S645" s="285"/>
    </row>
    <row r="646" spans="12:19">
      <c r="L646" s="285"/>
      <c r="M646" s="408"/>
      <c r="O646" s="285"/>
      <c r="P646" s="285"/>
      <c r="Q646" s="285"/>
      <c r="R646" s="285"/>
      <c r="S646" s="285"/>
    </row>
    <row r="647" spans="12:19">
      <c r="L647" s="285"/>
      <c r="M647" s="408"/>
      <c r="O647" s="285"/>
      <c r="P647" s="285"/>
      <c r="Q647" s="285"/>
      <c r="R647" s="285"/>
      <c r="S647" s="285"/>
    </row>
    <row r="648" spans="12:19">
      <c r="L648" s="285"/>
      <c r="M648" s="408"/>
      <c r="O648" s="285"/>
      <c r="P648" s="285"/>
      <c r="Q648" s="285"/>
      <c r="R648" s="285"/>
      <c r="S648" s="285"/>
    </row>
    <row r="649" spans="12:19">
      <c r="L649" s="285"/>
      <c r="M649" s="408"/>
      <c r="O649" s="285"/>
      <c r="P649" s="285"/>
      <c r="Q649" s="285"/>
      <c r="R649" s="285"/>
      <c r="S649" s="285"/>
    </row>
    <row r="650" spans="12:19">
      <c r="L650" s="285"/>
      <c r="M650" s="408"/>
      <c r="O650" s="285"/>
      <c r="P650" s="285"/>
      <c r="Q650" s="285"/>
      <c r="R650" s="285"/>
      <c r="S650" s="285"/>
    </row>
    <row r="651" spans="12:19">
      <c r="L651" s="285"/>
      <c r="M651" s="408"/>
      <c r="O651" s="285"/>
      <c r="P651" s="285"/>
      <c r="Q651" s="285"/>
      <c r="R651" s="285"/>
      <c r="S651" s="285"/>
    </row>
    <row r="652" spans="12:19">
      <c r="L652" s="285"/>
      <c r="M652" s="408"/>
      <c r="O652" s="285"/>
      <c r="P652" s="285"/>
      <c r="Q652" s="285"/>
      <c r="R652" s="285"/>
      <c r="S652" s="285"/>
    </row>
    <row r="653" spans="12:19">
      <c r="L653" s="285"/>
      <c r="M653" s="408"/>
      <c r="O653" s="285"/>
      <c r="P653" s="285"/>
      <c r="Q653" s="285"/>
      <c r="R653" s="285"/>
      <c r="S653" s="285"/>
    </row>
    <row r="654" spans="12:19">
      <c r="L654" s="285"/>
      <c r="M654" s="408"/>
      <c r="O654" s="285"/>
      <c r="P654" s="285"/>
      <c r="Q654" s="285"/>
      <c r="R654" s="285"/>
      <c r="S654" s="285"/>
    </row>
    <row r="655" spans="12:19">
      <c r="L655" s="285"/>
      <c r="M655" s="408"/>
      <c r="O655" s="285"/>
      <c r="P655" s="285"/>
      <c r="Q655" s="285"/>
      <c r="R655" s="285"/>
      <c r="S655" s="285"/>
    </row>
    <row r="656" spans="12:19">
      <c r="L656" s="285"/>
      <c r="M656" s="408"/>
      <c r="O656" s="285"/>
      <c r="P656" s="285"/>
      <c r="Q656" s="285"/>
      <c r="R656" s="285"/>
      <c r="S656" s="285"/>
    </row>
    <row r="657" spans="12:19">
      <c r="L657" s="285"/>
      <c r="M657" s="408"/>
      <c r="O657" s="285"/>
      <c r="P657" s="285"/>
      <c r="Q657" s="285"/>
      <c r="R657" s="285"/>
      <c r="S657" s="285"/>
    </row>
    <row r="658" spans="12:19">
      <c r="L658" s="285"/>
      <c r="M658" s="408"/>
      <c r="O658" s="285"/>
      <c r="P658" s="285"/>
      <c r="Q658" s="285"/>
      <c r="R658" s="285"/>
      <c r="S658" s="285"/>
    </row>
    <row r="659" spans="12:19">
      <c r="L659" s="285"/>
      <c r="M659" s="408"/>
      <c r="O659" s="285"/>
      <c r="P659" s="285"/>
      <c r="Q659" s="285"/>
      <c r="R659" s="285"/>
      <c r="S659" s="285"/>
    </row>
    <row r="660" spans="12:19">
      <c r="L660" s="285"/>
      <c r="M660" s="408"/>
      <c r="O660" s="285"/>
      <c r="P660" s="285"/>
      <c r="Q660" s="285"/>
      <c r="R660" s="285"/>
      <c r="S660" s="285"/>
    </row>
    <row r="661" spans="12:19">
      <c r="L661" s="285"/>
      <c r="M661" s="408"/>
      <c r="O661" s="285"/>
      <c r="P661" s="285"/>
      <c r="Q661" s="285"/>
      <c r="R661" s="285"/>
      <c r="S661" s="285"/>
    </row>
    <row r="662" spans="12:19">
      <c r="L662" s="285"/>
      <c r="M662" s="408"/>
      <c r="O662" s="285"/>
      <c r="P662" s="285"/>
      <c r="Q662" s="285"/>
      <c r="R662" s="285"/>
      <c r="S662" s="285"/>
    </row>
    <row r="663" spans="12:19">
      <c r="L663" s="285"/>
      <c r="M663" s="408"/>
      <c r="O663" s="285"/>
      <c r="P663" s="285"/>
      <c r="Q663" s="285"/>
      <c r="R663" s="285"/>
      <c r="S663" s="285"/>
    </row>
    <row r="664" spans="12:19">
      <c r="L664" s="285"/>
      <c r="M664" s="408"/>
      <c r="O664" s="285"/>
      <c r="P664" s="285"/>
      <c r="Q664" s="285"/>
      <c r="R664" s="285"/>
      <c r="S664" s="285"/>
    </row>
    <row r="665" spans="12:19">
      <c r="L665" s="285"/>
      <c r="M665" s="408"/>
      <c r="O665" s="285"/>
      <c r="P665" s="285"/>
      <c r="Q665" s="285"/>
      <c r="R665" s="285"/>
      <c r="S665" s="285"/>
    </row>
    <row r="666" spans="12:19">
      <c r="L666" s="285"/>
      <c r="M666" s="408"/>
      <c r="O666" s="285"/>
      <c r="P666" s="285"/>
      <c r="Q666" s="285"/>
      <c r="R666" s="285"/>
      <c r="S666" s="285"/>
    </row>
    <row r="667" spans="12:19">
      <c r="L667" s="285"/>
      <c r="M667" s="408"/>
      <c r="O667" s="285"/>
      <c r="P667" s="285"/>
      <c r="Q667" s="285"/>
      <c r="R667" s="285"/>
      <c r="S667" s="285"/>
    </row>
    <row r="668" spans="12:19">
      <c r="L668" s="285"/>
      <c r="M668" s="408"/>
      <c r="O668" s="285"/>
      <c r="P668" s="285"/>
      <c r="Q668" s="285"/>
      <c r="R668" s="285"/>
      <c r="S668" s="285"/>
    </row>
    <row r="669" spans="12:19">
      <c r="L669" s="285"/>
      <c r="M669" s="408"/>
      <c r="O669" s="285"/>
      <c r="P669" s="285"/>
      <c r="Q669" s="285"/>
      <c r="R669" s="285"/>
      <c r="S669" s="285"/>
    </row>
    <row r="670" spans="12:19">
      <c r="L670" s="285"/>
      <c r="M670" s="408"/>
      <c r="O670" s="285"/>
      <c r="P670" s="285"/>
      <c r="Q670" s="285"/>
      <c r="R670" s="285"/>
      <c r="S670" s="285"/>
    </row>
    <row r="671" spans="12:19">
      <c r="L671" s="285"/>
      <c r="M671" s="408"/>
      <c r="O671" s="285"/>
      <c r="P671" s="285"/>
      <c r="Q671" s="285"/>
      <c r="R671" s="285"/>
      <c r="S671" s="285"/>
    </row>
    <row r="672" spans="12:19">
      <c r="L672" s="285"/>
      <c r="M672" s="408"/>
      <c r="O672" s="285"/>
      <c r="P672" s="285"/>
      <c r="Q672" s="285"/>
      <c r="R672" s="285"/>
      <c r="S672" s="285"/>
    </row>
    <row r="673" spans="12:19">
      <c r="L673" s="285"/>
      <c r="M673" s="408"/>
      <c r="O673" s="285"/>
      <c r="P673" s="285"/>
      <c r="Q673" s="285"/>
      <c r="R673" s="285"/>
      <c r="S673" s="285"/>
    </row>
    <row r="674" spans="12:19">
      <c r="L674" s="285"/>
      <c r="M674" s="408"/>
      <c r="O674" s="285"/>
      <c r="P674" s="285"/>
      <c r="Q674" s="285"/>
      <c r="R674" s="285"/>
      <c r="S674" s="285"/>
    </row>
    <row r="675" spans="12:19">
      <c r="L675" s="285"/>
      <c r="M675" s="408"/>
      <c r="O675" s="285"/>
      <c r="P675" s="285"/>
      <c r="Q675" s="285"/>
      <c r="R675" s="285"/>
      <c r="S675" s="285"/>
    </row>
    <row r="676" spans="12:19">
      <c r="L676" s="285"/>
      <c r="M676" s="408"/>
      <c r="O676" s="285"/>
      <c r="P676" s="285"/>
      <c r="Q676" s="285"/>
      <c r="R676" s="285"/>
      <c r="S676" s="285"/>
    </row>
    <row r="677" spans="12:19">
      <c r="L677" s="285"/>
      <c r="M677" s="408"/>
      <c r="O677" s="285"/>
      <c r="P677" s="285"/>
      <c r="Q677" s="285"/>
      <c r="R677" s="285"/>
      <c r="S677" s="285"/>
    </row>
    <row r="678" spans="12:19">
      <c r="L678" s="285"/>
      <c r="M678" s="408"/>
      <c r="O678" s="285"/>
      <c r="P678" s="285"/>
      <c r="Q678" s="285"/>
      <c r="R678" s="285"/>
      <c r="S678" s="285"/>
    </row>
    <row r="679" spans="12:19">
      <c r="L679" s="285"/>
      <c r="M679" s="408"/>
      <c r="O679" s="285"/>
      <c r="P679" s="285"/>
      <c r="Q679" s="285"/>
      <c r="R679" s="285"/>
      <c r="S679" s="285"/>
    </row>
    <row r="680" spans="12:19">
      <c r="L680" s="285"/>
      <c r="M680" s="408"/>
      <c r="O680" s="285"/>
      <c r="P680" s="285"/>
      <c r="Q680" s="285"/>
      <c r="R680" s="285"/>
      <c r="S680" s="285"/>
    </row>
    <row r="681" spans="12:19">
      <c r="L681" s="285"/>
      <c r="M681" s="408"/>
      <c r="O681" s="285"/>
      <c r="P681" s="285"/>
      <c r="Q681" s="285"/>
      <c r="R681" s="285"/>
      <c r="S681" s="285"/>
    </row>
    <row r="682" spans="12:19">
      <c r="L682" s="285"/>
      <c r="M682" s="408"/>
      <c r="O682" s="285"/>
      <c r="P682" s="285"/>
      <c r="Q682" s="285"/>
      <c r="R682" s="285"/>
      <c r="S682" s="285"/>
    </row>
    <row r="683" spans="12:19">
      <c r="L683" s="285"/>
      <c r="M683" s="408"/>
      <c r="O683" s="285"/>
      <c r="P683" s="285"/>
      <c r="Q683" s="285"/>
      <c r="R683" s="285"/>
      <c r="S683" s="285"/>
    </row>
    <row r="684" spans="12:19">
      <c r="L684" s="285"/>
      <c r="M684" s="408"/>
      <c r="O684" s="285"/>
      <c r="P684" s="285"/>
      <c r="Q684" s="285"/>
      <c r="R684" s="285"/>
      <c r="S684" s="285"/>
    </row>
    <row r="685" spans="12:19">
      <c r="L685" s="285"/>
      <c r="M685" s="408"/>
      <c r="O685" s="285"/>
      <c r="P685" s="285"/>
      <c r="Q685" s="285"/>
      <c r="R685" s="285"/>
      <c r="S685" s="285"/>
    </row>
    <row r="686" spans="12:19">
      <c r="L686" s="285"/>
      <c r="M686" s="408"/>
      <c r="O686" s="285"/>
      <c r="P686" s="285"/>
      <c r="Q686" s="285"/>
      <c r="R686" s="285"/>
      <c r="S686" s="285"/>
    </row>
    <row r="687" spans="12:19">
      <c r="L687" s="285"/>
      <c r="M687" s="408"/>
      <c r="O687" s="285"/>
      <c r="P687" s="285"/>
      <c r="Q687" s="285"/>
      <c r="R687" s="285"/>
      <c r="S687" s="285"/>
    </row>
    <row r="688" spans="12:19">
      <c r="L688" s="285"/>
      <c r="M688" s="408"/>
      <c r="O688" s="285"/>
      <c r="P688" s="285"/>
      <c r="Q688" s="285"/>
      <c r="R688" s="285"/>
      <c r="S688" s="285"/>
    </row>
    <row r="689" spans="12:19">
      <c r="L689" s="285"/>
      <c r="M689" s="408"/>
      <c r="O689" s="285"/>
      <c r="P689" s="285"/>
      <c r="Q689" s="285"/>
      <c r="R689" s="285"/>
      <c r="S689" s="285"/>
    </row>
    <row r="690" spans="12:19">
      <c r="L690" s="285"/>
      <c r="M690" s="408"/>
      <c r="O690" s="285"/>
      <c r="P690" s="285"/>
      <c r="Q690" s="285"/>
      <c r="R690" s="285"/>
      <c r="S690" s="285"/>
    </row>
    <row r="691" spans="12:19">
      <c r="L691" s="285"/>
      <c r="M691" s="408"/>
      <c r="O691" s="285"/>
      <c r="P691" s="285"/>
      <c r="Q691" s="285"/>
      <c r="R691" s="285"/>
      <c r="S691" s="285"/>
    </row>
    <row r="692" spans="12:19">
      <c r="L692" s="285"/>
      <c r="M692" s="408"/>
      <c r="O692" s="285"/>
      <c r="P692" s="285"/>
      <c r="Q692" s="285"/>
      <c r="R692" s="285"/>
      <c r="S692" s="285"/>
    </row>
    <row r="693" spans="12:19">
      <c r="L693" s="285"/>
      <c r="M693" s="408"/>
      <c r="O693" s="285"/>
      <c r="P693" s="285"/>
      <c r="Q693" s="285"/>
      <c r="R693" s="285"/>
      <c r="S693" s="285"/>
    </row>
    <row r="694" spans="12:19">
      <c r="L694" s="285"/>
      <c r="M694" s="408"/>
      <c r="O694" s="285"/>
      <c r="P694" s="285"/>
      <c r="Q694" s="285"/>
      <c r="R694" s="285"/>
      <c r="S694" s="285"/>
    </row>
    <row r="695" spans="12:19">
      <c r="L695" s="285"/>
      <c r="M695" s="408"/>
      <c r="O695" s="285"/>
      <c r="P695" s="285"/>
      <c r="Q695" s="285"/>
      <c r="R695" s="285"/>
      <c r="S695" s="285"/>
    </row>
    <row r="696" spans="12:19">
      <c r="L696" s="285"/>
      <c r="M696" s="408"/>
      <c r="O696" s="285"/>
      <c r="P696" s="285"/>
      <c r="Q696" s="285"/>
      <c r="R696" s="285"/>
      <c r="S696" s="285"/>
    </row>
    <row r="697" spans="12:19">
      <c r="L697" s="285"/>
      <c r="M697" s="408"/>
      <c r="O697" s="285"/>
      <c r="P697" s="285"/>
      <c r="Q697" s="285"/>
      <c r="R697" s="285"/>
      <c r="S697" s="285"/>
    </row>
    <row r="698" spans="12:19">
      <c r="L698" s="285"/>
      <c r="M698" s="408"/>
      <c r="O698" s="285"/>
      <c r="P698" s="285"/>
      <c r="Q698" s="285"/>
      <c r="R698" s="285"/>
      <c r="S698" s="285"/>
    </row>
    <row r="699" spans="12:19">
      <c r="L699" s="285"/>
      <c r="M699" s="408"/>
      <c r="O699" s="285"/>
      <c r="P699" s="285"/>
      <c r="Q699" s="285"/>
      <c r="R699" s="285"/>
      <c r="S699" s="285"/>
    </row>
    <row r="700" spans="12:19">
      <c r="L700" s="285"/>
      <c r="M700" s="408"/>
      <c r="O700" s="285"/>
      <c r="P700" s="285"/>
      <c r="Q700" s="285"/>
      <c r="R700" s="285"/>
      <c r="S700" s="285"/>
    </row>
    <row r="701" spans="12:19">
      <c r="L701" s="285"/>
      <c r="M701" s="408"/>
      <c r="O701" s="285"/>
      <c r="P701" s="285"/>
      <c r="Q701" s="285"/>
      <c r="R701" s="285"/>
      <c r="S701" s="285"/>
    </row>
    <row r="702" spans="12:19">
      <c r="L702" s="285"/>
      <c r="M702" s="408"/>
      <c r="O702" s="285"/>
      <c r="P702" s="285"/>
      <c r="Q702" s="285"/>
      <c r="R702" s="285"/>
      <c r="S702" s="285"/>
    </row>
    <row r="703" spans="12:19">
      <c r="L703" s="285"/>
      <c r="M703" s="408"/>
      <c r="O703" s="285"/>
      <c r="P703" s="285"/>
      <c r="Q703" s="285"/>
      <c r="R703" s="285"/>
      <c r="S703" s="285"/>
    </row>
    <row r="704" spans="12:19">
      <c r="L704" s="285"/>
      <c r="M704" s="408"/>
      <c r="O704" s="285"/>
      <c r="P704" s="285"/>
      <c r="Q704" s="285"/>
      <c r="R704" s="285"/>
      <c r="S704" s="285"/>
    </row>
    <row r="705" spans="12:19">
      <c r="L705" s="285"/>
      <c r="M705" s="408"/>
      <c r="O705" s="285"/>
      <c r="P705" s="285"/>
      <c r="Q705" s="285"/>
      <c r="R705" s="285"/>
      <c r="S705" s="285"/>
    </row>
    <row r="706" spans="12:19">
      <c r="L706" s="285"/>
      <c r="M706" s="408"/>
      <c r="O706" s="285"/>
      <c r="P706" s="285"/>
      <c r="Q706" s="285"/>
      <c r="R706" s="285"/>
      <c r="S706" s="285"/>
    </row>
    <row r="707" spans="12:19">
      <c r="L707" s="285"/>
      <c r="M707" s="408"/>
      <c r="O707" s="285"/>
      <c r="P707" s="285"/>
      <c r="Q707" s="285"/>
      <c r="R707" s="285"/>
      <c r="S707" s="285"/>
    </row>
    <row r="708" spans="12:19">
      <c r="L708" s="285"/>
      <c r="M708" s="408"/>
      <c r="O708" s="285"/>
      <c r="P708" s="285"/>
      <c r="Q708" s="285"/>
      <c r="R708" s="285"/>
      <c r="S708" s="285"/>
    </row>
    <row r="709" spans="12:19">
      <c r="L709" s="285"/>
      <c r="M709" s="408"/>
      <c r="O709" s="285"/>
      <c r="P709" s="285"/>
      <c r="Q709" s="285"/>
      <c r="R709" s="285"/>
      <c r="S709" s="285"/>
    </row>
    <row r="710" spans="12:19">
      <c r="L710" s="285"/>
      <c r="M710" s="408"/>
      <c r="O710" s="285"/>
      <c r="P710" s="285"/>
      <c r="Q710" s="285"/>
      <c r="R710" s="285"/>
      <c r="S710" s="285"/>
    </row>
    <row r="711" spans="12:19">
      <c r="L711" s="285"/>
      <c r="M711" s="408"/>
      <c r="O711" s="285"/>
      <c r="P711" s="285"/>
      <c r="Q711" s="285"/>
      <c r="R711" s="285"/>
      <c r="S711" s="285"/>
    </row>
    <row r="712" spans="12:19">
      <c r="L712" s="285"/>
      <c r="M712" s="408"/>
      <c r="O712" s="285"/>
      <c r="P712" s="285"/>
      <c r="Q712" s="285"/>
      <c r="R712" s="285"/>
      <c r="S712" s="285"/>
    </row>
    <row r="713" spans="12:19">
      <c r="L713" s="285"/>
      <c r="M713" s="408"/>
      <c r="O713" s="285"/>
      <c r="P713" s="285"/>
      <c r="Q713" s="285"/>
      <c r="R713" s="285"/>
      <c r="S713" s="285"/>
    </row>
    <row r="714" spans="12:19">
      <c r="L714" s="285"/>
      <c r="M714" s="408"/>
      <c r="O714" s="285"/>
      <c r="P714" s="285"/>
      <c r="Q714" s="285"/>
      <c r="R714" s="285"/>
      <c r="S714" s="285"/>
    </row>
    <row r="715" spans="12:19">
      <c r="L715" s="285"/>
      <c r="M715" s="408"/>
      <c r="O715" s="285"/>
      <c r="P715" s="285"/>
      <c r="Q715" s="285"/>
      <c r="R715" s="285"/>
      <c r="S715" s="285"/>
    </row>
    <row r="716" spans="12:19">
      <c r="L716" s="285"/>
      <c r="M716" s="408"/>
      <c r="O716" s="285"/>
      <c r="P716" s="285"/>
      <c r="Q716" s="285"/>
      <c r="R716" s="285"/>
      <c r="S716" s="285"/>
    </row>
    <row r="717" spans="12:19">
      <c r="L717" s="285"/>
      <c r="M717" s="408"/>
      <c r="O717" s="285"/>
      <c r="P717" s="285"/>
      <c r="Q717" s="285"/>
      <c r="R717" s="285"/>
      <c r="S717" s="285"/>
    </row>
    <row r="718" spans="12:19">
      <c r="L718" s="285"/>
      <c r="M718" s="408"/>
      <c r="O718" s="285"/>
      <c r="P718" s="285"/>
      <c r="Q718" s="285"/>
      <c r="R718" s="285"/>
      <c r="S718" s="285"/>
    </row>
    <row r="719" spans="12:19">
      <c r="L719" s="285"/>
      <c r="M719" s="408"/>
      <c r="O719" s="285"/>
      <c r="P719" s="285"/>
      <c r="Q719" s="285"/>
      <c r="R719" s="285"/>
      <c r="S719" s="285"/>
    </row>
    <row r="720" spans="12:19">
      <c r="L720" s="285"/>
      <c r="M720" s="408"/>
      <c r="O720" s="285"/>
      <c r="P720" s="285"/>
      <c r="Q720" s="285"/>
      <c r="R720" s="285"/>
      <c r="S720" s="285"/>
    </row>
    <row r="721" spans="12:19">
      <c r="L721" s="285"/>
      <c r="M721" s="408"/>
      <c r="O721" s="285"/>
      <c r="P721" s="285"/>
      <c r="Q721" s="285"/>
      <c r="R721" s="285"/>
      <c r="S721" s="285"/>
    </row>
    <row r="722" spans="12:19">
      <c r="L722" s="285"/>
      <c r="M722" s="408"/>
      <c r="O722" s="285"/>
      <c r="P722" s="285"/>
      <c r="Q722" s="285"/>
      <c r="R722" s="285"/>
      <c r="S722" s="285"/>
    </row>
    <row r="723" spans="12:19">
      <c r="L723" s="285"/>
      <c r="M723" s="408"/>
      <c r="O723" s="285"/>
      <c r="P723" s="285"/>
      <c r="Q723" s="285"/>
      <c r="R723" s="285"/>
      <c r="S723" s="285"/>
    </row>
    <row r="724" spans="12:19">
      <c r="L724" s="285"/>
      <c r="M724" s="408"/>
      <c r="O724" s="285"/>
      <c r="P724" s="285"/>
      <c r="Q724" s="285"/>
      <c r="R724" s="285"/>
      <c r="S724" s="285"/>
    </row>
    <row r="725" spans="12:19">
      <c r="L725" s="285"/>
      <c r="M725" s="408"/>
      <c r="O725" s="285"/>
      <c r="P725" s="285"/>
      <c r="Q725" s="285"/>
      <c r="R725" s="285"/>
      <c r="S725" s="285"/>
    </row>
    <row r="726" spans="12:19">
      <c r="L726" s="285"/>
      <c r="M726" s="408"/>
      <c r="O726" s="285"/>
      <c r="P726" s="285"/>
      <c r="Q726" s="285"/>
      <c r="R726" s="285"/>
      <c r="S726" s="285"/>
    </row>
    <row r="727" spans="12:19">
      <c r="L727" s="285"/>
      <c r="M727" s="408"/>
      <c r="O727" s="285"/>
      <c r="P727" s="285"/>
      <c r="Q727" s="285"/>
      <c r="R727" s="285"/>
      <c r="S727" s="285"/>
    </row>
    <row r="728" spans="12:19">
      <c r="L728" s="285"/>
      <c r="M728" s="408"/>
      <c r="O728" s="285"/>
      <c r="P728" s="285"/>
      <c r="Q728" s="285"/>
      <c r="R728" s="285"/>
      <c r="S728" s="285"/>
    </row>
    <row r="729" spans="12:19">
      <c r="L729" s="285"/>
      <c r="M729" s="408"/>
      <c r="O729" s="285"/>
      <c r="P729" s="285"/>
      <c r="Q729" s="285"/>
      <c r="R729" s="285"/>
      <c r="S729" s="285"/>
    </row>
    <row r="730" spans="12:19">
      <c r="L730" s="285"/>
      <c r="M730" s="408"/>
      <c r="O730" s="285"/>
      <c r="P730" s="285"/>
      <c r="Q730" s="285"/>
      <c r="R730" s="285"/>
      <c r="S730" s="285"/>
    </row>
    <row r="731" spans="12:19">
      <c r="L731" s="285"/>
      <c r="M731" s="408"/>
      <c r="O731" s="285"/>
      <c r="P731" s="285"/>
      <c r="Q731" s="285"/>
      <c r="R731" s="285"/>
      <c r="S731" s="285"/>
    </row>
    <row r="732" spans="12:19">
      <c r="L732" s="285"/>
      <c r="M732" s="408"/>
      <c r="O732" s="285"/>
      <c r="P732" s="285"/>
      <c r="Q732" s="285"/>
      <c r="R732" s="285"/>
      <c r="S732" s="285"/>
    </row>
    <row r="733" spans="12:19">
      <c r="L733" s="285"/>
      <c r="M733" s="408"/>
      <c r="O733" s="285"/>
      <c r="P733" s="285"/>
      <c r="Q733" s="285"/>
      <c r="R733" s="285"/>
      <c r="S733" s="285"/>
    </row>
    <row r="734" spans="12:19">
      <c r="L734" s="285"/>
      <c r="M734" s="408"/>
      <c r="O734" s="285"/>
      <c r="P734" s="285"/>
      <c r="Q734" s="285"/>
      <c r="R734" s="285"/>
      <c r="S734" s="285"/>
    </row>
    <row r="735" spans="12:19">
      <c r="L735" s="285"/>
      <c r="M735" s="408"/>
      <c r="O735" s="285"/>
      <c r="P735" s="285"/>
      <c r="Q735" s="285"/>
      <c r="R735" s="285"/>
      <c r="S735" s="285"/>
    </row>
    <row r="736" spans="12:19">
      <c r="L736" s="285"/>
      <c r="M736" s="408"/>
      <c r="O736" s="285"/>
      <c r="P736" s="285"/>
      <c r="Q736" s="285"/>
      <c r="R736" s="285"/>
      <c r="S736" s="285"/>
    </row>
    <row r="737" spans="12:19">
      <c r="L737" s="285"/>
      <c r="M737" s="408"/>
      <c r="O737" s="285"/>
      <c r="P737" s="285"/>
      <c r="Q737" s="285"/>
      <c r="R737" s="285"/>
      <c r="S737" s="285"/>
    </row>
    <row r="738" spans="12:19">
      <c r="L738" s="285"/>
      <c r="M738" s="408"/>
      <c r="O738" s="285"/>
      <c r="P738" s="285"/>
      <c r="Q738" s="285"/>
      <c r="R738" s="285"/>
      <c r="S738" s="285"/>
    </row>
    <row r="739" spans="12:19">
      <c r="L739" s="285"/>
      <c r="M739" s="408"/>
      <c r="O739" s="285"/>
      <c r="P739" s="285"/>
      <c r="Q739" s="285"/>
      <c r="R739" s="285"/>
      <c r="S739" s="285"/>
    </row>
    <row r="740" spans="12:19">
      <c r="L740" s="285"/>
      <c r="M740" s="408"/>
      <c r="O740" s="285"/>
      <c r="P740" s="285"/>
      <c r="Q740" s="285"/>
      <c r="R740" s="285"/>
      <c r="S740" s="285"/>
    </row>
    <row r="741" spans="12:19">
      <c r="L741" s="285"/>
      <c r="M741" s="408"/>
      <c r="O741" s="285"/>
      <c r="P741" s="285"/>
      <c r="Q741" s="285"/>
      <c r="R741" s="285"/>
      <c r="S741" s="285"/>
    </row>
    <row r="742" spans="12:19">
      <c r="L742" s="285"/>
      <c r="M742" s="408"/>
      <c r="O742" s="285"/>
      <c r="P742" s="285"/>
      <c r="Q742" s="285"/>
      <c r="R742" s="285"/>
      <c r="S742" s="285"/>
    </row>
    <row r="743" spans="12:19">
      <c r="L743" s="285"/>
      <c r="M743" s="408"/>
      <c r="O743" s="285"/>
      <c r="P743" s="285"/>
      <c r="Q743" s="285"/>
      <c r="R743" s="285"/>
      <c r="S743" s="285"/>
    </row>
    <row r="744" spans="12:19">
      <c r="L744" s="285"/>
      <c r="M744" s="408"/>
      <c r="O744" s="285"/>
      <c r="P744" s="285"/>
      <c r="Q744" s="285"/>
      <c r="R744" s="285"/>
      <c r="S744" s="285"/>
    </row>
    <row r="745" spans="12:19">
      <c r="L745" s="285"/>
      <c r="M745" s="408"/>
      <c r="O745" s="285"/>
      <c r="P745" s="285"/>
      <c r="Q745" s="285"/>
      <c r="R745" s="285"/>
      <c r="S745" s="285"/>
    </row>
    <row r="746" spans="12:19">
      <c r="L746" s="285"/>
      <c r="M746" s="408"/>
      <c r="O746" s="285"/>
      <c r="P746" s="285"/>
      <c r="Q746" s="285"/>
      <c r="R746" s="285"/>
      <c r="S746" s="285"/>
    </row>
    <row r="747" spans="12:19">
      <c r="L747" s="285"/>
      <c r="M747" s="408"/>
      <c r="O747" s="285"/>
      <c r="P747" s="285"/>
      <c r="Q747" s="285"/>
      <c r="R747" s="285"/>
      <c r="S747" s="285"/>
    </row>
    <row r="748" spans="12:19">
      <c r="L748" s="285"/>
      <c r="M748" s="408"/>
      <c r="O748" s="285"/>
      <c r="P748" s="285"/>
      <c r="Q748" s="285"/>
      <c r="R748" s="285"/>
      <c r="S748" s="285"/>
    </row>
    <row r="749" spans="12:19">
      <c r="L749" s="285"/>
      <c r="M749" s="408"/>
      <c r="O749" s="285"/>
      <c r="P749" s="285"/>
      <c r="Q749" s="285"/>
      <c r="R749" s="285"/>
      <c r="S749" s="285"/>
    </row>
    <row r="750" spans="12:19">
      <c r="L750" s="285"/>
      <c r="M750" s="408"/>
      <c r="O750" s="285"/>
      <c r="P750" s="285"/>
      <c r="Q750" s="285"/>
      <c r="R750" s="285"/>
      <c r="S750" s="285"/>
    </row>
    <row r="751" spans="12:19">
      <c r="L751" s="285"/>
      <c r="M751" s="408"/>
      <c r="O751" s="285"/>
      <c r="P751" s="285"/>
      <c r="Q751" s="285"/>
      <c r="R751" s="285"/>
      <c r="S751" s="285"/>
    </row>
    <row r="752" spans="12:19">
      <c r="L752" s="285"/>
      <c r="M752" s="408"/>
      <c r="O752" s="285"/>
      <c r="P752" s="285"/>
      <c r="Q752" s="285"/>
      <c r="R752" s="285"/>
      <c r="S752" s="285"/>
    </row>
    <row r="753" spans="12:19">
      <c r="L753" s="285"/>
      <c r="M753" s="408"/>
      <c r="O753" s="285"/>
      <c r="P753" s="285"/>
      <c r="Q753" s="285"/>
      <c r="R753" s="285"/>
      <c r="S753" s="285"/>
    </row>
    <row r="754" spans="12:19">
      <c r="L754" s="285"/>
      <c r="M754" s="408"/>
      <c r="O754" s="285"/>
      <c r="P754" s="285"/>
      <c r="Q754" s="285"/>
      <c r="R754" s="285"/>
      <c r="S754" s="285"/>
    </row>
    <row r="755" spans="12:19">
      <c r="L755" s="285"/>
      <c r="M755" s="408"/>
      <c r="O755" s="285"/>
      <c r="P755" s="285"/>
      <c r="Q755" s="285"/>
      <c r="R755" s="285"/>
      <c r="S755" s="285"/>
    </row>
    <row r="756" spans="12:19">
      <c r="L756" s="285"/>
      <c r="M756" s="408"/>
      <c r="O756" s="285"/>
      <c r="P756" s="285"/>
      <c r="Q756" s="285"/>
      <c r="R756" s="285"/>
      <c r="S756" s="285"/>
    </row>
    <row r="757" spans="12:19">
      <c r="L757" s="285"/>
      <c r="M757" s="408"/>
      <c r="O757" s="285"/>
      <c r="P757" s="285"/>
      <c r="Q757" s="285"/>
      <c r="R757" s="285"/>
      <c r="S757" s="285"/>
    </row>
    <row r="758" spans="12:19">
      <c r="L758" s="285"/>
      <c r="M758" s="408"/>
      <c r="O758" s="285"/>
      <c r="P758" s="285"/>
      <c r="Q758" s="285"/>
      <c r="R758" s="285"/>
      <c r="S758" s="285"/>
    </row>
    <row r="759" spans="12:19">
      <c r="L759" s="285"/>
      <c r="M759" s="408"/>
      <c r="O759" s="285"/>
      <c r="P759" s="285"/>
      <c r="Q759" s="285"/>
      <c r="R759" s="285"/>
      <c r="S759" s="285"/>
    </row>
    <row r="760" spans="12:19">
      <c r="L760" s="285"/>
      <c r="M760" s="408"/>
      <c r="O760" s="285"/>
      <c r="P760" s="285"/>
      <c r="Q760" s="285"/>
      <c r="R760" s="285"/>
      <c r="S760" s="285"/>
    </row>
    <row r="761" spans="12:19">
      <c r="L761" s="285"/>
      <c r="M761" s="408"/>
      <c r="O761" s="285"/>
      <c r="P761" s="285"/>
      <c r="Q761" s="285"/>
      <c r="R761" s="285"/>
      <c r="S761" s="285"/>
    </row>
    <row r="762" spans="12:19">
      <c r="L762" s="285"/>
      <c r="M762" s="408"/>
      <c r="O762" s="285"/>
      <c r="P762" s="285"/>
      <c r="Q762" s="285"/>
      <c r="R762" s="285"/>
      <c r="S762" s="285"/>
    </row>
    <row r="763" spans="12:19">
      <c r="L763" s="285"/>
      <c r="M763" s="408"/>
      <c r="O763" s="285"/>
      <c r="P763" s="285"/>
      <c r="Q763" s="285"/>
      <c r="R763" s="285"/>
      <c r="S763" s="285"/>
    </row>
    <row r="764" spans="12:19">
      <c r="L764" s="285"/>
      <c r="M764" s="408"/>
      <c r="O764" s="285"/>
      <c r="P764" s="285"/>
      <c r="Q764" s="285"/>
      <c r="R764" s="285"/>
      <c r="S764" s="285"/>
    </row>
    <row r="765" spans="12:19">
      <c r="L765" s="285"/>
      <c r="M765" s="408"/>
      <c r="O765" s="285"/>
      <c r="P765" s="285"/>
      <c r="Q765" s="285"/>
      <c r="R765" s="285"/>
      <c r="S765" s="285"/>
    </row>
    <row r="766" spans="12:19">
      <c r="L766" s="285"/>
      <c r="M766" s="408"/>
      <c r="O766" s="285"/>
      <c r="P766" s="285"/>
      <c r="Q766" s="285"/>
      <c r="R766" s="285"/>
      <c r="S766" s="285"/>
    </row>
    <row r="767" spans="12:19">
      <c r="L767" s="285"/>
      <c r="M767" s="408"/>
      <c r="O767" s="285"/>
      <c r="P767" s="285"/>
      <c r="Q767" s="285"/>
      <c r="R767" s="285"/>
      <c r="S767" s="285"/>
    </row>
    <row r="768" spans="12:19">
      <c r="L768" s="285"/>
      <c r="M768" s="408"/>
      <c r="O768" s="285"/>
      <c r="P768" s="285"/>
      <c r="Q768" s="285"/>
      <c r="R768" s="285"/>
      <c r="S768" s="285"/>
    </row>
    <row r="769" spans="12:19">
      <c r="L769" s="285"/>
      <c r="M769" s="408"/>
      <c r="O769" s="285"/>
      <c r="P769" s="285"/>
      <c r="Q769" s="285"/>
      <c r="R769" s="285"/>
      <c r="S769" s="285"/>
    </row>
    <row r="770" spans="12:19">
      <c r="L770" s="285"/>
      <c r="M770" s="408"/>
      <c r="O770" s="285"/>
      <c r="P770" s="285"/>
      <c r="Q770" s="285"/>
      <c r="R770" s="285"/>
      <c r="S770" s="285"/>
    </row>
    <row r="771" spans="12:19">
      <c r="L771" s="285"/>
      <c r="M771" s="408"/>
      <c r="O771" s="285"/>
      <c r="P771" s="285"/>
      <c r="Q771" s="285"/>
      <c r="R771" s="285"/>
      <c r="S771" s="285"/>
    </row>
    <row r="772" spans="12:19">
      <c r="L772" s="285"/>
      <c r="M772" s="408"/>
      <c r="O772" s="285"/>
      <c r="P772" s="285"/>
      <c r="Q772" s="285"/>
      <c r="R772" s="285"/>
      <c r="S772" s="285"/>
    </row>
    <row r="773" spans="12:19">
      <c r="L773" s="285"/>
      <c r="M773" s="408"/>
      <c r="O773" s="285"/>
      <c r="P773" s="285"/>
      <c r="Q773" s="285"/>
      <c r="R773" s="285"/>
      <c r="S773" s="285"/>
    </row>
    <row r="774" spans="12:19">
      <c r="L774" s="285"/>
      <c r="M774" s="408"/>
      <c r="O774" s="285"/>
      <c r="P774" s="285"/>
      <c r="Q774" s="285"/>
      <c r="R774" s="285"/>
      <c r="S774" s="285"/>
    </row>
    <row r="775" spans="12:19">
      <c r="L775" s="285"/>
      <c r="M775" s="408"/>
      <c r="O775" s="285"/>
      <c r="P775" s="285"/>
      <c r="Q775" s="285"/>
      <c r="R775" s="285"/>
      <c r="S775" s="285"/>
    </row>
    <row r="776" spans="12:19">
      <c r="L776" s="285"/>
      <c r="M776" s="408"/>
      <c r="O776" s="285"/>
      <c r="P776" s="285"/>
      <c r="Q776" s="285"/>
      <c r="R776" s="285"/>
      <c r="S776" s="285"/>
    </row>
    <row r="777" spans="12:19">
      <c r="L777" s="285"/>
      <c r="M777" s="408"/>
      <c r="O777" s="285"/>
      <c r="P777" s="285"/>
      <c r="Q777" s="285"/>
      <c r="R777" s="285"/>
      <c r="S777" s="285"/>
    </row>
    <row r="778" spans="12:19">
      <c r="L778" s="285"/>
      <c r="M778" s="408"/>
      <c r="O778" s="285"/>
      <c r="P778" s="285"/>
      <c r="Q778" s="285"/>
      <c r="R778" s="285"/>
      <c r="S778" s="285"/>
    </row>
    <row r="779" spans="12:19">
      <c r="L779" s="285"/>
      <c r="M779" s="408"/>
      <c r="O779" s="285"/>
      <c r="P779" s="285"/>
      <c r="Q779" s="285"/>
      <c r="R779" s="285"/>
      <c r="S779" s="285"/>
    </row>
    <row r="780" spans="12:19">
      <c r="L780" s="285"/>
      <c r="M780" s="408"/>
      <c r="O780" s="285"/>
      <c r="P780" s="285"/>
      <c r="Q780" s="285"/>
      <c r="R780" s="285"/>
      <c r="S780" s="285"/>
    </row>
    <row r="781" spans="12:19">
      <c r="L781" s="285"/>
      <c r="M781" s="408"/>
      <c r="O781" s="285"/>
      <c r="P781" s="285"/>
      <c r="Q781" s="285"/>
      <c r="R781" s="285"/>
      <c r="S781" s="285"/>
    </row>
    <row r="782" spans="12:19">
      <c r="L782" s="285"/>
      <c r="M782" s="408"/>
      <c r="O782" s="285"/>
      <c r="P782" s="285"/>
      <c r="Q782" s="285"/>
      <c r="R782" s="285"/>
      <c r="S782" s="285"/>
    </row>
    <row r="783" spans="12:19">
      <c r="L783" s="285"/>
      <c r="M783" s="408"/>
      <c r="O783" s="285"/>
      <c r="P783" s="285"/>
      <c r="Q783" s="285"/>
      <c r="R783" s="285"/>
      <c r="S783" s="285"/>
    </row>
    <row r="784" spans="12:19">
      <c r="L784" s="285"/>
      <c r="M784" s="408"/>
      <c r="O784" s="285"/>
      <c r="P784" s="285"/>
      <c r="Q784" s="285"/>
      <c r="R784" s="285"/>
      <c r="S784" s="285"/>
    </row>
    <row r="785" spans="12:19">
      <c r="L785" s="285"/>
      <c r="M785" s="408"/>
      <c r="O785" s="285"/>
      <c r="P785" s="285"/>
      <c r="Q785" s="285"/>
      <c r="R785" s="285"/>
      <c r="S785" s="285"/>
    </row>
    <row r="786" spans="12:19">
      <c r="L786" s="285"/>
      <c r="M786" s="408"/>
      <c r="O786" s="285"/>
      <c r="P786" s="285"/>
      <c r="Q786" s="285"/>
      <c r="R786" s="285"/>
      <c r="S786" s="285"/>
    </row>
    <row r="787" spans="12:19">
      <c r="L787" s="285"/>
      <c r="M787" s="408"/>
      <c r="O787" s="285"/>
      <c r="P787" s="285"/>
      <c r="Q787" s="285"/>
      <c r="R787" s="285"/>
      <c r="S787" s="285"/>
    </row>
    <row r="788" spans="12:19">
      <c r="L788" s="285"/>
      <c r="M788" s="408"/>
      <c r="O788" s="285"/>
      <c r="P788" s="285"/>
      <c r="Q788" s="285"/>
      <c r="R788" s="285"/>
      <c r="S788" s="285"/>
    </row>
    <row r="789" spans="12:19">
      <c r="L789" s="285"/>
      <c r="M789" s="408"/>
      <c r="O789" s="285"/>
      <c r="P789" s="285"/>
      <c r="Q789" s="285"/>
      <c r="R789" s="285"/>
      <c r="S789" s="285"/>
    </row>
    <row r="790" spans="12:19">
      <c r="L790" s="285"/>
      <c r="M790" s="408"/>
      <c r="O790" s="285"/>
      <c r="P790" s="285"/>
      <c r="Q790" s="285"/>
      <c r="R790" s="285"/>
      <c r="S790" s="285"/>
    </row>
    <row r="791" spans="12:19">
      <c r="L791" s="285"/>
      <c r="M791" s="408"/>
      <c r="O791" s="285"/>
      <c r="P791" s="285"/>
      <c r="Q791" s="285"/>
      <c r="R791" s="285"/>
      <c r="S791" s="285"/>
    </row>
    <row r="792" spans="12:19">
      <c r="L792" s="285"/>
      <c r="M792" s="408"/>
      <c r="O792" s="285"/>
      <c r="P792" s="285"/>
      <c r="Q792" s="285"/>
      <c r="R792" s="285"/>
      <c r="S792" s="285"/>
    </row>
    <row r="793" spans="12:19">
      <c r="L793" s="285"/>
      <c r="M793" s="408"/>
      <c r="O793" s="285"/>
      <c r="P793" s="285"/>
      <c r="Q793" s="285"/>
      <c r="R793" s="285"/>
      <c r="S793" s="285"/>
    </row>
    <row r="794" spans="12:19">
      <c r="L794" s="285"/>
      <c r="M794" s="408"/>
      <c r="O794" s="285"/>
      <c r="P794" s="285"/>
      <c r="Q794" s="285"/>
      <c r="R794" s="285"/>
      <c r="S794" s="285"/>
    </row>
    <row r="795" spans="12:19">
      <c r="L795" s="285"/>
      <c r="M795" s="408"/>
      <c r="O795" s="285"/>
      <c r="P795" s="285"/>
      <c r="Q795" s="285"/>
      <c r="R795" s="285"/>
      <c r="S795" s="285"/>
    </row>
    <row r="796" spans="12:19">
      <c r="L796" s="285"/>
      <c r="M796" s="408"/>
      <c r="O796" s="285"/>
      <c r="P796" s="285"/>
      <c r="Q796" s="285"/>
      <c r="R796" s="285"/>
      <c r="S796" s="285"/>
    </row>
    <row r="797" spans="12:19">
      <c r="L797" s="285"/>
      <c r="M797" s="408"/>
      <c r="O797" s="285"/>
      <c r="P797" s="285"/>
      <c r="Q797" s="285"/>
      <c r="R797" s="285"/>
      <c r="S797" s="285"/>
    </row>
    <row r="798" spans="12:19">
      <c r="L798" s="285"/>
      <c r="M798" s="408"/>
      <c r="O798" s="285"/>
      <c r="P798" s="285"/>
      <c r="Q798" s="285"/>
      <c r="R798" s="285"/>
      <c r="S798" s="285"/>
    </row>
    <row r="799" spans="12:19">
      <c r="L799" s="285"/>
      <c r="M799" s="408"/>
      <c r="O799" s="285"/>
      <c r="P799" s="285"/>
      <c r="Q799" s="285"/>
      <c r="R799" s="285"/>
      <c r="S799" s="285"/>
    </row>
    <row r="800" spans="12:19">
      <c r="L800" s="285"/>
      <c r="M800" s="408"/>
      <c r="O800" s="285"/>
      <c r="P800" s="285"/>
      <c r="Q800" s="285"/>
      <c r="R800" s="285"/>
      <c r="S800" s="285"/>
    </row>
    <row r="801" spans="12:19">
      <c r="L801" s="285"/>
      <c r="M801" s="408"/>
      <c r="O801" s="285"/>
      <c r="P801" s="285"/>
      <c r="Q801" s="285"/>
      <c r="R801" s="285"/>
      <c r="S801" s="285"/>
    </row>
    <row r="802" spans="12:19">
      <c r="L802" s="285"/>
      <c r="M802" s="408"/>
      <c r="O802" s="285"/>
      <c r="P802" s="285"/>
      <c r="Q802" s="285"/>
      <c r="R802" s="285"/>
      <c r="S802" s="285"/>
    </row>
    <row r="803" spans="12:19">
      <c r="L803" s="285"/>
      <c r="M803" s="408"/>
      <c r="O803" s="285"/>
      <c r="P803" s="285"/>
      <c r="Q803" s="285"/>
      <c r="R803" s="285"/>
      <c r="S803" s="285"/>
    </row>
    <row r="804" spans="12:19">
      <c r="L804" s="285"/>
      <c r="M804" s="408"/>
      <c r="O804" s="285"/>
      <c r="P804" s="285"/>
      <c r="Q804" s="285"/>
      <c r="R804" s="285"/>
      <c r="S804" s="285"/>
    </row>
    <row r="805" spans="12:19">
      <c r="L805" s="285"/>
      <c r="M805" s="408"/>
      <c r="O805" s="285"/>
      <c r="P805" s="285"/>
      <c r="Q805" s="285"/>
      <c r="R805" s="285"/>
      <c r="S805" s="285"/>
    </row>
    <row r="806" spans="12:19">
      <c r="L806" s="285"/>
      <c r="M806" s="408"/>
      <c r="O806" s="285"/>
      <c r="P806" s="285"/>
      <c r="Q806" s="285"/>
      <c r="R806" s="285"/>
      <c r="S806" s="285"/>
    </row>
    <row r="807" spans="12:19">
      <c r="L807" s="285"/>
      <c r="M807" s="408"/>
      <c r="O807" s="285"/>
      <c r="P807" s="285"/>
      <c r="Q807" s="285"/>
      <c r="R807" s="285"/>
      <c r="S807" s="285"/>
    </row>
    <row r="808" spans="12:19">
      <c r="L808" s="285"/>
      <c r="M808" s="408"/>
      <c r="O808" s="285"/>
      <c r="P808" s="285"/>
      <c r="Q808" s="285"/>
      <c r="R808" s="285"/>
      <c r="S808" s="285"/>
    </row>
    <row r="809" spans="12:19">
      <c r="L809" s="285"/>
      <c r="M809" s="408"/>
      <c r="O809" s="285"/>
      <c r="P809" s="285"/>
      <c r="Q809" s="285"/>
      <c r="R809" s="285"/>
      <c r="S809" s="285"/>
    </row>
    <row r="810" spans="12:19">
      <c r="L810" s="285"/>
      <c r="M810" s="408"/>
      <c r="O810" s="285"/>
      <c r="P810" s="285"/>
      <c r="Q810" s="285"/>
      <c r="R810" s="285"/>
      <c r="S810" s="285"/>
    </row>
    <row r="811" spans="12:19">
      <c r="L811" s="285"/>
      <c r="M811" s="408"/>
      <c r="O811" s="285"/>
      <c r="P811" s="285"/>
      <c r="Q811" s="285"/>
      <c r="R811" s="285"/>
      <c r="S811" s="285"/>
    </row>
    <row r="812" spans="12:19">
      <c r="L812" s="285"/>
      <c r="M812" s="408"/>
      <c r="O812" s="285"/>
      <c r="P812" s="285"/>
      <c r="Q812" s="285"/>
      <c r="R812" s="285"/>
      <c r="S812" s="285"/>
    </row>
    <row r="813" spans="12:19">
      <c r="L813" s="285"/>
      <c r="M813" s="408"/>
      <c r="O813" s="285"/>
      <c r="P813" s="285"/>
      <c r="Q813" s="285"/>
      <c r="R813" s="285"/>
      <c r="S813" s="285"/>
    </row>
    <row r="814" spans="12:19">
      <c r="L814" s="285"/>
      <c r="M814" s="408"/>
      <c r="O814" s="285"/>
      <c r="P814" s="285"/>
      <c r="Q814" s="285"/>
      <c r="R814" s="285"/>
      <c r="S814" s="285"/>
    </row>
    <row r="815" spans="12:19">
      <c r="L815" s="285"/>
      <c r="M815" s="408"/>
      <c r="O815" s="285"/>
      <c r="P815" s="285"/>
      <c r="Q815" s="285"/>
      <c r="R815" s="285"/>
      <c r="S815" s="285"/>
    </row>
    <row r="816" spans="12:19">
      <c r="L816" s="285"/>
      <c r="M816" s="408"/>
      <c r="O816" s="285"/>
      <c r="P816" s="285"/>
      <c r="Q816" s="285"/>
      <c r="R816" s="285"/>
      <c r="S816" s="285"/>
    </row>
    <row r="817" spans="12:19">
      <c r="L817" s="285"/>
      <c r="M817" s="408"/>
      <c r="O817" s="285"/>
      <c r="P817" s="285"/>
      <c r="Q817" s="285"/>
      <c r="R817" s="285"/>
      <c r="S817" s="285"/>
    </row>
    <row r="818" spans="12:19">
      <c r="L818" s="285"/>
      <c r="M818" s="408"/>
      <c r="O818" s="285"/>
      <c r="P818" s="285"/>
      <c r="Q818" s="285"/>
      <c r="R818" s="285"/>
      <c r="S818" s="285"/>
    </row>
    <row r="819" spans="12:19">
      <c r="L819" s="285"/>
      <c r="M819" s="408"/>
      <c r="O819" s="285"/>
      <c r="P819" s="285"/>
      <c r="Q819" s="285"/>
      <c r="R819" s="285"/>
      <c r="S819" s="285"/>
    </row>
    <row r="820" spans="12:19">
      <c r="L820" s="285"/>
      <c r="M820" s="408"/>
      <c r="O820" s="285"/>
      <c r="P820" s="285"/>
      <c r="Q820" s="285"/>
      <c r="R820" s="285"/>
      <c r="S820" s="285"/>
    </row>
    <row r="821" spans="12:19">
      <c r="L821" s="285"/>
      <c r="M821" s="408"/>
      <c r="O821" s="285"/>
      <c r="P821" s="285"/>
      <c r="Q821" s="285"/>
      <c r="R821" s="285"/>
      <c r="S821" s="285"/>
    </row>
    <row r="822" spans="12:19">
      <c r="L822" s="285"/>
      <c r="M822" s="408"/>
      <c r="O822" s="285"/>
      <c r="P822" s="285"/>
      <c r="Q822" s="285"/>
      <c r="R822" s="285"/>
      <c r="S822" s="285"/>
    </row>
    <row r="823" spans="12:19">
      <c r="L823" s="285"/>
      <c r="M823" s="408"/>
      <c r="O823" s="285"/>
      <c r="P823" s="285"/>
      <c r="Q823" s="285"/>
      <c r="R823" s="285"/>
      <c r="S823" s="285"/>
    </row>
    <row r="824" spans="12:19">
      <c r="L824" s="285"/>
      <c r="M824" s="408"/>
      <c r="O824" s="285"/>
      <c r="P824" s="285"/>
      <c r="Q824" s="285"/>
      <c r="R824" s="285"/>
      <c r="S824" s="285"/>
    </row>
    <row r="825" spans="12:19">
      <c r="L825" s="285"/>
      <c r="M825" s="408"/>
      <c r="O825" s="285"/>
      <c r="P825" s="285"/>
      <c r="Q825" s="285"/>
      <c r="R825" s="285"/>
      <c r="S825" s="285"/>
    </row>
    <row r="826" spans="12:19">
      <c r="L826" s="285"/>
      <c r="M826" s="408"/>
      <c r="O826" s="285"/>
      <c r="P826" s="285"/>
      <c r="Q826" s="285"/>
      <c r="R826" s="285"/>
      <c r="S826" s="285"/>
    </row>
    <row r="827" spans="12:19">
      <c r="L827" s="285"/>
      <c r="M827" s="408"/>
      <c r="O827" s="285"/>
      <c r="P827" s="285"/>
      <c r="Q827" s="285"/>
      <c r="R827" s="285"/>
      <c r="S827" s="285"/>
    </row>
    <row r="828" spans="12:19">
      <c r="L828" s="285"/>
      <c r="M828" s="408"/>
      <c r="O828" s="285"/>
      <c r="P828" s="285"/>
      <c r="Q828" s="285"/>
      <c r="R828" s="285"/>
      <c r="S828" s="285"/>
    </row>
    <row r="829" spans="12:19">
      <c r="L829" s="285"/>
      <c r="M829" s="408"/>
      <c r="O829" s="285"/>
      <c r="P829" s="285"/>
      <c r="Q829" s="285"/>
      <c r="R829" s="285"/>
      <c r="S829" s="285"/>
    </row>
    <row r="830" spans="12:19">
      <c r="L830" s="285"/>
      <c r="M830" s="408"/>
      <c r="O830" s="285"/>
      <c r="P830" s="285"/>
      <c r="Q830" s="285"/>
      <c r="R830" s="285"/>
      <c r="S830" s="285"/>
    </row>
    <row r="831" spans="12:19">
      <c r="L831" s="285"/>
      <c r="M831" s="408"/>
      <c r="O831" s="285"/>
      <c r="P831" s="285"/>
      <c r="Q831" s="285"/>
      <c r="R831" s="285"/>
      <c r="S831" s="285"/>
    </row>
    <row r="832" spans="12:19">
      <c r="L832" s="285"/>
      <c r="M832" s="408"/>
      <c r="O832" s="285"/>
      <c r="P832" s="285"/>
      <c r="Q832" s="285"/>
      <c r="R832" s="285"/>
      <c r="S832" s="285"/>
    </row>
    <row r="833" spans="12:19">
      <c r="L833" s="285"/>
      <c r="M833" s="408"/>
      <c r="O833" s="285"/>
      <c r="P833" s="285"/>
      <c r="Q833" s="285"/>
      <c r="R833" s="285"/>
      <c r="S833" s="285"/>
    </row>
    <row r="834" spans="12:19">
      <c r="L834" s="285"/>
      <c r="M834" s="408"/>
      <c r="O834" s="285"/>
      <c r="P834" s="285"/>
      <c r="Q834" s="285"/>
      <c r="R834" s="285"/>
      <c r="S834" s="285"/>
    </row>
    <row r="835" spans="12:19">
      <c r="L835" s="285"/>
      <c r="M835" s="408"/>
      <c r="O835" s="285"/>
      <c r="P835" s="285"/>
      <c r="Q835" s="285"/>
      <c r="R835" s="285"/>
      <c r="S835" s="285"/>
    </row>
    <row r="836" spans="12:19">
      <c r="L836" s="285"/>
      <c r="M836" s="408"/>
      <c r="O836" s="285"/>
      <c r="P836" s="285"/>
      <c r="Q836" s="285"/>
      <c r="R836" s="285"/>
      <c r="S836" s="285"/>
    </row>
    <row r="837" spans="12:19">
      <c r="L837" s="285"/>
      <c r="M837" s="408"/>
      <c r="O837" s="285"/>
      <c r="P837" s="285"/>
      <c r="Q837" s="285"/>
      <c r="R837" s="285"/>
      <c r="S837" s="285"/>
    </row>
    <row r="838" spans="12:19">
      <c r="L838" s="285"/>
      <c r="M838" s="408"/>
      <c r="O838" s="285"/>
      <c r="P838" s="285"/>
      <c r="Q838" s="285"/>
      <c r="R838" s="285"/>
      <c r="S838" s="285"/>
    </row>
    <row r="839" spans="12:19">
      <c r="L839" s="285"/>
      <c r="M839" s="408"/>
      <c r="O839" s="285"/>
      <c r="P839" s="285"/>
      <c r="Q839" s="285"/>
      <c r="R839" s="285"/>
      <c r="S839" s="285"/>
    </row>
    <row r="840" spans="12:19">
      <c r="L840" s="285"/>
      <c r="M840" s="408"/>
      <c r="O840" s="285"/>
      <c r="P840" s="285"/>
      <c r="Q840" s="285"/>
      <c r="R840" s="285"/>
      <c r="S840" s="285"/>
    </row>
    <row r="841" spans="12:19">
      <c r="L841" s="285"/>
      <c r="M841" s="408"/>
      <c r="O841" s="285"/>
      <c r="P841" s="285"/>
      <c r="Q841" s="285"/>
      <c r="R841" s="285"/>
      <c r="S841" s="285"/>
    </row>
    <row r="842" spans="12:19">
      <c r="L842" s="285"/>
      <c r="M842" s="408"/>
      <c r="O842" s="285"/>
      <c r="P842" s="285"/>
      <c r="Q842" s="285"/>
      <c r="R842" s="285"/>
      <c r="S842" s="285"/>
    </row>
    <row r="843" spans="12:19">
      <c r="L843" s="285"/>
      <c r="M843" s="408"/>
      <c r="O843" s="285"/>
      <c r="P843" s="285"/>
      <c r="Q843" s="285"/>
      <c r="R843" s="285"/>
      <c r="S843" s="285"/>
    </row>
    <row r="844" spans="12:19">
      <c r="L844" s="285"/>
      <c r="M844" s="408"/>
      <c r="O844" s="285"/>
      <c r="P844" s="285"/>
      <c r="Q844" s="285"/>
      <c r="R844" s="285"/>
      <c r="S844" s="285"/>
    </row>
    <row r="845" spans="12:19">
      <c r="L845" s="285"/>
      <c r="M845" s="408"/>
      <c r="O845" s="285"/>
      <c r="P845" s="285"/>
      <c r="Q845" s="285"/>
      <c r="R845" s="285"/>
      <c r="S845" s="285"/>
    </row>
    <row r="846" spans="12:19">
      <c r="L846" s="285"/>
      <c r="M846" s="408"/>
      <c r="O846" s="285"/>
      <c r="P846" s="285"/>
      <c r="Q846" s="285"/>
      <c r="R846" s="285"/>
      <c r="S846" s="285"/>
    </row>
    <row r="847" spans="12:19">
      <c r="L847" s="285"/>
      <c r="M847" s="408"/>
      <c r="O847" s="285"/>
      <c r="P847" s="285"/>
      <c r="Q847" s="285"/>
      <c r="R847" s="285"/>
      <c r="S847" s="285"/>
    </row>
    <row r="848" spans="12:19">
      <c r="L848" s="285"/>
      <c r="M848" s="408"/>
      <c r="O848" s="285"/>
      <c r="P848" s="285"/>
      <c r="Q848" s="285"/>
      <c r="R848" s="285"/>
      <c r="S848" s="285"/>
    </row>
    <row r="849" spans="12:19">
      <c r="L849" s="285"/>
      <c r="M849" s="408"/>
      <c r="O849" s="285"/>
      <c r="P849" s="285"/>
      <c r="Q849" s="285"/>
      <c r="R849" s="285"/>
      <c r="S849" s="285"/>
    </row>
    <row r="850" spans="12:19">
      <c r="L850" s="285"/>
      <c r="M850" s="408"/>
      <c r="O850" s="285"/>
      <c r="P850" s="285"/>
      <c r="Q850" s="285"/>
      <c r="R850" s="285"/>
      <c r="S850" s="285"/>
    </row>
    <row r="851" spans="12:19">
      <c r="L851" s="285"/>
      <c r="M851" s="408"/>
      <c r="O851" s="285"/>
      <c r="P851" s="285"/>
      <c r="Q851" s="285"/>
      <c r="R851" s="285"/>
      <c r="S851" s="285"/>
    </row>
    <row r="852" spans="12:19">
      <c r="L852" s="285"/>
      <c r="M852" s="408"/>
      <c r="O852" s="285"/>
      <c r="P852" s="285"/>
      <c r="Q852" s="285"/>
      <c r="R852" s="285"/>
      <c r="S852" s="285"/>
    </row>
    <row r="853" spans="12:19">
      <c r="L853" s="285"/>
      <c r="M853" s="408"/>
      <c r="O853" s="285"/>
      <c r="P853" s="285"/>
      <c r="Q853" s="285"/>
      <c r="R853" s="285"/>
      <c r="S853" s="285"/>
    </row>
    <row r="854" spans="12:19">
      <c r="L854" s="285"/>
      <c r="M854" s="408"/>
      <c r="O854" s="285"/>
      <c r="P854" s="285"/>
      <c r="Q854" s="285"/>
      <c r="R854" s="285"/>
      <c r="S854" s="285"/>
    </row>
    <row r="855" spans="12:19">
      <c r="L855" s="285"/>
      <c r="M855" s="408"/>
      <c r="O855" s="285"/>
      <c r="P855" s="285"/>
      <c r="Q855" s="285"/>
      <c r="R855" s="285"/>
      <c r="S855" s="285"/>
    </row>
    <row r="856" spans="12:19">
      <c r="L856" s="285"/>
      <c r="M856" s="408"/>
      <c r="O856" s="285"/>
      <c r="P856" s="285"/>
      <c r="Q856" s="285"/>
      <c r="R856" s="285"/>
      <c r="S856" s="285"/>
    </row>
    <row r="857" spans="12:19">
      <c r="L857" s="285"/>
      <c r="M857" s="408"/>
      <c r="O857" s="285"/>
      <c r="P857" s="285"/>
      <c r="Q857" s="285"/>
      <c r="R857" s="285"/>
      <c r="S857" s="285"/>
    </row>
    <row r="858" spans="12:19">
      <c r="L858" s="285"/>
      <c r="M858" s="408"/>
      <c r="O858" s="285"/>
      <c r="P858" s="285"/>
      <c r="Q858" s="285"/>
      <c r="R858" s="285"/>
      <c r="S858" s="285"/>
    </row>
    <row r="859" spans="12:19">
      <c r="L859" s="285"/>
      <c r="M859" s="408"/>
      <c r="O859" s="285"/>
      <c r="P859" s="285"/>
      <c r="Q859" s="285"/>
      <c r="R859" s="285"/>
      <c r="S859" s="285"/>
    </row>
    <row r="860" spans="12:19">
      <c r="L860" s="285"/>
      <c r="M860" s="408"/>
      <c r="O860" s="285"/>
      <c r="P860" s="285"/>
      <c r="Q860" s="285"/>
      <c r="R860" s="285"/>
      <c r="S860" s="285"/>
    </row>
    <row r="861" spans="12:19">
      <c r="L861" s="285"/>
      <c r="M861" s="408"/>
      <c r="O861" s="285"/>
      <c r="P861" s="285"/>
      <c r="Q861" s="285"/>
      <c r="R861" s="285"/>
      <c r="S861" s="285"/>
    </row>
    <row r="862" spans="12:19">
      <c r="L862" s="285"/>
      <c r="M862" s="408"/>
      <c r="O862" s="285"/>
      <c r="P862" s="285"/>
      <c r="Q862" s="285"/>
      <c r="R862" s="285"/>
      <c r="S862" s="285"/>
    </row>
    <row r="863" spans="12:19">
      <c r="L863" s="285"/>
      <c r="M863" s="408"/>
      <c r="O863" s="285"/>
      <c r="P863" s="285"/>
      <c r="Q863" s="285"/>
      <c r="R863" s="285"/>
      <c r="S863" s="285"/>
    </row>
    <row r="864" spans="12:19">
      <c r="L864" s="285"/>
      <c r="M864" s="408"/>
      <c r="O864" s="285"/>
      <c r="P864" s="285"/>
      <c r="Q864" s="285"/>
      <c r="R864" s="285"/>
      <c r="S864" s="285"/>
    </row>
    <row r="865" spans="12:19">
      <c r="L865" s="285"/>
      <c r="M865" s="408"/>
      <c r="O865" s="285"/>
      <c r="P865" s="285"/>
      <c r="Q865" s="285"/>
      <c r="R865" s="285"/>
      <c r="S865" s="285"/>
    </row>
    <row r="866" spans="12:19">
      <c r="L866" s="285"/>
      <c r="M866" s="408"/>
      <c r="O866" s="285"/>
      <c r="P866" s="285"/>
      <c r="Q866" s="285"/>
      <c r="R866" s="285"/>
      <c r="S866" s="285"/>
    </row>
    <row r="867" spans="12:19">
      <c r="L867" s="285"/>
      <c r="M867" s="408"/>
      <c r="O867" s="285"/>
      <c r="P867" s="285"/>
      <c r="Q867" s="285"/>
      <c r="R867" s="285"/>
      <c r="S867" s="285"/>
    </row>
    <row r="868" spans="12:19">
      <c r="L868" s="285"/>
      <c r="M868" s="408"/>
      <c r="O868" s="285"/>
      <c r="P868" s="285"/>
      <c r="Q868" s="285"/>
      <c r="R868" s="285"/>
      <c r="S868" s="285"/>
    </row>
    <row r="869" spans="12:19">
      <c r="L869" s="285"/>
      <c r="M869" s="408"/>
      <c r="O869" s="285"/>
      <c r="P869" s="285"/>
      <c r="Q869" s="285"/>
      <c r="R869" s="285"/>
      <c r="S869" s="285"/>
    </row>
    <row r="870" spans="12:19">
      <c r="L870" s="285"/>
      <c r="M870" s="408"/>
      <c r="O870" s="285"/>
      <c r="P870" s="285"/>
      <c r="Q870" s="285"/>
      <c r="R870" s="285"/>
      <c r="S870" s="285"/>
    </row>
    <row r="871" spans="12:19">
      <c r="L871" s="285"/>
      <c r="M871" s="408"/>
      <c r="O871" s="285"/>
      <c r="P871" s="285"/>
      <c r="Q871" s="285"/>
      <c r="R871" s="285"/>
      <c r="S871" s="285"/>
    </row>
    <row r="872" spans="12:19">
      <c r="L872" s="285"/>
      <c r="M872" s="408"/>
      <c r="O872" s="285"/>
      <c r="P872" s="285"/>
      <c r="Q872" s="285"/>
      <c r="R872" s="285"/>
      <c r="S872" s="285"/>
    </row>
    <row r="873" spans="12:19">
      <c r="L873" s="285"/>
      <c r="M873" s="408"/>
      <c r="O873" s="285"/>
      <c r="P873" s="285"/>
      <c r="Q873" s="285"/>
      <c r="R873" s="285"/>
      <c r="S873" s="285"/>
    </row>
    <row r="874" spans="12:19">
      <c r="L874" s="285"/>
      <c r="M874" s="408"/>
      <c r="O874" s="285"/>
      <c r="P874" s="285"/>
      <c r="Q874" s="285"/>
      <c r="R874" s="285"/>
      <c r="S874" s="285"/>
    </row>
    <row r="875" spans="12:19">
      <c r="L875" s="285"/>
      <c r="M875" s="408"/>
      <c r="O875" s="285"/>
      <c r="P875" s="285"/>
      <c r="Q875" s="285"/>
      <c r="R875" s="285"/>
      <c r="S875" s="285"/>
    </row>
    <row r="876" spans="12:19">
      <c r="L876" s="285"/>
      <c r="M876" s="408"/>
      <c r="O876" s="285"/>
      <c r="P876" s="285"/>
      <c r="Q876" s="285"/>
      <c r="R876" s="285"/>
      <c r="S876" s="285"/>
    </row>
    <row r="877" spans="12:19">
      <c r="L877" s="285"/>
      <c r="M877" s="408"/>
      <c r="O877" s="285"/>
      <c r="P877" s="285"/>
      <c r="Q877" s="285"/>
      <c r="R877" s="285"/>
      <c r="S877" s="285"/>
    </row>
    <row r="878" spans="12:19">
      <c r="L878" s="285"/>
      <c r="M878" s="408"/>
      <c r="O878" s="285"/>
      <c r="P878" s="285"/>
      <c r="Q878" s="285"/>
      <c r="R878" s="285"/>
      <c r="S878" s="285"/>
    </row>
    <row r="879" spans="12:19">
      <c r="L879" s="285"/>
      <c r="M879" s="408"/>
      <c r="O879" s="285"/>
      <c r="P879" s="285"/>
      <c r="Q879" s="285"/>
      <c r="R879" s="285"/>
      <c r="S879" s="285"/>
    </row>
    <row r="880" spans="12:19">
      <c r="L880" s="285"/>
      <c r="M880" s="408"/>
      <c r="O880" s="285"/>
      <c r="P880" s="285"/>
      <c r="Q880" s="285"/>
      <c r="R880" s="285"/>
      <c r="S880" s="285"/>
    </row>
    <row r="881" spans="12:19">
      <c r="L881" s="285"/>
      <c r="M881" s="408"/>
      <c r="O881" s="285"/>
      <c r="P881" s="285"/>
      <c r="Q881" s="285"/>
      <c r="R881" s="285"/>
      <c r="S881" s="285"/>
    </row>
    <row r="882" spans="12:19">
      <c r="L882" s="285"/>
      <c r="M882" s="408"/>
      <c r="O882" s="285"/>
      <c r="P882" s="285"/>
      <c r="Q882" s="285"/>
      <c r="R882" s="285"/>
      <c r="S882" s="285"/>
    </row>
    <row r="883" spans="12:19">
      <c r="L883" s="285"/>
      <c r="M883" s="408"/>
      <c r="O883" s="285"/>
      <c r="P883" s="285"/>
      <c r="Q883" s="285"/>
      <c r="R883" s="285"/>
      <c r="S883" s="285"/>
    </row>
    <row r="884" spans="12:19">
      <c r="L884" s="285"/>
      <c r="M884" s="408"/>
      <c r="O884" s="285"/>
      <c r="P884" s="285"/>
      <c r="Q884" s="285"/>
      <c r="R884" s="285"/>
      <c r="S884" s="285"/>
    </row>
    <row r="885" spans="12:19">
      <c r="L885" s="285"/>
      <c r="M885" s="408"/>
      <c r="O885" s="285"/>
      <c r="P885" s="285"/>
      <c r="Q885" s="285"/>
      <c r="R885" s="285"/>
      <c r="S885" s="285"/>
    </row>
    <row r="886" spans="12:19">
      <c r="L886" s="285"/>
      <c r="M886" s="408"/>
      <c r="O886" s="285"/>
      <c r="P886" s="285"/>
      <c r="Q886" s="285"/>
      <c r="R886" s="285"/>
      <c r="S886" s="285"/>
    </row>
    <row r="887" spans="12:19">
      <c r="L887" s="285"/>
      <c r="M887" s="408"/>
      <c r="O887" s="285"/>
      <c r="P887" s="285"/>
      <c r="Q887" s="285"/>
      <c r="R887" s="285"/>
      <c r="S887" s="285"/>
    </row>
    <row r="888" spans="12:19">
      <c r="L888" s="285"/>
      <c r="M888" s="408"/>
      <c r="O888" s="285"/>
      <c r="P888" s="285"/>
      <c r="Q888" s="285"/>
      <c r="R888" s="285"/>
      <c r="S888" s="285"/>
    </row>
    <row r="889" spans="12:19">
      <c r="L889" s="285"/>
      <c r="M889" s="408"/>
      <c r="O889" s="285"/>
      <c r="P889" s="285"/>
      <c r="Q889" s="285"/>
      <c r="R889" s="285"/>
      <c r="S889" s="285"/>
    </row>
    <row r="890" spans="12:19">
      <c r="L890" s="285"/>
      <c r="M890" s="408"/>
      <c r="O890" s="285"/>
      <c r="P890" s="285"/>
      <c r="Q890" s="285"/>
      <c r="R890" s="285"/>
      <c r="S890" s="285"/>
    </row>
    <row r="891" spans="12:19">
      <c r="L891" s="285"/>
      <c r="M891" s="408"/>
      <c r="O891" s="285"/>
      <c r="P891" s="285"/>
      <c r="Q891" s="285"/>
      <c r="R891" s="285"/>
      <c r="S891" s="285"/>
    </row>
    <row r="892" spans="12:19">
      <c r="L892" s="285"/>
      <c r="M892" s="408"/>
      <c r="O892" s="285"/>
      <c r="P892" s="285"/>
      <c r="Q892" s="285"/>
      <c r="R892" s="285"/>
      <c r="S892" s="285"/>
    </row>
    <row r="893" spans="12:19">
      <c r="L893" s="285"/>
      <c r="M893" s="408"/>
      <c r="O893" s="285"/>
      <c r="P893" s="285"/>
      <c r="Q893" s="285"/>
      <c r="R893" s="285"/>
      <c r="S893" s="285"/>
    </row>
    <row r="894" spans="12:19">
      <c r="L894" s="285"/>
      <c r="M894" s="408"/>
      <c r="O894" s="285"/>
      <c r="P894" s="285"/>
      <c r="Q894" s="285"/>
      <c r="R894" s="285"/>
      <c r="S894" s="285"/>
    </row>
    <row r="895" spans="12:19">
      <c r="L895" s="285"/>
      <c r="M895" s="408"/>
      <c r="O895" s="285"/>
      <c r="P895" s="285"/>
      <c r="Q895" s="285"/>
      <c r="R895" s="285"/>
      <c r="S895" s="285"/>
    </row>
    <row r="896" spans="12:19">
      <c r="L896" s="285"/>
      <c r="M896" s="408"/>
      <c r="O896" s="285"/>
      <c r="P896" s="285"/>
      <c r="Q896" s="285"/>
      <c r="R896" s="285"/>
      <c r="S896" s="285"/>
    </row>
    <row r="897" spans="12:19">
      <c r="L897" s="285"/>
      <c r="M897" s="408"/>
      <c r="O897" s="285"/>
      <c r="P897" s="285"/>
      <c r="Q897" s="285"/>
      <c r="R897" s="285"/>
      <c r="S897" s="285"/>
    </row>
    <row r="898" spans="12:19">
      <c r="L898" s="285"/>
      <c r="M898" s="408"/>
      <c r="O898" s="285"/>
      <c r="P898" s="285"/>
      <c r="Q898" s="285"/>
      <c r="R898" s="285"/>
      <c r="S898" s="285"/>
    </row>
    <row r="899" spans="12:19">
      <c r="L899" s="285"/>
      <c r="M899" s="408"/>
      <c r="O899" s="285"/>
      <c r="P899" s="285"/>
      <c r="Q899" s="285"/>
      <c r="R899" s="285"/>
      <c r="S899" s="285"/>
    </row>
    <row r="900" spans="12:19">
      <c r="L900" s="285"/>
      <c r="M900" s="408"/>
      <c r="O900" s="285"/>
      <c r="P900" s="285"/>
      <c r="Q900" s="285"/>
      <c r="R900" s="285"/>
      <c r="S900" s="285"/>
    </row>
    <row r="901" spans="12:19">
      <c r="L901" s="285"/>
      <c r="M901" s="408"/>
      <c r="O901" s="285"/>
      <c r="P901" s="285"/>
      <c r="Q901" s="285"/>
      <c r="R901" s="285"/>
      <c r="S901" s="285"/>
    </row>
    <row r="902" spans="12:19">
      <c r="L902" s="285"/>
      <c r="M902" s="408"/>
      <c r="O902" s="285"/>
      <c r="P902" s="285"/>
      <c r="Q902" s="285"/>
      <c r="R902" s="285"/>
      <c r="S902" s="285"/>
    </row>
    <row r="903" spans="12:19">
      <c r="L903" s="285"/>
      <c r="M903" s="408"/>
      <c r="O903" s="285"/>
      <c r="P903" s="285"/>
      <c r="Q903" s="285"/>
      <c r="R903" s="285"/>
      <c r="S903" s="285"/>
    </row>
    <row r="904" spans="12:19">
      <c r="L904" s="285"/>
      <c r="M904" s="408"/>
      <c r="O904" s="285"/>
      <c r="P904" s="285"/>
      <c r="Q904" s="285"/>
      <c r="R904" s="285"/>
      <c r="S904" s="285"/>
    </row>
    <row r="905" spans="12:19">
      <c r="L905" s="285"/>
      <c r="M905" s="408"/>
      <c r="O905" s="285"/>
      <c r="P905" s="285"/>
      <c r="Q905" s="285"/>
      <c r="R905" s="285"/>
      <c r="S905" s="285"/>
    </row>
    <row r="906" spans="12:19">
      <c r="L906" s="285"/>
      <c r="M906" s="408"/>
      <c r="O906" s="285"/>
      <c r="P906" s="285"/>
      <c r="Q906" s="285"/>
      <c r="R906" s="285"/>
      <c r="S906" s="285"/>
    </row>
    <row r="907" spans="12:19">
      <c r="L907" s="285"/>
      <c r="M907" s="408"/>
      <c r="O907" s="285"/>
      <c r="P907" s="285"/>
      <c r="Q907" s="285"/>
      <c r="R907" s="285"/>
      <c r="S907" s="285"/>
    </row>
    <row r="908" spans="12:19">
      <c r="L908" s="285"/>
      <c r="M908" s="408"/>
      <c r="O908" s="285"/>
      <c r="P908" s="285"/>
      <c r="Q908" s="285"/>
      <c r="R908" s="285"/>
      <c r="S908" s="285"/>
    </row>
    <row r="909" spans="12:19">
      <c r="L909" s="285"/>
      <c r="M909" s="408"/>
      <c r="O909" s="285"/>
      <c r="P909" s="285"/>
      <c r="Q909" s="285"/>
      <c r="R909" s="285"/>
      <c r="S909" s="285"/>
    </row>
    <row r="910" spans="12:19">
      <c r="L910" s="285"/>
      <c r="M910" s="408"/>
      <c r="O910" s="285"/>
      <c r="P910" s="285"/>
      <c r="Q910" s="285"/>
      <c r="R910" s="285"/>
      <c r="S910" s="285"/>
    </row>
    <row r="911" spans="12:19">
      <c r="L911" s="285"/>
      <c r="M911" s="408"/>
      <c r="O911" s="285"/>
      <c r="P911" s="285"/>
      <c r="Q911" s="285"/>
      <c r="R911" s="285"/>
      <c r="S911" s="285"/>
    </row>
    <row r="912" spans="12:19">
      <c r="L912" s="285"/>
      <c r="M912" s="408"/>
      <c r="O912" s="285"/>
      <c r="P912" s="285"/>
      <c r="Q912" s="285"/>
      <c r="R912" s="285"/>
      <c r="S912" s="285"/>
    </row>
    <row r="913" spans="12:19">
      <c r="L913" s="285"/>
      <c r="M913" s="408"/>
      <c r="O913" s="285"/>
      <c r="P913" s="285"/>
      <c r="Q913" s="285"/>
      <c r="R913" s="285"/>
      <c r="S913" s="285"/>
    </row>
    <row r="914" spans="12:19">
      <c r="L914" s="285"/>
      <c r="M914" s="408"/>
      <c r="O914" s="285"/>
      <c r="P914" s="285"/>
      <c r="Q914" s="285"/>
      <c r="R914" s="285"/>
      <c r="S914" s="285"/>
    </row>
    <row r="915" spans="12:19">
      <c r="L915" s="285"/>
      <c r="M915" s="408"/>
      <c r="O915" s="285"/>
      <c r="P915" s="285"/>
      <c r="Q915" s="285"/>
      <c r="R915" s="285"/>
      <c r="S915" s="285"/>
    </row>
    <row r="916" spans="12:19">
      <c r="L916" s="285"/>
      <c r="M916" s="408"/>
      <c r="O916" s="285"/>
      <c r="P916" s="285"/>
      <c r="Q916" s="285"/>
      <c r="R916" s="285"/>
      <c r="S916" s="285"/>
    </row>
    <row r="917" spans="12:19">
      <c r="L917" s="285"/>
      <c r="M917" s="408"/>
      <c r="O917" s="285"/>
      <c r="P917" s="285"/>
      <c r="Q917" s="285"/>
      <c r="R917" s="285"/>
      <c r="S917" s="285"/>
    </row>
    <row r="918" spans="12:19">
      <c r="L918" s="285"/>
      <c r="M918" s="408"/>
      <c r="O918" s="285"/>
      <c r="P918" s="285"/>
      <c r="Q918" s="285"/>
      <c r="R918" s="285"/>
      <c r="S918" s="285"/>
    </row>
    <row r="919" spans="12:19">
      <c r="L919" s="285"/>
      <c r="M919" s="408"/>
      <c r="O919" s="285"/>
      <c r="P919" s="285"/>
      <c r="Q919" s="285"/>
      <c r="R919" s="285"/>
      <c r="S919" s="285"/>
    </row>
    <row r="920" spans="12:19">
      <c r="L920" s="285"/>
      <c r="M920" s="408"/>
      <c r="O920" s="285"/>
      <c r="P920" s="285"/>
      <c r="Q920" s="285"/>
      <c r="R920" s="285"/>
      <c r="S920" s="285"/>
    </row>
    <row r="921" spans="12:19">
      <c r="L921" s="285"/>
      <c r="M921" s="408"/>
      <c r="O921" s="285"/>
      <c r="P921" s="285"/>
      <c r="Q921" s="285"/>
      <c r="R921" s="285"/>
      <c r="S921" s="285"/>
    </row>
    <row r="922" spans="12:19">
      <c r="L922" s="285"/>
      <c r="M922" s="408"/>
      <c r="O922" s="285"/>
      <c r="P922" s="285"/>
      <c r="Q922" s="285"/>
      <c r="R922" s="285"/>
      <c r="S922" s="285"/>
    </row>
    <row r="923" spans="12:19">
      <c r="L923" s="285"/>
      <c r="M923" s="408"/>
      <c r="O923" s="285"/>
      <c r="P923" s="285"/>
      <c r="Q923" s="285"/>
      <c r="R923" s="285"/>
      <c r="S923" s="285"/>
    </row>
    <row r="924" spans="12:19">
      <c r="L924" s="285"/>
      <c r="M924" s="408"/>
      <c r="O924" s="285"/>
      <c r="P924" s="285"/>
      <c r="Q924" s="285"/>
      <c r="R924" s="285"/>
      <c r="S924" s="285"/>
    </row>
    <row r="925" spans="12:19">
      <c r="L925" s="285"/>
      <c r="M925" s="408"/>
      <c r="O925" s="285"/>
      <c r="P925" s="285"/>
      <c r="Q925" s="285"/>
      <c r="R925" s="285"/>
      <c r="S925" s="285"/>
    </row>
    <row r="926" spans="12:19">
      <c r="L926" s="285"/>
      <c r="M926" s="408"/>
      <c r="O926" s="285"/>
      <c r="P926" s="285"/>
      <c r="Q926" s="285"/>
      <c r="R926" s="285"/>
      <c r="S926" s="285"/>
    </row>
    <row r="927" spans="12:19">
      <c r="L927" s="285"/>
      <c r="M927" s="408"/>
      <c r="O927" s="285"/>
      <c r="P927" s="285"/>
      <c r="Q927" s="285"/>
      <c r="R927" s="285"/>
      <c r="S927" s="285"/>
    </row>
    <row r="928" spans="12:19">
      <c r="L928" s="285"/>
      <c r="M928" s="408"/>
      <c r="O928" s="285"/>
      <c r="P928" s="285"/>
      <c r="Q928" s="285"/>
      <c r="R928" s="285"/>
      <c r="S928" s="285"/>
    </row>
    <row r="929" spans="12:19">
      <c r="L929" s="285"/>
      <c r="M929" s="408"/>
      <c r="O929" s="285"/>
      <c r="P929" s="285"/>
      <c r="Q929" s="285"/>
      <c r="R929" s="285"/>
      <c r="S929" s="285"/>
    </row>
    <row r="930" spans="12:19">
      <c r="L930" s="285"/>
      <c r="M930" s="408"/>
      <c r="O930" s="285"/>
      <c r="P930" s="285"/>
      <c r="Q930" s="285"/>
      <c r="R930" s="285"/>
      <c r="S930" s="285"/>
    </row>
    <row r="931" spans="12:19">
      <c r="L931" s="285"/>
      <c r="M931" s="408"/>
      <c r="O931" s="285"/>
      <c r="P931" s="285"/>
      <c r="Q931" s="285"/>
      <c r="R931" s="285"/>
      <c r="S931" s="285"/>
    </row>
    <row r="932" spans="12:19">
      <c r="L932" s="285"/>
      <c r="M932" s="408"/>
      <c r="O932" s="285"/>
      <c r="P932" s="285"/>
      <c r="Q932" s="285"/>
      <c r="R932" s="285"/>
      <c r="S932" s="285"/>
    </row>
    <row r="933" spans="12:19">
      <c r="L933" s="285"/>
      <c r="M933" s="408"/>
      <c r="O933" s="285"/>
      <c r="P933" s="285"/>
      <c r="Q933" s="285"/>
      <c r="R933" s="285"/>
      <c r="S933" s="285"/>
    </row>
    <row r="934" spans="12:19">
      <c r="L934" s="285"/>
      <c r="M934" s="408"/>
      <c r="O934" s="285"/>
      <c r="P934" s="285"/>
      <c r="Q934" s="285"/>
      <c r="R934" s="285"/>
      <c r="S934" s="285"/>
    </row>
    <row r="935" spans="12:19">
      <c r="L935" s="285"/>
      <c r="M935" s="408"/>
      <c r="O935" s="285"/>
      <c r="P935" s="285"/>
      <c r="Q935" s="285"/>
      <c r="R935" s="285"/>
      <c r="S935" s="285"/>
    </row>
    <row r="936" spans="12:19">
      <c r="L936" s="285"/>
      <c r="M936" s="408"/>
      <c r="O936" s="285"/>
      <c r="P936" s="285"/>
      <c r="Q936" s="285"/>
      <c r="R936" s="285"/>
      <c r="S936" s="285"/>
    </row>
    <row r="937" spans="12:19">
      <c r="L937" s="285"/>
      <c r="M937" s="408"/>
      <c r="O937" s="285"/>
      <c r="P937" s="285"/>
      <c r="Q937" s="285"/>
      <c r="R937" s="285"/>
      <c r="S937" s="285"/>
    </row>
    <row r="938" spans="12:19">
      <c r="L938" s="285"/>
      <c r="M938" s="408"/>
      <c r="O938" s="285"/>
      <c r="P938" s="285"/>
      <c r="Q938" s="285"/>
      <c r="R938" s="285"/>
      <c r="S938" s="285"/>
    </row>
    <row r="939" spans="12:19">
      <c r="L939" s="285"/>
      <c r="M939" s="408"/>
      <c r="O939" s="285"/>
      <c r="P939" s="285"/>
      <c r="Q939" s="285"/>
      <c r="R939" s="285"/>
      <c r="S939" s="285"/>
    </row>
    <row r="940" spans="12:19">
      <c r="L940" s="285"/>
      <c r="M940" s="408"/>
      <c r="O940" s="285"/>
      <c r="P940" s="285"/>
      <c r="Q940" s="285"/>
      <c r="R940" s="285"/>
      <c r="S940" s="285"/>
    </row>
    <row r="941" spans="12:19">
      <c r="L941" s="285"/>
      <c r="M941" s="408"/>
      <c r="O941" s="285"/>
      <c r="P941" s="285"/>
      <c r="Q941" s="285"/>
      <c r="R941" s="285"/>
      <c r="S941" s="285"/>
    </row>
    <row r="942" spans="12:19">
      <c r="L942" s="285"/>
      <c r="M942" s="408"/>
      <c r="O942" s="285"/>
      <c r="P942" s="285"/>
      <c r="Q942" s="285"/>
      <c r="R942" s="285"/>
      <c r="S942" s="285"/>
    </row>
    <row r="943" spans="12:19">
      <c r="L943" s="285"/>
      <c r="M943" s="408"/>
      <c r="O943" s="285"/>
      <c r="P943" s="285"/>
      <c r="Q943" s="285"/>
      <c r="R943" s="285"/>
      <c r="S943" s="285"/>
    </row>
    <row r="944" spans="12:19">
      <c r="L944" s="285"/>
      <c r="M944" s="408"/>
      <c r="O944" s="285"/>
      <c r="P944" s="285"/>
      <c r="Q944" s="285"/>
      <c r="R944" s="285"/>
      <c r="S944" s="285"/>
    </row>
    <row r="945" spans="12:19">
      <c r="L945" s="285"/>
      <c r="M945" s="408"/>
      <c r="O945" s="285"/>
      <c r="P945" s="285"/>
      <c r="Q945" s="285"/>
      <c r="R945" s="285"/>
      <c r="S945" s="285"/>
    </row>
    <row r="946" spans="12:19">
      <c r="L946" s="285"/>
      <c r="M946" s="408"/>
      <c r="O946" s="285"/>
      <c r="P946" s="285"/>
      <c r="Q946" s="285"/>
      <c r="R946" s="285"/>
      <c r="S946" s="285"/>
    </row>
    <row r="947" spans="12:19">
      <c r="L947" s="285"/>
      <c r="M947" s="408"/>
      <c r="O947" s="285"/>
      <c r="P947" s="285"/>
      <c r="Q947" s="285"/>
      <c r="R947" s="285"/>
      <c r="S947" s="285"/>
    </row>
    <row r="948" spans="12:19">
      <c r="L948" s="285"/>
      <c r="M948" s="408"/>
      <c r="O948" s="285"/>
      <c r="P948" s="285"/>
      <c r="Q948" s="285"/>
      <c r="R948" s="285"/>
      <c r="S948" s="285"/>
    </row>
    <row r="949" spans="12:19">
      <c r="L949" s="285"/>
      <c r="M949" s="408"/>
      <c r="O949" s="285"/>
      <c r="P949" s="285"/>
      <c r="Q949" s="285"/>
      <c r="R949" s="285"/>
      <c r="S949" s="285"/>
    </row>
    <row r="950" spans="12:19">
      <c r="L950" s="285"/>
      <c r="M950" s="408"/>
      <c r="O950" s="285"/>
      <c r="P950" s="285"/>
      <c r="Q950" s="285"/>
      <c r="R950" s="285"/>
      <c r="S950" s="285"/>
    </row>
    <row r="951" spans="12:19">
      <c r="L951" s="285"/>
      <c r="M951" s="408"/>
      <c r="O951" s="285"/>
      <c r="P951" s="285"/>
      <c r="Q951" s="285"/>
      <c r="R951" s="285"/>
      <c r="S951" s="285"/>
    </row>
    <row r="952" spans="12:19">
      <c r="L952" s="285"/>
      <c r="M952" s="408"/>
      <c r="O952" s="285"/>
      <c r="P952" s="285"/>
      <c r="Q952" s="285"/>
      <c r="R952" s="285"/>
      <c r="S952" s="285"/>
    </row>
    <row r="953" spans="12:19">
      <c r="L953" s="285"/>
      <c r="M953" s="408"/>
      <c r="O953" s="285"/>
      <c r="P953" s="285"/>
      <c r="Q953" s="285"/>
      <c r="R953" s="285"/>
      <c r="S953" s="285"/>
    </row>
    <row r="954" spans="12:19">
      <c r="L954" s="285"/>
      <c r="M954" s="408"/>
      <c r="O954" s="285"/>
      <c r="P954" s="285"/>
      <c r="Q954" s="285"/>
      <c r="R954" s="285"/>
      <c r="S954" s="285"/>
    </row>
    <row r="955" spans="12:19">
      <c r="L955" s="285"/>
      <c r="M955" s="408"/>
      <c r="O955" s="285"/>
      <c r="P955" s="285"/>
      <c r="Q955" s="285"/>
      <c r="R955" s="285"/>
      <c r="S955" s="285"/>
    </row>
    <row r="956" spans="12:19">
      <c r="L956" s="285"/>
      <c r="M956" s="408"/>
      <c r="O956" s="285"/>
      <c r="P956" s="285"/>
      <c r="Q956" s="285"/>
      <c r="R956" s="285"/>
      <c r="S956" s="285"/>
    </row>
    <row r="957" spans="12:19">
      <c r="L957" s="285"/>
      <c r="M957" s="408"/>
      <c r="O957" s="285"/>
      <c r="P957" s="285"/>
      <c r="Q957" s="285"/>
      <c r="R957" s="285"/>
      <c r="S957" s="285"/>
    </row>
    <row r="958" spans="12:19">
      <c r="L958" s="285"/>
      <c r="M958" s="408"/>
      <c r="O958" s="285"/>
      <c r="P958" s="285"/>
      <c r="Q958" s="285"/>
      <c r="R958" s="285"/>
      <c r="S958" s="285"/>
    </row>
    <row r="959" spans="12:19">
      <c r="L959" s="285"/>
      <c r="M959" s="408"/>
      <c r="O959" s="285"/>
      <c r="P959" s="285"/>
      <c r="Q959" s="285"/>
      <c r="R959" s="285"/>
      <c r="S959" s="285"/>
    </row>
    <row r="960" spans="12:19">
      <c r="L960" s="285"/>
      <c r="M960" s="408"/>
      <c r="O960" s="285"/>
      <c r="P960" s="285"/>
      <c r="Q960" s="285"/>
      <c r="R960" s="285"/>
      <c r="S960" s="285"/>
    </row>
    <row r="961" spans="12:19">
      <c r="L961" s="285"/>
      <c r="M961" s="408"/>
      <c r="O961" s="285"/>
      <c r="P961" s="285"/>
      <c r="Q961" s="285"/>
      <c r="R961" s="285"/>
      <c r="S961" s="285"/>
    </row>
    <row r="962" spans="12:19">
      <c r="L962" s="285"/>
      <c r="M962" s="408"/>
      <c r="O962" s="285"/>
      <c r="P962" s="285"/>
      <c r="Q962" s="285"/>
      <c r="R962" s="285"/>
      <c r="S962" s="285"/>
    </row>
    <row r="963" spans="12:19">
      <c r="L963" s="285"/>
      <c r="M963" s="408"/>
      <c r="O963" s="285"/>
      <c r="P963" s="285"/>
      <c r="Q963" s="285"/>
      <c r="R963" s="285"/>
      <c r="S963" s="285"/>
    </row>
    <row r="964" spans="12:19">
      <c r="L964" s="285"/>
      <c r="M964" s="408"/>
      <c r="O964" s="285"/>
      <c r="P964" s="285"/>
      <c r="Q964" s="285"/>
      <c r="R964" s="285"/>
      <c r="S964" s="285"/>
    </row>
    <row r="965" spans="12:19">
      <c r="L965" s="285"/>
      <c r="M965" s="408"/>
      <c r="O965" s="285"/>
      <c r="P965" s="285"/>
      <c r="Q965" s="285"/>
      <c r="R965" s="285"/>
      <c r="S965" s="285"/>
    </row>
    <row r="966" spans="12:19">
      <c r="L966" s="285"/>
      <c r="M966" s="408"/>
      <c r="O966" s="285"/>
      <c r="P966" s="285"/>
      <c r="Q966" s="285"/>
      <c r="R966" s="285"/>
      <c r="S966" s="285"/>
    </row>
    <row r="967" spans="12:19">
      <c r="L967" s="285"/>
      <c r="M967" s="408"/>
      <c r="O967" s="285"/>
      <c r="P967" s="285"/>
      <c r="Q967" s="285"/>
      <c r="R967" s="285"/>
      <c r="S967" s="285"/>
    </row>
    <row r="968" spans="12:19">
      <c r="L968" s="285"/>
      <c r="M968" s="408"/>
      <c r="O968" s="285"/>
      <c r="P968" s="285"/>
      <c r="Q968" s="285"/>
      <c r="R968" s="285"/>
      <c r="S968" s="285"/>
    </row>
    <row r="969" spans="12:19">
      <c r="L969" s="285"/>
      <c r="M969" s="408"/>
      <c r="O969" s="285"/>
      <c r="P969" s="285"/>
      <c r="Q969" s="285"/>
      <c r="R969" s="285"/>
      <c r="S969" s="285"/>
    </row>
    <row r="970" spans="12:19">
      <c r="L970" s="285"/>
      <c r="M970" s="408"/>
      <c r="O970" s="285"/>
      <c r="P970" s="285"/>
      <c r="Q970" s="285"/>
      <c r="R970" s="285"/>
      <c r="S970" s="285"/>
    </row>
    <row r="971" spans="12:19">
      <c r="L971" s="285"/>
      <c r="M971" s="408"/>
      <c r="O971" s="285"/>
      <c r="P971" s="285"/>
      <c r="Q971" s="285"/>
      <c r="R971" s="285"/>
      <c r="S971" s="285"/>
    </row>
    <row r="972" spans="12:19">
      <c r="L972" s="285"/>
      <c r="M972" s="408"/>
      <c r="O972" s="285"/>
      <c r="P972" s="285"/>
      <c r="Q972" s="285"/>
      <c r="R972" s="285"/>
      <c r="S972" s="285"/>
    </row>
    <row r="973" spans="12:19">
      <c r="L973" s="285"/>
      <c r="M973" s="408"/>
      <c r="O973" s="285"/>
      <c r="P973" s="285"/>
      <c r="Q973" s="285"/>
      <c r="R973" s="285"/>
      <c r="S973" s="285"/>
    </row>
    <row r="974" spans="12:19">
      <c r="L974" s="285"/>
      <c r="M974" s="408"/>
      <c r="O974" s="285"/>
      <c r="P974" s="285"/>
      <c r="Q974" s="285"/>
      <c r="R974" s="285"/>
      <c r="S974" s="285"/>
    </row>
    <row r="975" spans="12:19">
      <c r="L975" s="285"/>
      <c r="M975" s="408"/>
      <c r="O975" s="285"/>
      <c r="P975" s="285"/>
      <c r="Q975" s="285"/>
      <c r="R975" s="285"/>
      <c r="S975" s="285"/>
    </row>
    <row r="976" spans="12:19">
      <c r="L976" s="285"/>
      <c r="M976" s="408"/>
      <c r="O976" s="285"/>
      <c r="P976" s="285"/>
      <c r="Q976" s="285"/>
      <c r="R976" s="285"/>
      <c r="S976" s="285"/>
    </row>
    <row r="977" spans="12:19">
      <c r="L977" s="285"/>
      <c r="M977" s="408"/>
      <c r="O977" s="285"/>
      <c r="P977" s="285"/>
      <c r="Q977" s="285"/>
      <c r="R977" s="285"/>
      <c r="S977" s="285"/>
    </row>
    <row r="978" spans="12:19">
      <c r="L978" s="285"/>
      <c r="M978" s="408"/>
      <c r="O978" s="285"/>
      <c r="P978" s="285"/>
      <c r="Q978" s="285"/>
      <c r="R978" s="285"/>
      <c r="S978" s="285"/>
    </row>
    <row r="979" spans="12:19">
      <c r="L979" s="285"/>
      <c r="M979" s="408"/>
      <c r="O979" s="285"/>
      <c r="P979" s="285"/>
      <c r="Q979" s="285"/>
      <c r="R979" s="285"/>
      <c r="S979" s="285"/>
    </row>
    <row r="980" spans="12:19">
      <c r="L980" s="285"/>
      <c r="M980" s="408"/>
      <c r="O980" s="285"/>
      <c r="P980" s="285"/>
      <c r="Q980" s="285"/>
      <c r="R980" s="285"/>
      <c r="S980" s="285"/>
    </row>
    <row r="981" spans="12:19">
      <c r="L981" s="285"/>
      <c r="M981" s="408"/>
      <c r="O981" s="285"/>
      <c r="P981" s="285"/>
      <c r="Q981" s="285"/>
      <c r="R981" s="285"/>
      <c r="S981" s="285"/>
    </row>
    <row r="982" spans="12:19">
      <c r="L982" s="285"/>
      <c r="M982" s="408"/>
      <c r="O982" s="285"/>
      <c r="P982" s="285"/>
      <c r="Q982" s="285"/>
      <c r="R982" s="285"/>
      <c r="S982" s="285"/>
    </row>
    <row r="983" spans="12:19">
      <c r="L983" s="285"/>
      <c r="M983" s="408"/>
      <c r="O983" s="285"/>
      <c r="P983" s="285"/>
      <c r="Q983" s="285"/>
      <c r="R983" s="285"/>
      <c r="S983" s="285"/>
    </row>
    <row r="984" spans="12:19">
      <c r="L984" s="285"/>
      <c r="M984" s="408"/>
      <c r="O984" s="285"/>
      <c r="P984" s="285"/>
      <c r="Q984" s="285"/>
      <c r="R984" s="285"/>
      <c r="S984" s="285"/>
    </row>
    <row r="985" spans="12:19">
      <c r="L985" s="285"/>
      <c r="M985" s="408"/>
      <c r="O985" s="285"/>
      <c r="P985" s="285"/>
      <c r="Q985" s="285"/>
      <c r="R985" s="285"/>
      <c r="S985" s="285"/>
    </row>
    <row r="986" spans="12:19">
      <c r="L986" s="285"/>
      <c r="M986" s="408"/>
      <c r="O986" s="285"/>
      <c r="P986" s="285"/>
      <c r="Q986" s="285"/>
      <c r="R986" s="285"/>
      <c r="S986" s="285"/>
    </row>
    <row r="987" spans="12:19">
      <c r="L987" s="285"/>
      <c r="M987" s="408"/>
      <c r="O987" s="285"/>
      <c r="P987" s="285"/>
      <c r="Q987" s="285"/>
      <c r="R987" s="285"/>
      <c r="S987" s="285"/>
    </row>
    <row r="988" spans="12:19">
      <c r="L988" s="285"/>
      <c r="M988" s="408"/>
      <c r="O988" s="285"/>
      <c r="P988" s="285"/>
      <c r="Q988" s="285"/>
      <c r="R988" s="285"/>
      <c r="S988" s="285"/>
    </row>
    <row r="989" spans="12:19">
      <c r="L989" s="285"/>
      <c r="M989" s="408"/>
      <c r="O989" s="285"/>
      <c r="P989" s="285"/>
      <c r="Q989" s="285"/>
      <c r="R989" s="285"/>
      <c r="S989" s="285"/>
    </row>
    <row r="990" spans="12:19">
      <c r="L990" s="285"/>
      <c r="M990" s="408"/>
      <c r="O990" s="285"/>
      <c r="P990" s="285"/>
      <c r="Q990" s="285"/>
      <c r="R990" s="285"/>
      <c r="S990" s="285"/>
    </row>
    <row r="991" spans="12:19">
      <c r="L991" s="285"/>
      <c r="M991" s="408"/>
      <c r="O991" s="285"/>
      <c r="P991" s="285"/>
      <c r="Q991" s="285"/>
      <c r="R991" s="285"/>
      <c r="S991" s="285"/>
    </row>
    <row r="992" spans="12:19">
      <c r="L992" s="285"/>
      <c r="M992" s="408"/>
      <c r="O992" s="285"/>
      <c r="P992" s="285"/>
      <c r="Q992" s="285"/>
      <c r="R992" s="285"/>
      <c r="S992" s="285"/>
    </row>
    <row r="993" spans="12:19">
      <c r="L993" s="285"/>
      <c r="M993" s="408"/>
      <c r="O993" s="285"/>
      <c r="P993" s="285"/>
      <c r="Q993" s="285"/>
      <c r="R993" s="285"/>
      <c r="S993" s="285"/>
    </row>
    <row r="994" spans="12:19">
      <c r="L994" s="285"/>
      <c r="M994" s="408"/>
      <c r="O994" s="285"/>
      <c r="P994" s="285"/>
      <c r="Q994" s="285"/>
      <c r="R994" s="285"/>
      <c r="S994" s="285"/>
    </row>
    <row r="995" spans="12:19">
      <c r="L995" s="285"/>
      <c r="M995" s="408"/>
      <c r="O995" s="285"/>
      <c r="P995" s="285"/>
      <c r="Q995" s="285"/>
      <c r="R995" s="285"/>
      <c r="S995" s="285"/>
    </row>
    <row r="996" spans="12:19">
      <c r="L996" s="285"/>
      <c r="M996" s="408"/>
      <c r="O996" s="285"/>
      <c r="P996" s="285"/>
      <c r="Q996" s="285"/>
      <c r="R996" s="285"/>
      <c r="S996" s="285"/>
    </row>
    <row r="997" spans="12:19">
      <c r="L997" s="285"/>
      <c r="M997" s="408"/>
      <c r="O997" s="285"/>
      <c r="P997" s="285"/>
      <c r="Q997" s="285"/>
      <c r="R997" s="285"/>
      <c r="S997" s="285"/>
    </row>
    <row r="998" spans="12:19">
      <c r="L998" s="285"/>
      <c r="M998" s="408"/>
      <c r="O998" s="285"/>
      <c r="P998" s="285"/>
      <c r="Q998" s="285"/>
      <c r="R998" s="285"/>
      <c r="S998" s="285"/>
    </row>
    <row r="999" spans="12:19">
      <c r="L999" s="285"/>
      <c r="M999" s="408"/>
      <c r="O999" s="285"/>
      <c r="P999" s="285"/>
      <c r="Q999" s="285"/>
      <c r="R999" s="285"/>
      <c r="S999" s="285"/>
    </row>
    <row r="1000" spans="12:19">
      <c r="L1000" s="285"/>
      <c r="M1000" s="408"/>
      <c r="O1000" s="285"/>
      <c r="P1000" s="285"/>
      <c r="Q1000" s="285"/>
      <c r="R1000" s="285"/>
      <c r="S1000" s="285"/>
    </row>
    <row r="1001" spans="12:19">
      <c r="L1001" s="285"/>
      <c r="M1001" s="408"/>
      <c r="O1001" s="285"/>
      <c r="P1001" s="285"/>
      <c r="Q1001" s="285"/>
      <c r="R1001" s="285"/>
      <c r="S1001" s="285"/>
    </row>
    <row r="1002" spans="12:19">
      <c r="L1002" s="285"/>
      <c r="M1002" s="408"/>
      <c r="O1002" s="285"/>
      <c r="P1002" s="285"/>
      <c r="Q1002" s="285"/>
      <c r="R1002" s="285"/>
      <c r="S1002" s="285"/>
    </row>
    <row r="1003" spans="12:19">
      <c r="L1003" s="285"/>
      <c r="M1003" s="408"/>
      <c r="O1003" s="285"/>
      <c r="P1003" s="285"/>
      <c r="Q1003" s="285"/>
      <c r="R1003" s="285"/>
      <c r="S1003" s="285"/>
    </row>
    <row r="1004" spans="12:19">
      <c r="L1004" s="285"/>
      <c r="M1004" s="408"/>
      <c r="O1004" s="285"/>
      <c r="P1004" s="285"/>
      <c r="Q1004" s="285"/>
      <c r="R1004" s="285"/>
      <c r="S1004" s="285"/>
    </row>
    <row r="1005" spans="12:19">
      <c r="L1005" s="285"/>
      <c r="M1005" s="408"/>
      <c r="O1005" s="285"/>
      <c r="P1005" s="285"/>
      <c r="Q1005" s="285"/>
      <c r="R1005" s="285"/>
      <c r="S1005" s="285"/>
    </row>
    <row r="1006" spans="12:19">
      <c r="L1006" s="285"/>
      <c r="M1006" s="408"/>
      <c r="O1006" s="285"/>
      <c r="P1006" s="285"/>
      <c r="Q1006" s="285"/>
      <c r="R1006" s="285"/>
      <c r="S1006" s="285"/>
    </row>
    <row r="1007" spans="12:19">
      <c r="L1007" s="285"/>
      <c r="M1007" s="408"/>
      <c r="O1007" s="285"/>
      <c r="P1007" s="285"/>
      <c r="Q1007" s="285"/>
      <c r="R1007" s="285"/>
      <c r="S1007" s="285"/>
    </row>
    <row r="1008" spans="12:19">
      <c r="L1008" s="285"/>
      <c r="M1008" s="408"/>
      <c r="O1008" s="285"/>
      <c r="P1008" s="285"/>
      <c r="Q1008" s="285"/>
      <c r="R1008" s="285"/>
      <c r="S1008" s="285"/>
    </row>
    <row r="1009" spans="12:19">
      <c r="L1009" s="285"/>
      <c r="M1009" s="408"/>
      <c r="O1009" s="285"/>
      <c r="P1009" s="285"/>
      <c r="Q1009" s="285"/>
      <c r="R1009" s="285"/>
      <c r="S1009" s="285"/>
    </row>
    <row r="1010" spans="12:19">
      <c r="L1010" s="285"/>
      <c r="M1010" s="408"/>
      <c r="O1010" s="285"/>
      <c r="P1010" s="285"/>
      <c r="Q1010" s="285"/>
      <c r="R1010" s="285"/>
      <c r="S1010" s="285"/>
    </row>
    <row r="1011" spans="12:19">
      <c r="L1011" s="285"/>
      <c r="M1011" s="408"/>
      <c r="O1011" s="285"/>
      <c r="P1011" s="285"/>
      <c r="Q1011" s="285"/>
      <c r="R1011" s="285"/>
      <c r="S1011" s="285"/>
    </row>
    <row r="1012" spans="12:19">
      <c r="L1012" s="285"/>
      <c r="M1012" s="408"/>
      <c r="O1012" s="285"/>
      <c r="P1012" s="285"/>
      <c r="Q1012" s="285"/>
      <c r="R1012" s="285"/>
      <c r="S1012" s="285"/>
    </row>
    <row r="1013" spans="12:19">
      <c r="L1013" s="285"/>
      <c r="M1013" s="408"/>
      <c r="O1013" s="285"/>
      <c r="P1013" s="285"/>
      <c r="Q1013" s="285"/>
      <c r="R1013" s="285"/>
      <c r="S1013" s="285"/>
    </row>
    <row r="1014" spans="12:19">
      <c r="L1014" s="285"/>
      <c r="M1014" s="408"/>
      <c r="O1014" s="285"/>
      <c r="P1014" s="285"/>
      <c r="Q1014" s="285"/>
      <c r="R1014" s="285"/>
      <c r="S1014" s="285"/>
    </row>
    <row r="1015" spans="12:19">
      <c r="L1015" s="285"/>
      <c r="M1015" s="408"/>
      <c r="O1015" s="285"/>
      <c r="P1015" s="285"/>
      <c r="Q1015" s="285"/>
      <c r="R1015" s="285"/>
      <c r="S1015" s="285"/>
    </row>
    <row r="1016" spans="12:19">
      <c r="L1016" s="285"/>
      <c r="M1016" s="408"/>
      <c r="O1016" s="285"/>
      <c r="P1016" s="285"/>
      <c r="Q1016" s="285"/>
      <c r="R1016" s="285"/>
      <c r="S1016" s="285"/>
    </row>
    <row r="1017" spans="12:19">
      <c r="L1017" s="285"/>
      <c r="M1017" s="408"/>
      <c r="O1017" s="285"/>
      <c r="P1017" s="285"/>
      <c r="Q1017" s="285"/>
      <c r="R1017" s="285"/>
      <c r="S1017" s="285"/>
    </row>
    <row r="1018" spans="12:19">
      <c r="L1018" s="285"/>
      <c r="M1018" s="408"/>
      <c r="O1018" s="285"/>
      <c r="P1018" s="285"/>
      <c r="Q1018" s="285"/>
      <c r="R1018" s="285"/>
      <c r="S1018" s="285"/>
    </row>
    <row r="1019" spans="12:19">
      <c r="L1019" s="285"/>
      <c r="M1019" s="408"/>
      <c r="O1019" s="285"/>
      <c r="P1019" s="285"/>
      <c r="Q1019" s="285"/>
      <c r="R1019" s="285"/>
      <c r="S1019" s="285"/>
    </row>
    <row r="1020" spans="12:19">
      <c r="L1020" s="285"/>
      <c r="M1020" s="408"/>
      <c r="O1020" s="285"/>
      <c r="P1020" s="285"/>
      <c r="Q1020" s="285"/>
      <c r="R1020" s="285"/>
      <c r="S1020" s="285"/>
    </row>
    <row r="1021" spans="12:19">
      <c r="L1021" s="285"/>
      <c r="M1021" s="408"/>
      <c r="O1021" s="285"/>
      <c r="P1021" s="285"/>
      <c r="Q1021" s="285"/>
      <c r="R1021" s="285"/>
      <c r="S1021" s="285"/>
    </row>
    <row r="1022" spans="12:19">
      <c r="L1022" s="285"/>
      <c r="M1022" s="408"/>
      <c r="O1022" s="285"/>
      <c r="P1022" s="285"/>
      <c r="Q1022" s="285"/>
      <c r="R1022" s="285"/>
      <c r="S1022" s="285"/>
    </row>
    <row r="1023" spans="12:19">
      <c r="L1023" s="285"/>
      <c r="M1023" s="408"/>
      <c r="O1023" s="285"/>
      <c r="P1023" s="285"/>
      <c r="Q1023" s="285"/>
      <c r="R1023" s="285"/>
      <c r="S1023" s="285"/>
    </row>
    <row r="1024" spans="12:19">
      <c r="L1024" s="285"/>
      <c r="M1024" s="408"/>
      <c r="O1024" s="285"/>
      <c r="P1024" s="285"/>
      <c r="Q1024" s="285"/>
      <c r="R1024" s="285"/>
      <c r="S1024" s="285"/>
    </row>
    <row r="1025" spans="12:19">
      <c r="L1025" s="285"/>
      <c r="M1025" s="408"/>
      <c r="O1025" s="285"/>
      <c r="P1025" s="285"/>
      <c r="Q1025" s="285"/>
      <c r="R1025" s="285"/>
      <c r="S1025" s="285"/>
    </row>
    <row r="1026" spans="12:19">
      <c r="L1026" s="285"/>
      <c r="M1026" s="408"/>
      <c r="O1026" s="285"/>
      <c r="P1026" s="285"/>
      <c r="Q1026" s="285"/>
      <c r="R1026" s="285"/>
      <c r="S1026" s="285"/>
    </row>
    <row r="1027" spans="12:19">
      <c r="L1027" s="285"/>
      <c r="M1027" s="408"/>
      <c r="O1027" s="285"/>
      <c r="P1027" s="285"/>
      <c r="Q1027" s="285"/>
      <c r="R1027" s="285"/>
      <c r="S1027" s="285"/>
    </row>
    <row r="1028" spans="12:19">
      <c r="L1028" s="285"/>
      <c r="M1028" s="408"/>
      <c r="O1028" s="285"/>
      <c r="P1028" s="285"/>
      <c r="Q1028" s="285"/>
      <c r="R1028" s="285"/>
      <c r="S1028" s="285"/>
    </row>
    <row r="1029" spans="12:19">
      <c r="L1029" s="285"/>
      <c r="M1029" s="408"/>
      <c r="O1029" s="285"/>
      <c r="P1029" s="285"/>
      <c r="Q1029" s="285"/>
      <c r="R1029" s="285"/>
      <c r="S1029" s="285"/>
    </row>
    <row r="1030" spans="12:19">
      <c r="L1030" s="285"/>
      <c r="M1030" s="408"/>
      <c r="O1030" s="285"/>
      <c r="P1030" s="285"/>
      <c r="Q1030" s="285"/>
      <c r="R1030" s="285"/>
      <c r="S1030" s="285"/>
    </row>
    <row r="1031" spans="12:19">
      <c r="L1031" s="285"/>
      <c r="M1031" s="408"/>
      <c r="O1031" s="285"/>
      <c r="P1031" s="285"/>
      <c r="Q1031" s="285"/>
      <c r="R1031" s="285"/>
      <c r="S1031" s="285"/>
    </row>
    <row r="1032" spans="12:19">
      <c r="L1032" s="285"/>
      <c r="M1032" s="408"/>
      <c r="O1032" s="285"/>
      <c r="P1032" s="285"/>
      <c r="Q1032" s="285"/>
      <c r="R1032" s="285"/>
      <c r="S1032" s="285"/>
    </row>
    <row r="1033" spans="12:19">
      <c r="L1033" s="285"/>
      <c r="M1033" s="408"/>
      <c r="O1033" s="285"/>
      <c r="P1033" s="285"/>
      <c r="Q1033" s="285"/>
      <c r="R1033" s="285"/>
      <c r="S1033" s="285"/>
    </row>
    <row r="1034" spans="12:19">
      <c r="L1034" s="285"/>
      <c r="M1034" s="408"/>
      <c r="O1034" s="285"/>
      <c r="P1034" s="285"/>
      <c r="Q1034" s="285"/>
      <c r="R1034" s="285"/>
      <c r="S1034" s="285"/>
    </row>
    <row r="1035" spans="12:19">
      <c r="L1035" s="285"/>
      <c r="M1035" s="408"/>
      <c r="O1035" s="285"/>
      <c r="P1035" s="285"/>
      <c r="Q1035" s="285"/>
      <c r="R1035" s="285"/>
      <c r="S1035" s="285"/>
    </row>
    <row r="1036" spans="12:19">
      <c r="L1036" s="285"/>
      <c r="M1036" s="408"/>
      <c r="O1036" s="285"/>
      <c r="P1036" s="285"/>
      <c r="Q1036" s="285"/>
      <c r="R1036" s="285"/>
      <c r="S1036" s="285"/>
    </row>
    <row r="1037" spans="12:19">
      <c r="L1037" s="285"/>
      <c r="M1037" s="408"/>
      <c r="O1037" s="285"/>
      <c r="P1037" s="285"/>
      <c r="Q1037" s="285"/>
      <c r="R1037" s="285"/>
      <c r="S1037" s="285"/>
    </row>
    <row r="1038" spans="12:19">
      <c r="L1038" s="285"/>
      <c r="M1038" s="408"/>
      <c r="O1038" s="285"/>
      <c r="P1038" s="285"/>
      <c r="Q1038" s="285"/>
      <c r="R1038" s="285"/>
      <c r="S1038" s="285"/>
    </row>
    <row r="1039" spans="12:19">
      <c r="L1039" s="285"/>
      <c r="M1039" s="408"/>
      <c r="O1039" s="285"/>
      <c r="P1039" s="285"/>
      <c r="Q1039" s="285"/>
      <c r="R1039" s="285"/>
      <c r="S1039" s="285"/>
    </row>
    <row r="1040" spans="12:19">
      <c r="L1040" s="285"/>
      <c r="M1040" s="408"/>
      <c r="O1040" s="285"/>
      <c r="P1040" s="285"/>
      <c r="Q1040" s="285"/>
      <c r="R1040" s="285"/>
      <c r="S1040" s="285"/>
    </row>
    <row r="1041" spans="12:19">
      <c r="L1041" s="285"/>
      <c r="M1041" s="408"/>
      <c r="O1041" s="285"/>
      <c r="P1041" s="285"/>
      <c r="Q1041" s="285"/>
      <c r="R1041" s="285"/>
      <c r="S1041" s="285"/>
    </row>
    <row r="1042" spans="12:19">
      <c r="L1042" s="285"/>
      <c r="M1042" s="408"/>
      <c r="O1042" s="285"/>
      <c r="P1042" s="285"/>
      <c r="Q1042" s="285"/>
      <c r="R1042" s="285"/>
      <c r="S1042" s="285"/>
    </row>
    <row r="1043" spans="12:19">
      <c r="L1043" s="285"/>
      <c r="M1043" s="408"/>
      <c r="O1043" s="285"/>
      <c r="P1043" s="285"/>
      <c r="Q1043" s="285"/>
      <c r="R1043" s="285"/>
      <c r="S1043" s="285"/>
    </row>
    <row r="1044" spans="12:19">
      <c r="L1044" s="285"/>
      <c r="M1044" s="408"/>
      <c r="O1044" s="285"/>
      <c r="P1044" s="285"/>
      <c r="Q1044" s="285"/>
      <c r="R1044" s="285"/>
      <c r="S1044" s="285"/>
    </row>
    <row r="1045" spans="12:19">
      <c r="L1045" s="285"/>
      <c r="M1045" s="408"/>
      <c r="O1045" s="285"/>
      <c r="P1045" s="285"/>
      <c r="Q1045" s="285"/>
      <c r="R1045" s="285"/>
      <c r="S1045" s="285"/>
    </row>
    <row r="1046" spans="12:19">
      <c r="L1046" s="285"/>
      <c r="M1046" s="408"/>
      <c r="O1046" s="285"/>
      <c r="P1046" s="285"/>
      <c r="Q1046" s="285"/>
      <c r="R1046" s="285"/>
      <c r="S1046" s="285"/>
    </row>
    <row r="1047" spans="12:19">
      <c r="L1047" s="285"/>
      <c r="M1047" s="408"/>
      <c r="O1047" s="285"/>
      <c r="P1047" s="285"/>
      <c r="Q1047" s="285"/>
      <c r="R1047" s="285"/>
      <c r="S1047" s="285"/>
    </row>
    <row r="1048" spans="12:19">
      <c r="L1048" s="285"/>
      <c r="M1048" s="408"/>
      <c r="O1048" s="285"/>
      <c r="P1048" s="285"/>
      <c r="Q1048" s="285"/>
      <c r="R1048" s="285"/>
      <c r="S1048" s="285"/>
    </row>
    <row r="1049" spans="12:19">
      <c r="L1049" s="285"/>
      <c r="M1049" s="408"/>
      <c r="O1049" s="285"/>
      <c r="P1049" s="285"/>
      <c r="Q1049" s="285"/>
      <c r="R1049" s="285"/>
      <c r="S1049" s="285"/>
    </row>
    <row r="1050" spans="12:19">
      <c r="L1050" s="285"/>
      <c r="M1050" s="408"/>
      <c r="O1050" s="285"/>
      <c r="P1050" s="285"/>
      <c r="Q1050" s="285"/>
      <c r="R1050" s="285"/>
      <c r="S1050" s="285"/>
    </row>
    <row r="1051" spans="12:19">
      <c r="L1051" s="285"/>
      <c r="M1051" s="408"/>
      <c r="O1051" s="285"/>
      <c r="P1051" s="285"/>
      <c r="Q1051" s="285"/>
      <c r="R1051" s="285"/>
      <c r="S1051" s="285"/>
    </row>
    <row r="1052" spans="12:19">
      <c r="L1052" s="285"/>
      <c r="M1052" s="408"/>
      <c r="O1052" s="285"/>
      <c r="P1052" s="285"/>
      <c r="Q1052" s="285"/>
      <c r="R1052" s="285"/>
      <c r="S1052" s="285"/>
    </row>
    <row r="1053" spans="12:19">
      <c r="L1053" s="285"/>
      <c r="M1053" s="408"/>
      <c r="O1053" s="285"/>
      <c r="P1053" s="285"/>
      <c r="Q1053" s="285"/>
      <c r="R1053" s="285"/>
      <c r="S1053" s="285"/>
    </row>
    <row r="1054" spans="12:19">
      <c r="L1054" s="285"/>
      <c r="M1054" s="408"/>
      <c r="O1054" s="285"/>
      <c r="P1054" s="285"/>
      <c r="Q1054" s="285"/>
      <c r="R1054" s="285"/>
      <c r="S1054" s="285"/>
    </row>
    <row r="1055" spans="12:19">
      <c r="L1055" s="285"/>
      <c r="M1055" s="408"/>
      <c r="O1055" s="285"/>
      <c r="P1055" s="285"/>
      <c r="Q1055" s="285"/>
      <c r="R1055" s="285"/>
      <c r="S1055" s="285"/>
    </row>
    <row r="1056" spans="12:19">
      <c r="L1056" s="285"/>
      <c r="M1056" s="408"/>
      <c r="O1056" s="285"/>
      <c r="P1056" s="285"/>
      <c r="Q1056" s="285"/>
      <c r="R1056" s="285"/>
      <c r="S1056" s="285"/>
    </row>
    <row r="1057" spans="12:19">
      <c r="L1057" s="285"/>
      <c r="M1057" s="408"/>
      <c r="O1057" s="285"/>
      <c r="P1057" s="285"/>
      <c r="Q1057" s="285"/>
      <c r="R1057" s="285"/>
      <c r="S1057" s="285"/>
    </row>
    <row r="1058" spans="12:19">
      <c r="L1058" s="285"/>
      <c r="M1058" s="408"/>
      <c r="O1058" s="285"/>
      <c r="P1058" s="285"/>
      <c r="Q1058" s="285"/>
      <c r="R1058" s="285"/>
      <c r="S1058" s="285"/>
    </row>
    <row r="1059" spans="12:19">
      <c r="L1059" s="285"/>
      <c r="M1059" s="408"/>
      <c r="O1059" s="285"/>
      <c r="P1059" s="285"/>
      <c r="Q1059" s="285"/>
      <c r="R1059" s="285"/>
      <c r="S1059" s="285"/>
    </row>
    <row r="1060" spans="12:19">
      <c r="L1060" s="285"/>
      <c r="M1060" s="408"/>
      <c r="O1060" s="285"/>
      <c r="P1060" s="285"/>
      <c r="Q1060" s="285"/>
      <c r="R1060" s="285"/>
      <c r="S1060" s="285"/>
    </row>
    <row r="1061" spans="12:19">
      <c r="L1061" s="285"/>
      <c r="M1061" s="408"/>
      <c r="O1061" s="285"/>
      <c r="P1061" s="285"/>
      <c r="Q1061" s="285"/>
      <c r="R1061" s="285"/>
      <c r="S1061" s="285"/>
    </row>
    <row r="1062" spans="12:19">
      <c r="L1062" s="285"/>
      <c r="M1062" s="408"/>
      <c r="O1062" s="285"/>
      <c r="P1062" s="285"/>
      <c r="Q1062" s="285"/>
      <c r="R1062" s="285"/>
      <c r="S1062" s="285"/>
    </row>
    <row r="1063" spans="12:19">
      <c r="L1063" s="285"/>
      <c r="M1063" s="408"/>
      <c r="O1063" s="285"/>
      <c r="P1063" s="285"/>
      <c r="Q1063" s="285"/>
      <c r="R1063" s="285"/>
      <c r="S1063" s="285"/>
    </row>
    <row r="1064" spans="12:19">
      <c r="L1064" s="285"/>
      <c r="M1064" s="408"/>
      <c r="O1064" s="285"/>
      <c r="P1064" s="285"/>
      <c r="Q1064" s="285"/>
      <c r="R1064" s="285"/>
      <c r="S1064" s="285"/>
    </row>
    <row r="1065" spans="12:19">
      <c r="L1065" s="285"/>
      <c r="M1065" s="408"/>
      <c r="O1065" s="285"/>
      <c r="P1065" s="285"/>
      <c r="Q1065" s="285"/>
      <c r="R1065" s="285"/>
      <c r="S1065" s="285"/>
    </row>
    <row r="1066" spans="12:19">
      <c r="L1066" s="285"/>
      <c r="M1066" s="408"/>
      <c r="O1066" s="285"/>
      <c r="P1066" s="285"/>
      <c r="Q1066" s="285"/>
      <c r="R1066" s="285"/>
      <c r="S1066" s="285"/>
    </row>
    <row r="1067" spans="12:19">
      <c r="L1067" s="285"/>
      <c r="M1067" s="408"/>
      <c r="O1067" s="285"/>
      <c r="P1067" s="285"/>
      <c r="Q1067" s="285"/>
      <c r="R1067" s="285"/>
      <c r="S1067" s="285"/>
    </row>
    <row r="1068" spans="12:19">
      <c r="L1068" s="285"/>
      <c r="M1068" s="408"/>
      <c r="O1068" s="285"/>
      <c r="P1068" s="285"/>
      <c r="Q1068" s="285"/>
      <c r="R1068" s="285"/>
      <c r="S1068" s="285"/>
    </row>
    <row r="1069" spans="12:19">
      <c r="L1069" s="285"/>
      <c r="M1069" s="408"/>
      <c r="O1069" s="285"/>
      <c r="P1069" s="285"/>
      <c r="Q1069" s="285"/>
      <c r="R1069" s="285"/>
      <c r="S1069" s="285"/>
    </row>
    <row r="1070" spans="12:19">
      <c r="L1070" s="285"/>
      <c r="M1070" s="408"/>
      <c r="O1070" s="285"/>
      <c r="P1070" s="285"/>
      <c r="Q1070" s="285"/>
      <c r="R1070" s="285"/>
      <c r="S1070" s="285"/>
    </row>
    <row r="1071" spans="12:19">
      <c r="L1071" s="285"/>
      <c r="M1071" s="408"/>
      <c r="O1071" s="285"/>
      <c r="P1071" s="285"/>
      <c r="Q1071" s="285"/>
      <c r="R1071" s="285"/>
      <c r="S1071" s="285"/>
    </row>
    <row r="1072" spans="12:19">
      <c r="L1072" s="285"/>
      <c r="M1072" s="408"/>
      <c r="O1072" s="285"/>
      <c r="P1072" s="285"/>
      <c r="Q1072" s="285"/>
      <c r="R1072" s="285"/>
      <c r="S1072" s="285"/>
    </row>
    <row r="1073" spans="12:19">
      <c r="L1073" s="285"/>
      <c r="M1073" s="408"/>
      <c r="O1073" s="285"/>
      <c r="P1073" s="285"/>
      <c r="Q1073" s="285"/>
      <c r="R1073" s="285"/>
      <c r="S1073" s="285"/>
    </row>
    <row r="1074" spans="12:19">
      <c r="L1074" s="285"/>
      <c r="M1074" s="408"/>
      <c r="O1074" s="285"/>
      <c r="P1074" s="285"/>
      <c r="Q1074" s="285"/>
      <c r="R1074" s="285"/>
      <c r="S1074" s="285"/>
    </row>
    <row r="1075" spans="12:19">
      <c r="L1075" s="285"/>
      <c r="M1075" s="408"/>
      <c r="O1075" s="285"/>
      <c r="P1075" s="285"/>
      <c r="Q1075" s="285"/>
      <c r="R1075" s="285"/>
      <c r="S1075" s="285"/>
    </row>
    <row r="1076" spans="12:19">
      <c r="L1076" s="285"/>
      <c r="M1076" s="408"/>
      <c r="O1076" s="285"/>
      <c r="P1076" s="285"/>
      <c r="Q1076" s="285"/>
      <c r="R1076" s="285"/>
      <c r="S1076" s="285"/>
    </row>
    <row r="1077" spans="12:19">
      <c r="L1077" s="285"/>
      <c r="M1077" s="408"/>
      <c r="O1077" s="285"/>
      <c r="P1077" s="285"/>
      <c r="Q1077" s="285"/>
      <c r="R1077" s="285"/>
      <c r="S1077" s="285"/>
    </row>
    <row r="1078" spans="12:19">
      <c r="L1078" s="285"/>
      <c r="M1078" s="408"/>
      <c r="O1078" s="285"/>
      <c r="P1078" s="285"/>
      <c r="Q1078" s="285"/>
      <c r="R1078" s="285"/>
      <c r="S1078" s="285"/>
    </row>
    <row r="1079" spans="12:19">
      <c r="L1079" s="285"/>
      <c r="M1079" s="408"/>
      <c r="O1079" s="285"/>
      <c r="P1079" s="285"/>
      <c r="Q1079" s="285"/>
      <c r="R1079" s="285"/>
      <c r="S1079" s="285"/>
    </row>
    <row r="1080" spans="12:19">
      <c r="L1080" s="285"/>
      <c r="M1080" s="408"/>
      <c r="O1080" s="285"/>
      <c r="P1080" s="285"/>
      <c r="Q1080" s="285"/>
      <c r="R1080" s="285"/>
      <c r="S1080" s="285"/>
    </row>
    <row r="1081" spans="12:19">
      <c r="L1081" s="285"/>
      <c r="M1081" s="408"/>
      <c r="O1081" s="285"/>
      <c r="P1081" s="285"/>
      <c r="Q1081" s="285"/>
      <c r="R1081" s="285"/>
      <c r="S1081" s="285"/>
    </row>
    <row r="1082" spans="12:19">
      <c r="L1082" s="285"/>
      <c r="M1082" s="408"/>
      <c r="O1082" s="285"/>
      <c r="P1082" s="285"/>
      <c r="Q1082" s="285"/>
      <c r="R1082" s="285"/>
      <c r="S1082" s="285"/>
    </row>
    <row r="1083" spans="12:19">
      <c r="L1083" s="285"/>
      <c r="M1083" s="408"/>
      <c r="O1083" s="285"/>
      <c r="P1083" s="285"/>
      <c r="Q1083" s="285"/>
      <c r="R1083" s="285"/>
      <c r="S1083" s="285"/>
    </row>
    <row r="1084" spans="12:19">
      <c r="L1084" s="285"/>
      <c r="M1084" s="408"/>
      <c r="O1084" s="285"/>
      <c r="P1084" s="285"/>
      <c r="Q1084" s="285"/>
      <c r="R1084" s="285"/>
      <c r="S1084" s="285"/>
    </row>
    <row r="1085" spans="12:19">
      <c r="L1085" s="285"/>
      <c r="M1085" s="408"/>
      <c r="O1085" s="285"/>
      <c r="P1085" s="285"/>
      <c r="Q1085" s="285"/>
      <c r="R1085" s="285"/>
      <c r="S1085" s="285"/>
    </row>
    <row r="1086" spans="12:19">
      <c r="L1086" s="285"/>
      <c r="M1086" s="408"/>
      <c r="O1086" s="285"/>
      <c r="P1086" s="285"/>
      <c r="Q1086" s="285"/>
      <c r="R1086" s="285"/>
      <c r="S1086" s="285"/>
    </row>
    <row r="1087" spans="12:19">
      <c r="L1087" s="285"/>
      <c r="M1087" s="408"/>
      <c r="O1087" s="285"/>
      <c r="P1087" s="285"/>
      <c r="Q1087" s="285"/>
      <c r="R1087" s="285"/>
      <c r="S1087" s="285"/>
    </row>
    <row r="1088" spans="12:19">
      <c r="L1088" s="285"/>
      <c r="M1088" s="408"/>
      <c r="O1088" s="285"/>
      <c r="P1088" s="285"/>
      <c r="Q1088" s="285"/>
      <c r="R1088" s="285"/>
      <c r="S1088" s="285"/>
    </row>
    <row r="1089" spans="12:19">
      <c r="L1089" s="285"/>
      <c r="M1089" s="408"/>
      <c r="O1089" s="285"/>
      <c r="P1089" s="285"/>
      <c r="Q1089" s="285"/>
      <c r="R1089" s="285"/>
      <c r="S1089" s="285"/>
    </row>
    <row r="1090" spans="12:19">
      <c r="L1090" s="285"/>
      <c r="M1090" s="408"/>
      <c r="O1090" s="285"/>
      <c r="P1090" s="285"/>
      <c r="Q1090" s="285"/>
      <c r="R1090" s="285"/>
      <c r="S1090" s="285"/>
    </row>
    <row r="1091" spans="12:19">
      <c r="L1091" s="285"/>
      <c r="M1091" s="408"/>
      <c r="O1091" s="285"/>
      <c r="P1091" s="285"/>
      <c r="Q1091" s="285"/>
      <c r="R1091" s="285"/>
      <c r="S1091" s="285"/>
    </row>
    <row r="1092" spans="12:19">
      <c r="L1092" s="285"/>
      <c r="M1092" s="408"/>
      <c r="O1092" s="285"/>
      <c r="P1092" s="285"/>
      <c r="Q1092" s="285"/>
      <c r="R1092" s="285"/>
      <c r="S1092" s="285"/>
    </row>
    <row r="1093" spans="12:19">
      <c r="L1093" s="285"/>
      <c r="M1093" s="408"/>
      <c r="O1093" s="285"/>
      <c r="P1093" s="285"/>
      <c r="Q1093" s="285"/>
      <c r="R1093" s="285"/>
      <c r="S1093" s="285"/>
    </row>
    <row r="1094" spans="12:19">
      <c r="L1094" s="285"/>
      <c r="M1094" s="408"/>
      <c r="O1094" s="285"/>
      <c r="P1094" s="285"/>
      <c r="Q1094" s="285"/>
      <c r="R1094" s="285"/>
      <c r="S1094" s="285"/>
    </row>
    <row r="1095" spans="12:19">
      <c r="L1095" s="285"/>
      <c r="M1095" s="408"/>
      <c r="O1095" s="285"/>
      <c r="P1095" s="285"/>
      <c r="Q1095" s="285"/>
      <c r="R1095" s="285"/>
      <c r="S1095" s="285"/>
    </row>
    <row r="1096" spans="12:19">
      <c r="L1096" s="285"/>
      <c r="M1096" s="408"/>
      <c r="O1096" s="285"/>
      <c r="P1096" s="285"/>
      <c r="Q1096" s="285"/>
      <c r="R1096" s="285"/>
      <c r="S1096" s="285"/>
    </row>
    <row r="1097" spans="12:19">
      <c r="L1097" s="285"/>
      <c r="M1097" s="408"/>
      <c r="O1097" s="285"/>
      <c r="P1097" s="285"/>
      <c r="Q1097" s="285"/>
      <c r="R1097" s="285"/>
      <c r="S1097" s="285"/>
    </row>
    <row r="1098" spans="12:19">
      <c r="L1098" s="285"/>
      <c r="M1098" s="408"/>
      <c r="O1098" s="285"/>
      <c r="P1098" s="285"/>
      <c r="Q1098" s="285"/>
      <c r="R1098" s="285"/>
      <c r="S1098" s="285"/>
    </row>
    <row r="1099" spans="12:19">
      <c r="L1099" s="285"/>
      <c r="M1099" s="408"/>
      <c r="O1099" s="285"/>
      <c r="P1099" s="285"/>
      <c r="Q1099" s="285"/>
      <c r="R1099" s="285"/>
      <c r="S1099" s="285"/>
    </row>
    <row r="1100" spans="12:19">
      <c r="L1100" s="285"/>
      <c r="M1100" s="408"/>
      <c r="O1100" s="285"/>
      <c r="P1100" s="285"/>
      <c r="Q1100" s="285"/>
      <c r="R1100" s="285"/>
      <c r="S1100" s="285"/>
    </row>
    <row r="1101" spans="12:19">
      <c r="L1101" s="285"/>
      <c r="M1101" s="408"/>
      <c r="O1101" s="285"/>
      <c r="P1101" s="285"/>
      <c r="Q1101" s="285"/>
      <c r="R1101" s="285"/>
      <c r="S1101" s="285"/>
    </row>
    <row r="1102" spans="12:19">
      <c r="L1102" s="285"/>
      <c r="M1102" s="408"/>
      <c r="O1102" s="285"/>
      <c r="P1102" s="285"/>
      <c r="Q1102" s="285"/>
      <c r="R1102" s="285"/>
      <c r="S1102" s="285"/>
    </row>
    <row r="1103" spans="12:19">
      <c r="L1103" s="285"/>
      <c r="M1103" s="408"/>
      <c r="O1103" s="285"/>
      <c r="P1103" s="285"/>
      <c r="Q1103" s="285"/>
      <c r="R1103" s="285"/>
      <c r="S1103" s="285"/>
    </row>
    <row r="1104" spans="12:19">
      <c r="L1104" s="285"/>
      <c r="M1104" s="408"/>
      <c r="O1104" s="285"/>
      <c r="P1104" s="285"/>
      <c r="Q1104" s="285"/>
      <c r="R1104" s="285"/>
      <c r="S1104" s="285"/>
    </row>
    <row r="1105" spans="12:19">
      <c r="L1105" s="285"/>
      <c r="M1105" s="408"/>
      <c r="O1105" s="285"/>
      <c r="P1105" s="285"/>
      <c r="Q1105" s="285"/>
      <c r="R1105" s="285"/>
      <c r="S1105" s="285"/>
    </row>
    <row r="1106" spans="12:19">
      <c r="L1106" s="285"/>
      <c r="M1106" s="408"/>
      <c r="O1106" s="285"/>
      <c r="P1106" s="285"/>
      <c r="Q1106" s="285"/>
      <c r="R1106" s="285"/>
      <c r="S1106" s="285"/>
    </row>
    <row r="1107" spans="12:19">
      <c r="L1107" s="285"/>
      <c r="M1107" s="408"/>
      <c r="O1107" s="285"/>
      <c r="P1107" s="285"/>
      <c r="Q1107" s="285"/>
      <c r="R1107" s="285"/>
      <c r="S1107" s="285"/>
    </row>
    <row r="1108" spans="12:19">
      <c r="L1108" s="285"/>
      <c r="M1108" s="408"/>
      <c r="O1108" s="285"/>
      <c r="P1108" s="285"/>
      <c r="Q1108" s="285"/>
      <c r="R1108" s="285"/>
      <c r="S1108" s="285"/>
    </row>
    <row r="1109" spans="12:19">
      <c r="L1109" s="285"/>
      <c r="M1109" s="408"/>
      <c r="O1109" s="285"/>
      <c r="P1109" s="285"/>
      <c r="Q1109" s="285"/>
      <c r="R1109" s="285"/>
      <c r="S1109" s="285"/>
    </row>
    <row r="1110" spans="12:19">
      <c r="L1110" s="285"/>
      <c r="M1110" s="408"/>
      <c r="O1110" s="285"/>
      <c r="P1110" s="285"/>
      <c r="Q1110" s="285"/>
      <c r="R1110" s="285"/>
      <c r="S1110" s="285"/>
    </row>
    <row r="1111" spans="12:19">
      <c r="L1111" s="285"/>
      <c r="M1111" s="408"/>
      <c r="O1111" s="285"/>
      <c r="P1111" s="285"/>
      <c r="Q1111" s="285"/>
      <c r="R1111" s="285"/>
      <c r="S1111" s="285"/>
    </row>
    <row r="1112" spans="12:19">
      <c r="L1112" s="285"/>
      <c r="M1112" s="408"/>
      <c r="O1112" s="285"/>
      <c r="P1112" s="285"/>
      <c r="Q1112" s="285"/>
      <c r="R1112" s="285"/>
      <c r="S1112" s="285"/>
    </row>
    <row r="1113" spans="12:19">
      <c r="L1113" s="285"/>
      <c r="M1113" s="408"/>
      <c r="O1113" s="285"/>
      <c r="P1113" s="285"/>
      <c r="Q1113" s="285"/>
      <c r="R1113" s="285"/>
      <c r="S1113" s="285"/>
    </row>
    <row r="1114" spans="12:19">
      <c r="L1114" s="285"/>
      <c r="M1114" s="408"/>
      <c r="O1114" s="285"/>
      <c r="P1114" s="285"/>
      <c r="Q1114" s="285"/>
      <c r="R1114" s="285"/>
      <c r="S1114" s="285"/>
    </row>
    <row r="1115" spans="12:19">
      <c r="L1115" s="285"/>
      <c r="M1115" s="408"/>
      <c r="O1115" s="285"/>
      <c r="P1115" s="285"/>
      <c r="Q1115" s="285"/>
      <c r="R1115" s="285"/>
      <c r="S1115" s="285"/>
    </row>
    <row r="1116" spans="12:19">
      <c r="L1116" s="285"/>
      <c r="M1116" s="408"/>
      <c r="O1116" s="285"/>
      <c r="P1116" s="285"/>
      <c r="Q1116" s="285"/>
      <c r="R1116" s="285"/>
      <c r="S1116" s="285"/>
    </row>
    <row r="1117" spans="12:19">
      <c r="L1117" s="285"/>
      <c r="M1117" s="408"/>
      <c r="O1117" s="285"/>
      <c r="P1117" s="285"/>
      <c r="Q1117" s="285"/>
      <c r="R1117" s="285"/>
      <c r="S1117" s="285"/>
    </row>
    <row r="1118" spans="12:19">
      <c r="L1118" s="285"/>
      <c r="M1118" s="408"/>
      <c r="O1118" s="285"/>
      <c r="P1118" s="285"/>
      <c r="Q1118" s="285"/>
      <c r="R1118" s="285"/>
      <c r="S1118" s="285"/>
    </row>
    <row r="1119" spans="12:19">
      <c r="L1119" s="285"/>
      <c r="M1119" s="408"/>
      <c r="O1119" s="285"/>
      <c r="P1119" s="285"/>
      <c r="Q1119" s="285"/>
      <c r="R1119" s="285"/>
      <c r="S1119" s="285"/>
    </row>
    <row r="1120" spans="12:19">
      <c r="L1120" s="285"/>
      <c r="M1120" s="408"/>
      <c r="O1120" s="285"/>
      <c r="P1120" s="285"/>
      <c r="Q1120" s="285"/>
      <c r="R1120" s="285"/>
      <c r="S1120" s="285"/>
    </row>
    <row r="1121" spans="12:19">
      <c r="L1121" s="285"/>
      <c r="M1121" s="408"/>
      <c r="O1121" s="285"/>
      <c r="P1121" s="285"/>
      <c r="Q1121" s="285"/>
      <c r="R1121" s="285"/>
      <c r="S1121" s="285"/>
    </row>
    <row r="1122" spans="12:19">
      <c r="L1122" s="285"/>
      <c r="M1122" s="408"/>
      <c r="O1122" s="285"/>
      <c r="P1122" s="285"/>
      <c r="Q1122" s="285"/>
      <c r="R1122" s="285"/>
      <c r="S1122" s="285"/>
    </row>
    <row r="1123" spans="12:19">
      <c r="L1123" s="285"/>
      <c r="M1123" s="408"/>
      <c r="O1123" s="285"/>
      <c r="P1123" s="285"/>
      <c r="Q1123" s="285"/>
      <c r="R1123" s="285"/>
      <c r="S1123" s="285"/>
    </row>
    <row r="1124" spans="12:19">
      <c r="L1124" s="285"/>
      <c r="M1124" s="408"/>
      <c r="O1124" s="285"/>
      <c r="P1124" s="285"/>
      <c r="Q1124" s="285"/>
      <c r="R1124" s="285"/>
      <c r="S1124" s="285"/>
    </row>
    <row r="1125" spans="12:19">
      <c r="L1125" s="285"/>
      <c r="M1125" s="408"/>
      <c r="O1125" s="285"/>
      <c r="P1125" s="285"/>
      <c r="Q1125" s="285"/>
      <c r="R1125" s="285"/>
      <c r="S1125" s="285"/>
    </row>
    <row r="1126" spans="12:19">
      <c r="L1126" s="285"/>
      <c r="M1126" s="408"/>
      <c r="O1126" s="285"/>
      <c r="P1126" s="285"/>
      <c r="Q1126" s="285"/>
      <c r="R1126" s="285"/>
      <c r="S1126" s="285"/>
    </row>
    <row r="1127" spans="12:19">
      <c r="L1127" s="285"/>
      <c r="M1127" s="408"/>
      <c r="O1127" s="285"/>
      <c r="P1127" s="285"/>
      <c r="Q1127" s="285"/>
      <c r="R1127" s="285"/>
      <c r="S1127" s="285"/>
    </row>
    <row r="1128" spans="12:19">
      <c r="L1128" s="285"/>
      <c r="M1128" s="408"/>
      <c r="O1128" s="285"/>
      <c r="P1128" s="285"/>
      <c r="Q1128" s="285"/>
      <c r="R1128" s="285"/>
      <c r="S1128" s="285"/>
    </row>
    <row r="1129" spans="12:19">
      <c r="L1129" s="285"/>
      <c r="M1129" s="408"/>
      <c r="O1129" s="285"/>
      <c r="P1129" s="285"/>
      <c r="Q1129" s="285"/>
      <c r="R1129" s="285"/>
      <c r="S1129" s="285"/>
    </row>
    <row r="1130" spans="12:19">
      <c r="L1130" s="285"/>
      <c r="M1130" s="408"/>
      <c r="O1130" s="285"/>
      <c r="P1130" s="285"/>
      <c r="Q1130" s="285"/>
      <c r="R1130" s="285"/>
      <c r="S1130" s="285"/>
    </row>
    <row r="1131" spans="12:19">
      <c r="L1131" s="285"/>
      <c r="M1131" s="408"/>
      <c r="O1131" s="285"/>
      <c r="P1131" s="285"/>
      <c r="Q1131" s="285"/>
      <c r="R1131" s="285"/>
      <c r="S1131" s="285"/>
    </row>
    <row r="1132" spans="12:19">
      <c r="L1132" s="285"/>
      <c r="M1132" s="408"/>
      <c r="O1132" s="285"/>
      <c r="P1132" s="285"/>
      <c r="Q1132" s="285"/>
      <c r="R1132" s="285"/>
      <c r="S1132" s="285"/>
    </row>
    <row r="1133" spans="12:19">
      <c r="L1133" s="285"/>
      <c r="M1133" s="408"/>
      <c r="O1133" s="285"/>
      <c r="P1133" s="285"/>
      <c r="Q1133" s="285"/>
      <c r="R1133" s="285"/>
      <c r="S1133" s="285"/>
    </row>
    <row r="1134" spans="12:19">
      <c r="L1134" s="285"/>
      <c r="M1134" s="408"/>
      <c r="O1134" s="285"/>
      <c r="P1134" s="285"/>
      <c r="Q1134" s="285"/>
      <c r="R1134" s="285"/>
      <c r="S1134" s="285"/>
    </row>
    <row r="1135" spans="12:19">
      <c r="L1135" s="285"/>
      <c r="M1135" s="408"/>
      <c r="O1135" s="285"/>
      <c r="P1135" s="285"/>
      <c r="Q1135" s="285"/>
      <c r="R1135" s="285"/>
      <c r="S1135" s="285"/>
    </row>
    <row r="1136" spans="12:19">
      <c r="L1136" s="285"/>
      <c r="M1136" s="408"/>
      <c r="O1136" s="285"/>
      <c r="P1136" s="285"/>
      <c r="Q1136" s="285"/>
      <c r="R1136" s="285"/>
      <c r="S1136" s="285"/>
    </row>
    <row r="1137" spans="12:19">
      <c r="L1137" s="285"/>
      <c r="M1137" s="408"/>
      <c r="O1137" s="285"/>
      <c r="P1137" s="285"/>
      <c r="Q1137" s="285"/>
      <c r="R1137" s="285"/>
      <c r="S1137" s="285"/>
    </row>
    <row r="1138" spans="12:19">
      <c r="L1138" s="285"/>
      <c r="M1138" s="408"/>
      <c r="O1138" s="285"/>
      <c r="P1138" s="285"/>
      <c r="Q1138" s="285"/>
      <c r="R1138" s="285"/>
      <c r="S1138" s="285"/>
    </row>
    <row r="1139" spans="12:19">
      <c r="L1139" s="285"/>
      <c r="M1139" s="408"/>
      <c r="O1139" s="285"/>
      <c r="P1139" s="285"/>
      <c r="Q1139" s="285"/>
      <c r="R1139" s="285"/>
      <c r="S1139" s="285"/>
    </row>
    <row r="1140" spans="12:19">
      <c r="L1140" s="285"/>
      <c r="M1140" s="408"/>
      <c r="O1140" s="285"/>
      <c r="P1140" s="285"/>
      <c r="Q1140" s="285"/>
      <c r="R1140" s="285"/>
      <c r="S1140" s="285"/>
    </row>
    <row r="1141" spans="12:19">
      <c r="L1141" s="285"/>
      <c r="M1141" s="408"/>
      <c r="O1141" s="285"/>
      <c r="P1141" s="285"/>
      <c r="Q1141" s="285"/>
      <c r="R1141" s="285"/>
      <c r="S1141" s="285"/>
    </row>
    <row r="1142" spans="12:19">
      <c r="L1142" s="285"/>
      <c r="M1142" s="408"/>
      <c r="O1142" s="285"/>
      <c r="P1142" s="285"/>
      <c r="Q1142" s="285"/>
      <c r="R1142" s="285"/>
      <c r="S1142" s="285"/>
    </row>
    <row r="1143" spans="12:19">
      <c r="L1143" s="285"/>
      <c r="M1143" s="408"/>
      <c r="O1143" s="285"/>
      <c r="P1143" s="285"/>
      <c r="Q1143" s="285"/>
      <c r="R1143" s="285"/>
      <c r="S1143" s="285"/>
    </row>
    <row r="1144" spans="12:19">
      <c r="L1144" s="285"/>
      <c r="M1144" s="408"/>
      <c r="O1144" s="285"/>
      <c r="P1144" s="285"/>
      <c r="Q1144" s="285"/>
      <c r="R1144" s="285"/>
      <c r="S1144" s="285"/>
    </row>
    <row r="1145" spans="12:19">
      <c r="L1145" s="285"/>
      <c r="M1145" s="408"/>
      <c r="O1145" s="285"/>
      <c r="P1145" s="285"/>
      <c r="Q1145" s="285"/>
      <c r="R1145" s="285"/>
      <c r="S1145" s="285"/>
    </row>
    <row r="1146" spans="12:19">
      <c r="L1146" s="285"/>
      <c r="M1146" s="408"/>
      <c r="O1146" s="285"/>
      <c r="P1146" s="285"/>
      <c r="Q1146" s="285"/>
      <c r="R1146" s="285"/>
      <c r="S1146" s="285"/>
    </row>
    <row r="1147" spans="12:19">
      <c r="L1147" s="285"/>
      <c r="M1147" s="408"/>
      <c r="O1147" s="285"/>
      <c r="P1147" s="285"/>
      <c r="Q1147" s="285"/>
      <c r="R1147" s="285"/>
      <c r="S1147" s="285"/>
    </row>
    <row r="1148" spans="12:19">
      <c r="L1148" s="285"/>
      <c r="M1148" s="408"/>
      <c r="O1148" s="285"/>
      <c r="P1148" s="285"/>
      <c r="Q1148" s="285"/>
      <c r="R1148" s="285"/>
      <c r="S1148" s="285"/>
    </row>
    <row r="1149" spans="12:19">
      <c r="L1149" s="285"/>
      <c r="M1149" s="408"/>
      <c r="O1149" s="285"/>
      <c r="P1149" s="285"/>
      <c r="Q1149" s="285"/>
      <c r="R1149" s="285"/>
      <c r="S1149" s="285"/>
    </row>
    <row r="1150" spans="12:19">
      <c r="L1150" s="285"/>
      <c r="M1150" s="408"/>
      <c r="O1150" s="285"/>
      <c r="P1150" s="285"/>
      <c r="Q1150" s="285"/>
      <c r="R1150" s="285"/>
      <c r="S1150" s="285"/>
    </row>
    <row r="1151" spans="12:19">
      <c r="L1151" s="285"/>
      <c r="M1151" s="408"/>
      <c r="O1151" s="285"/>
      <c r="P1151" s="285"/>
      <c r="Q1151" s="285"/>
      <c r="R1151" s="285"/>
      <c r="S1151" s="285"/>
    </row>
    <row r="1152" spans="12:19">
      <c r="L1152" s="285"/>
      <c r="M1152" s="408"/>
      <c r="O1152" s="285"/>
      <c r="P1152" s="285"/>
      <c r="Q1152" s="285"/>
      <c r="R1152" s="285"/>
      <c r="S1152" s="285"/>
    </row>
    <row r="1153" spans="12:19">
      <c r="L1153" s="285"/>
      <c r="M1153" s="408"/>
      <c r="O1153" s="285"/>
      <c r="P1153" s="285"/>
      <c r="Q1153" s="285"/>
      <c r="R1153" s="285"/>
      <c r="S1153" s="285"/>
    </row>
    <row r="1154" spans="12:19">
      <c r="L1154" s="285"/>
      <c r="M1154" s="408"/>
      <c r="O1154" s="285"/>
      <c r="P1154" s="285"/>
      <c r="Q1154" s="285"/>
      <c r="R1154" s="285"/>
      <c r="S1154" s="285"/>
    </row>
    <row r="1155" spans="12:19">
      <c r="L1155" s="285"/>
      <c r="M1155" s="408"/>
      <c r="O1155" s="285"/>
      <c r="P1155" s="285"/>
      <c r="Q1155" s="285"/>
      <c r="R1155" s="285"/>
      <c r="S1155" s="285"/>
    </row>
    <row r="1156" spans="12:19">
      <c r="L1156" s="285"/>
      <c r="M1156" s="408"/>
      <c r="O1156" s="285"/>
      <c r="P1156" s="285"/>
      <c r="Q1156" s="285"/>
      <c r="R1156" s="285"/>
      <c r="S1156" s="285"/>
    </row>
    <row r="1157" spans="12:19">
      <c r="L1157" s="285"/>
      <c r="M1157" s="408"/>
      <c r="O1157" s="285"/>
      <c r="P1157" s="285"/>
      <c r="Q1157" s="285"/>
      <c r="R1157" s="285"/>
      <c r="S1157" s="285"/>
    </row>
    <row r="1158" spans="12:19">
      <c r="L1158" s="285"/>
      <c r="M1158" s="408"/>
      <c r="O1158" s="285"/>
      <c r="P1158" s="285"/>
      <c r="Q1158" s="285"/>
      <c r="R1158" s="285"/>
      <c r="S1158" s="285"/>
    </row>
    <row r="1159" spans="12:19">
      <c r="L1159" s="285"/>
      <c r="M1159" s="408"/>
      <c r="O1159" s="285"/>
      <c r="P1159" s="285"/>
      <c r="Q1159" s="285"/>
      <c r="R1159" s="285"/>
      <c r="S1159" s="285"/>
    </row>
    <row r="1160" spans="12:19">
      <c r="L1160" s="285"/>
      <c r="M1160" s="408"/>
      <c r="O1160" s="285"/>
      <c r="P1160" s="285"/>
      <c r="Q1160" s="285"/>
      <c r="R1160" s="285"/>
      <c r="S1160" s="285"/>
    </row>
    <row r="1161" spans="12:19">
      <c r="L1161" s="285"/>
      <c r="M1161" s="408"/>
      <c r="O1161" s="285"/>
      <c r="P1161" s="285"/>
      <c r="Q1161" s="285"/>
      <c r="R1161" s="285"/>
      <c r="S1161" s="285"/>
    </row>
    <row r="1162" spans="12:19">
      <c r="L1162" s="285"/>
      <c r="M1162" s="408"/>
      <c r="O1162" s="285"/>
      <c r="P1162" s="285"/>
      <c r="Q1162" s="285"/>
      <c r="R1162" s="285"/>
      <c r="S1162" s="285"/>
    </row>
    <row r="1163" spans="12:19">
      <c r="L1163" s="285"/>
      <c r="M1163" s="408"/>
      <c r="O1163" s="285"/>
      <c r="P1163" s="285"/>
      <c r="Q1163" s="285"/>
      <c r="R1163" s="285"/>
      <c r="S1163" s="285"/>
    </row>
    <row r="1164" spans="12:19">
      <c r="L1164" s="285"/>
      <c r="M1164" s="408"/>
      <c r="O1164" s="285"/>
      <c r="P1164" s="285"/>
      <c r="Q1164" s="285"/>
      <c r="R1164" s="285"/>
      <c r="S1164" s="285"/>
    </row>
    <row r="1165" spans="12:19">
      <c r="L1165" s="285"/>
      <c r="M1165" s="408"/>
      <c r="O1165" s="285"/>
      <c r="P1165" s="285"/>
      <c r="Q1165" s="285"/>
      <c r="R1165" s="285"/>
      <c r="S1165" s="285"/>
    </row>
    <row r="1166" spans="12:19">
      <c r="L1166" s="285"/>
      <c r="M1166" s="408"/>
      <c r="O1166" s="285"/>
      <c r="P1166" s="285"/>
      <c r="Q1166" s="285"/>
      <c r="R1166" s="285"/>
      <c r="S1166" s="285"/>
    </row>
    <row r="1167" spans="12:19">
      <c r="L1167" s="285"/>
      <c r="M1167" s="408"/>
      <c r="O1167" s="285"/>
      <c r="P1167" s="285"/>
      <c r="Q1167" s="285"/>
      <c r="R1167" s="285"/>
      <c r="S1167" s="285"/>
    </row>
    <row r="1168" spans="12:19">
      <c r="L1168" s="285"/>
      <c r="M1168" s="408"/>
      <c r="O1168" s="285"/>
      <c r="P1168" s="285"/>
      <c r="Q1168" s="285"/>
      <c r="R1168" s="285"/>
      <c r="S1168" s="285"/>
    </row>
    <row r="1169" spans="12:19">
      <c r="L1169" s="285"/>
      <c r="M1169" s="408"/>
      <c r="O1169" s="285"/>
      <c r="P1169" s="285"/>
      <c r="Q1169" s="285"/>
      <c r="R1169" s="285"/>
      <c r="S1169" s="285"/>
    </row>
    <row r="1170" spans="12:19">
      <c r="L1170" s="285"/>
      <c r="M1170" s="408"/>
      <c r="O1170" s="285"/>
      <c r="P1170" s="285"/>
      <c r="Q1170" s="285"/>
      <c r="R1170" s="285"/>
      <c r="S1170" s="285"/>
    </row>
    <row r="1171" spans="12:19">
      <c r="L1171" s="285"/>
      <c r="M1171" s="408"/>
      <c r="O1171" s="285"/>
      <c r="P1171" s="285"/>
      <c r="Q1171" s="285"/>
      <c r="R1171" s="285"/>
      <c r="S1171" s="285"/>
    </row>
    <row r="1172" spans="12:19">
      <c r="L1172" s="285"/>
      <c r="M1172" s="408"/>
      <c r="O1172" s="285"/>
      <c r="P1172" s="285"/>
      <c r="Q1172" s="285"/>
      <c r="R1172" s="285"/>
      <c r="S1172" s="285"/>
    </row>
    <row r="1173" spans="12:19">
      <c r="L1173" s="285"/>
      <c r="M1173" s="408"/>
      <c r="O1173" s="285"/>
      <c r="P1173" s="285"/>
      <c r="Q1173" s="285"/>
      <c r="R1173" s="285"/>
      <c r="S1173" s="285"/>
    </row>
    <row r="1174" spans="12:19">
      <c r="L1174" s="285"/>
      <c r="M1174" s="408"/>
      <c r="O1174" s="285"/>
      <c r="P1174" s="285"/>
      <c r="Q1174" s="285"/>
      <c r="R1174" s="285"/>
      <c r="S1174" s="285"/>
    </row>
    <row r="1175" spans="12:19">
      <c r="L1175" s="285"/>
      <c r="M1175" s="408"/>
      <c r="O1175" s="285"/>
      <c r="P1175" s="285"/>
      <c r="Q1175" s="285"/>
      <c r="R1175" s="285"/>
      <c r="S1175" s="285"/>
    </row>
    <row r="1176" spans="12:19">
      <c r="L1176" s="285"/>
      <c r="M1176" s="408"/>
      <c r="O1176" s="285"/>
      <c r="P1176" s="285"/>
      <c r="Q1176" s="285"/>
      <c r="R1176" s="285"/>
      <c r="S1176" s="285"/>
    </row>
    <row r="1177" spans="12:19">
      <c r="L1177" s="285"/>
      <c r="M1177" s="408"/>
      <c r="O1177" s="285"/>
      <c r="P1177" s="285"/>
      <c r="Q1177" s="285"/>
      <c r="R1177" s="285"/>
      <c r="S1177" s="285"/>
    </row>
    <row r="1178" spans="12:19">
      <c r="L1178" s="285"/>
      <c r="M1178" s="408"/>
      <c r="O1178" s="285"/>
      <c r="P1178" s="285"/>
      <c r="Q1178" s="285"/>
      <c r="R1178" s="285"/>
      <c r="S1178" s="285"/>
    </row>
    <row r="1179" spans="12:19">
      <c r="L1179" s="285"/>
      <c r="M1179" s="408"/>
      <c r="O1179" s="285"/>
      <c r="P1179" s="285"/>
      <c r="Q1179" s="285"/>
      <c r="R1179" s="285"/>
      <c r="S1179" s="285"/>
    </row>
    <row r="1180" spans="12:19">
      <c r="L1180" s="285"/>
      <c r="M1180" s="408"/>
      <c r="O1180" s="285"/>
      <c r="P1180" s="285"/>
      <c r="Q1180" s="285"/>
      <c r="R1180" s="285"/>
      <c r="S1180" s="285"/>
    </row>
    <row r="1181" spans="12:19">
      <c r="L1181" s="285"/>
      <c r="M1181" s="408"/>
      <c r="O1181" s="285"/>
      <c r="P1181" s="285"/>
      <c r="Q1181" s="285"/>
      <c r="R1181" s="285"/>
      <c r="S1181" s="285"/>
    </row>
    <row r="1182" spans="12:19">
      <c r="L1182" s="285"/>
      <c r="M1182" s="408"/>
      <c r="O1182" s="285"/>
      <c r="P1182" s="285"/>
      <c r="Q1182" s="285"/>
      <c r="R1182" s="285"/>
      <c r="S1182" s="285"/>
    </row>
    <row r="1183" spans="12:19">
      <c r="L1183" s="285"/>
      <c r="M1183" s="408"/>
      <c r="O1183" s="285"/>
      <c r="P1183" s="285"/>
      <c r="Q1183" s="285"/>
      <c r="R1183" s="285"/>
      <c r="S1183" s="285"/>
    </row>
    <row r="1184" spans="12:19">
      <c r="L1184" s="285"/>
      <c r="M1184" s="408"/>
      <c r="O1184" s="285"/>
      <c r="P1184" s="285"/>
      <c r="Q1184" s="285"/>
      <c r="R1184" s="285"/>
      <c r="S1184" s="285"/>
    </row>
    <row r="1185" spans="12:19">
      <c r="L1185" s="285"/>
      <c r="M1185" s="408"/>
      <c r="O1185" s="285"/>
      <c r="P1185" s="285"/>
      <c r="Q1185" s="285"/>
      <c r="R1185" s="285"/>
      <c r="S1185" s="285"/>
    </row>
    <row r="1186" spans="12:19">
      <c r="L1186" s="285"/>
      <c r="M1186" s="408"/>
      <c r="O1186" s="285"/>
      <c r="P1186" s="285"/>
      <c r="Q1186" s="285"/>
      <c r="R1186" s="285"/>
      <c r="S1186" s="285"/>
    </row>
    <row r="1187" spans="12:19">
      <c r="L1187" s="285"/>
      <c r="M1187" s="408"/>
      <c r="O1187" s="285"/>
      <c r="P1187" s="285"/>
      <c r="Q1187" s="285"/>
      <c r="R1187" s="285"/>
      <c r="S1187" s="285"/>
    </row>
    <row r="1188" spans="12:19">
      <c r="L1188" s="285"/>
      <c r="M1188" s="408"/>
      <c r="O1188" s="285"/>
      <c r="P1188" s="285"/>
      <c r="Q1188" s="285"/>
      <c r="R1188" s="285"/>
      <c r="S1188" s="285"/>
    </row>
    <row r="1189" spans="12:19">
      <c r="L1189" s="285"/>
      <c r="M1189" s="408"/>
      <c r="O1189" s="285"/>
      <c r="P1189" s="285"/>
      <c r="Q1189" s="285"/>
      <c r="R1189" s="285"/>
      <c r="S1189" s="285"/>
    </row>
    <row r="1190" spans="12:19">
      <c r="L1190" s="285"/>
      <c r="M1190" s="408"/>
      <c r="O1190" s="285"/>
      <c r="P1190" s="285"/>
      <c r="Q1190" s="285"/>
      <c r="R1190" s="285"/>
      <c r="S1190" s="285"/>
    </row>
    <row r="1191" spans="12:19">
      <c r="L1191" s="285"/>
      <c r="M1191" s="408"/>
      <c r="O1191" s="285"/>
      <c r="P1191" s="285"/>
      <c r="Q1191" s="285"/>
      <c r="R1191" s="285"/>
      <c r="S1191" s="285"/>
    </row>
    <row r="1192" spans="12:19">
      <c r="L1192" s="285"/>
      <c r="M1192" s="408"/>
      <c r="O1192" s="285"/>
      <c r="P1192" s="285"/>
      <c r="Q1192" s="285"/>
      <c r="R1192" s="285"/>
      <c r="S1192" s="285"/>
    </row>
    <row r="1193" spans="12:19">
      <c r="L1193" s="285"/>
      <c r="M1193" s="408"/>
      <c r="O1193" s="285"/>
      <c r="P1193" s="285"/>
      <c r="Q1193" s="285"/>
      <c r="R1193" s="285"/>
      <c r="S1193" s="285"/>
    </row>
    <row r="1194" spans="12:19">
      <c r="L1194" s="285"/>
      <c r="M1194" s="408"/>
      <c r="O1194" s="285"/>
      <c r="P1194" s="285"/>
      <c r="Q1194" s="285"/>
      <c r="R1194" s="285"/>
      <c r="S1194" s="285"/>
    </row>
    <row r="1195" spans="12:19">
      <c r="L1195" s="285"/>
      <c r="M1195" s="408"/>
      <c r="O1195" s="285"/>
      <c r="P1195" s="285"/>
      <c r="Q1195" s="285"/>
      <c r="R1195" s="285"/>
      <c r="S1195" s="285"/>
    </row>
    <row r="1196" spans="12:19">
      <c r="L1196" s="285"/>
      <c r="M1196" s="408"/>
      <c r="O1196" s="285"/>
      <c r="P1196" s="285"/>
      <c r="Q1196" s="285"/>
      <c r="R1196" s="285"/>
      <c r="S1196" s="285"/>
    </row>
    <row r="1197" spans="12:19">
      <c r="L1197" s="285"/>
      <c r="M1197" s="408"/>
      <c r="O1197" s="285"/>
      <c r="P1197" s="285"/>
      <c r="Q1197" s="285"/>
      <c r="R1197" s="285"/>
      <c r="S1197" s="285"/>
    </row>
    <row r="1198" spans="12:19">
      <c r="L1198" s="285"/>
      <c r="M1198" s="408"/>
      <c r="O1198" s="285"/>
      <c r="P1198" s="285"/>
      <c r="Q1198" s="285"/>
      <c r="R1198" s="285"/>
      <c r="S1198" s="285"/>
    </row>
    <row r="1199" spans="12:19">
      <c r="L1199" s="285"/>
      <c r="M1199" s="408"/>
      <c r="O1199" s="285"/>
      <c r="P1199" s="285"/>
      <c r="Q1199" s="285"/>
      <c r="R1199" s="285"/>
      <c r="S1199" s="285"/>
    </row>
    <row r="1200" spans="12:19">
      <c r="L1200" s="285"/>
      <c r="M1200" s="408"/>
      <c r="O1200" s="285"/>
      <c r="P1200" s="285"/>
      <c r="Q1200" s="285"/>
      <c r="R1200" s="285"/>
      <c r="S1200" s="285"/>
    </row>
    <row r="1201" spans="12:19">
      <c r="L1201" s="285"/>
      <c r="M1201" s="408"/>
      <c r="O1201" s="285"/>
      <c r="P1201" s="285"/>
      <c r="Q1201" s="285"/>
      <c r="R1201" s="285"/>
      <c r="S1201" s="285"/>
    </row>
    <row r="1202" spans="12:19">
      <c r="L1202" s="285"/>
      <c r="M1202" s="408"/>
      <c r="O1202" s="285"/>
      <c r="P1202" s="285"/>
      <c r="Q1202" s="285"/>
      <c r="R1202" s="285"/>
      <c r="S1202" s="285"/>
    </row>
    <row r="1203" spans="12:19">
      <c r="L1203" s="285"/>
      <c r="M1203" s="408"/>
      <c r="O1203" s="285"/>
      <c r="P1203" s="285"/>
      <c r="Q1203" s="285"/>
      <c r="R1203" s="285"/>
      <c r="S1203" s="285"/>
    </row>
    <row r="1204" spans="12:19">
      <c r="L1204" s="285"/>
      <c r="M1204" s="408"/>
      <c r="O1204" s="285"/>
      <c r="P1204" s="285"/>
      <c r="Q1204" s="285"/>
      <c r="R1204" s="285"/>
      <c r="S1204" s="285"/>
    </row>
    <row r="1205" spans="12:19">
      <c r="L1205" s="285"/>
      <c r="M1205" s="408"/>
      <c r="O1205" s="285"/>
      <c r="P1205" s="285"/>
      <c r="Q1205" s="285"/>
      <c r="R1205" s="285"/>
      <c r="S1205" s="285"/>
    </row>
    <row r="1206" spans="12:19">
      <c r="L1206" s="285"/>
      <c r="M1206" s="408"/>
      <c r="O1206" s="285"/>
      <c r="P1206" s="285"/>
      <c r="Q1206" s="285"/>
      <c r="R1206" s="285"/>
      <c r="S1206" s="285"/>
    </row>
    <row r="1207" spans="12:19">
      <c r="L1207" s="285"/>
      <c r="M1207" s="408"/>
      <c r="O1207" s="285"/>
      <c r="P1207" s="285"/>
      <c r="Q1207" s="285"/>
      <c r="R1207" s="285"/>
      <c r="S1207" s="285"/>
    </row>
    <row r="1208" spans="12:19">
      <c r="L1208" s="285"/>
      <c r="M1208" s="408"/>
      <c r="O1208" s="285"/>
      <c r="P1208" s="285"/>
      <c r="Q1208" s="285"/>
      <c r="R1208" s="285"/>
      <c r="S1208" s="285"/>
    </row>
    <row r="1209" spans="12:19">
      <c r="L1209" s="285"/>
      <c r="M1209" s="408"/>
      <c r="O1209" s="285"/>
      <c r="P1209" s="285"/>
      <c r="Q1209" s="285"/>
      <c r="R1209" s="285"/>
      <c r="S1209" s="285"/>
    </row>
    <row r="1210" spans="12:19">
      <c r="L1210" s="285"/>
      <c r="M1210" s="408"/>
      <c r="O1210" s="285"/>
      <c r="P1210" s="285"/>
      <c r="Q1210" s="285"/>
      <c r="R1210" s="285"/>
      <c r="S1210" s="285"/>
    </row>
    <row r="1211" spans="12:19">
      <c r="L1211" s="285"/>
      <c r="M1211" s="408"/>
      <c r="O1211" s="285"/>
      <c r="P1211" s="285"/>
      <c r="Q1211" s="285"/>
      <c r="R1211" s="285"/>
      <c r="S1211" s="285"/>
    </row>
    <row r="1212" spans="12:19">
      <c r="L1212" s="285"/>
      <c r="M1212" s="408"/>
      <c r="O1212" s="285"/>
      <c r="P1212" s="285"/>
      <c r="Q1212" s="285"/>
      <c r="R1212" s="285"/>
      <c r="S1212" s="285"/>
    </row>
    <row r="1213" spans="12:19">
      <c r="L1213" s="285"/>
      <c r="M1213" s="408"/>
      <c r="O1213" s="285"/>
      <c r="P1213" s="285"/>
      <c r="Q1213" s="285"/>
      <c r="R1213" s="285"/>
      <c r="S1213" s="285"/>
    </row>
    <row r="1214" spans="12:19">
      <c r="L1214" s="285"/>
      <c r="M1214" s="408"/>
      <c r="O1214" s="285"/>
      <c r="P1214" s="285"/>
      <c r="Q1214" s="285"/>
      <c r="R1214" s="285"/>
      <c r="S1214" s="285"/>
    </row>
    <row r="1215" spans="12:19">
      <c r="L1215" s="285"/>
      <c r="M1215" s="408"/>
      <c r="O1215" s="285"/>
      <c r="P1215" s="285"/>
      <c r="Q1215" s="285"/>
      <c r="R1215" s="285"/>
      <c r="S1215" s="285"/>
    </row>
    <row r="1216" spans="12:19">
      <c r="L1216" s="285"/>
      <c r="M1216" s="408"/>
      <c r="O1216" s="285"/>
      <c r="P1216" s="285"/>
      <c r="Q1216" s="285"/>
      <c r="R1216" s="285"/>
      <c r="S1216" s="285"/>
    </row>
    <row r="1217" spans="12:19">
      <c r="L1217" s="285"/>
      <c r="M1217" s="408"/>
      <c r="O1217" s="285"/>
      <c r="P1217" s="285"/>
      <c r="Q1217" s="285"/>
      <c r="R1217" s="285"/>
      <c r="S1217" s="285"/>
    </row>
    <row r="1218" spans="12:19">
      <c r="L1218" s="285"/>
      <c r="M1218" s="408"/>
      <c r="O1218" s="285"/>
      <c r="P1218" s="285"/>
      <c r="Q1218" s="285"/>
      <c r="R1218" s="285"/>
      <c r="S1218" s="285"/>
    </row>
    <row r="1219" spans="12:19">
      <c r="L1219" s="285"/>
      <c r="M1219" s="408"/>
      <c r="O1219" s="285"/>
      <c r="P1219" s="285"/>
      <c r="Q1219" s="285"/>
      <c r="R1219" s="285"/>
      <c r="S1219" s="285"/>
    </row>
    <row r="1220" spans="12:19">
      <c r="L1220" s="285"/>
      <c r="M1220" s="408"/>
      <c r="O1220" s="285"/>
      <c r="P1220" s="285"/>
      <c r="Q1220" s="285"/>
      <c r="R1220" s="285"/>
      <c r="S1220" s="285"/>
    </row>
    <row r="1221" spans="12:19">
      <c r="L1221" s="285"/>
      <c r="M1221" s="408"/>
      <c r="O1221" s="285"/>
      <c r="P1221" s="285"/>
      <c r="Q1221" s="285"/>
      <c r="R1221" s="285"/>
      <c r="S1221" s="285"/>
    </row>
    <row r="1222" spans="12:19">
      <c r="L1222" s="285"/>
      <c r="M1222" s="408"/>
      <c r="O1222" s="285"/>
      <c r="P1222" s="285"/>
      <c r="Q1222" s="285"/>
      <c r="R1222" s="285"/>
      <c r="S1222" s="285"/>
    </row>
    <row r="1223" spans="12:19">
      <c r="L1223" s="285"/>
      <c r="M1223" s="408"/>
      <c r="O1223" s="285"/>
      <c r="P1223" s="285"/>
      <c r="Q1223" s="285"/>
      <c r="R1223" s="285"/>
      <c r="S1223" s="285"/>
    </row>
    <row r="1224" spans="12:19">
      <c r="L1224" s="285"/>
      <c r="M1224" s="408"/>
      <c r="O1224" s="285"/>
      <c r="P1224" s="285"/>
      <c r="Q1224" s="285"/>
      <c r="R1224" s="285"/>
      <c r="S1224" s="285"/>
    </row>
    <row r="1225" spans="12:19">
      <c r="L1225" s="285"/>
      <c r="M1225" s="408"/>
      <c r="O1225" s="285"/>
      <c r="P1225" s="285"/>
      <c r="Q1225" s="285"/>
      <c r="R1225" s="285"/>
      <c r="S1225" s="285"/>
    </row>
    <row r="1226" spans="12:19">
      <c r="L1226" s="285"/>
      <c r="M1226" s="408"/>
      <c r="O1226" s="285"/>
      <c r="P1226" s="285"/>
      <c r="Q1226" s="285"/>
      <c r="R1226" s="285"/>
      <c r="S1226" s="285"/>
    </row>
    <row r="1227" spans="12:19">
      <c r="L1227" s="285"/>
      <c r="M1227" s="408"/>
      <c r="O1227" s="285"/>
      <c r="P1227" s="285"/>
      <c r="Q1227" s="285"/>
      <c r="R1227" s="285"/>
      <c r="S1227" s="285"/>
    </row>
    <row r="1228" spans="12:19">
      <c r="L1228" s="285"/>
      <c r="M1228" s="408"/>
      <c r="O1228" s="285"/>
      <c r="P1228" s="285"/>
      <c r="Q1228" s="285"/>
      <c r="R1228" s="285"/>
      <c r="S1228" s="285"/>
    </row>
    <row r="1229" spans="12:19">
      <c r="L1229" s="285"/>
      <c r="M1229" s="408"/>
      <c r="O1229" s="285"/>
      <c r="P1229" s="285"/>
      <c r="Q1229" s="285"/>
      <c r="R1229" s="285"/>
      <c r="S1229" s="285"/>
    </row>
    <row r="1230" spans="12:19">
      <c r="L1230" s="285"/>
      <c r="M1230" s="408"/>
      <c r="O1230" s="285"/>
      <c r="P1230" s="285"/>
      <c r="Q1230" s="285"/>
      <c r="R1230" s="285"/>
      <c r="S1230" s="285"/>
    </row>
    <row r="1231" spans="12:19">
      <c r="L1231" s="285"/>
      <c r="M1231" s="408"/>
      <c r="O1231" s="285"/>
      <c r="P1231" s="285"/>
      <c r="Q1231" s="285"/>
      <c r="R1231" s="285"/>
      <c r="S1231" s="285"/>
    </row>
    <row r="1232" spans="12:19">
      <c r="L1232" s="285"/>
      <c r="M1232" s="408"/>
      <c r="O1232" s="285"/>
      <c r="P1232" s="285"/>
      <c r="Q1232" s="285"/>
      <c r="R1232" s="285"/>
      <c r="S1232" s="285"/>
    </row>
    <row r="1233" spans="12:19">
      <c r="L1233" s="285"/>
      <c r="M1233" s="408"/>
      <c r="O1233" s="285"/>
      <c r="P1233" s="285"/>
      <c r="Q1233" s="285"/>
      <c r="R1233" s="285"/>
      <c r="S1233" s="285"/>
    </row>
    <row r="1234" spans="12:19">
      <c r="L1234" s="285"/>
      <c r="M1234" s="408"/>
      <c r="O1234" s="285"/>
      <c r="P1234" s="285"/>
      <c r="Q1234" s="285"/>
      <c r="R1234" s="285"/>
      <c r="S1234" s="285"/>
    </row>
    <row r="1235" spans="12:19">
      <c r="L1235" s="285"/>
      <c r="M1235" s="408"/>
      <c r="O1235" s="285"/>
      <c r="P1235" s="285"/>
      <c r="Q1235" s="285"/>
      <c r="R1235" s="285"/>
      <c r="S1235" s="285"/>
    </row>
    <row r="1236" spans="12:19">
      <c r="L1236" s="285"/>
      <c r="M1236" s="408"/>
      <c r="O1236" s="285"/>
      <c r="P1236" s="285"/>
      <c r="Q1236" s="285"/>
      <c r="R1236" s="285"/>
      <c r="S1236" s="285"/>
    </row>
    <row r="1237" spans="12:19">
      <c r="L1237" s="285"/>
      <c r="M1237" s="408"/>
      <c r="O1237" s="285"/>
      <c r="P1237" s="285"/>
      <c r="Q1237" s="285"/>
      <c r="R1237" s="285"/>
      <c r="S1237" s="285"/>
    </row>
    <row r="1238" spans="12:19">
      <c r="L1238" s="285"/>
      <c r="M1238" s="408"/>
      <c r="O1238" s="285"/>
      <c r="P1238" s="285"/>
      <c r="Q1238" s="285"/>
      <c r="R1238" s="285"/>
      <c r="S1238" s="285"/>
    </row>
    <row r="1239" spans="12:19">
      <c r="L1239" s="285"/>
      <c r="M1239" s="408"/>
      <c r="O1239" s="285"/>
      <c r="P1239" s="285"/>
      <c r="Q1239" s="285"/>
      <c r="R1239" s="285"/>
      <c r="S1239" s="285"/>
    </row>
    <row r="1240" spans="12:19">
      <c r="L1240" s="285"/>
      <c r="M1240" s="408"/>
      <c r="O1240" s="285"/>
      <c r="P1240" s="285"/>
      <c r="Q1240" s="285"/>
      <c r="R1240" s="285"/>
      <c r="S1240" s="285"/>
    </row>
    <row r="1241" spans="12:19">
      <c r="L1241" s="285"/>
      <c r="M1241" s="408"/>
      <c r="O1241" s="285"/>
      <c r="P1241" s="285"/>
      <c r="Q1241" s="285"/>
      <c r="R1241" s="285"/>
      <c r="S1241" s="285"/>
    </row>
    <row r="1242" spans="12:19">
      <c r="L1242" s="285"/>
      <c r="M1242" s="408"/>
      <c r="O1242" s="285"/>
      <c r="P1242" s="285"/>
      <c r="Q1242" s="285"/>
      <c r="R1242" s="285"/>
      <c r="S1242" s="285"/>
    </row>
    <row r="1243" spans="12:19">
      <c r="L1243" s="285"/>
      <c r="M1243" s="408"/>
      <c r="O1243" s="285"/>
      <c r="P1243" s="285"/>
      <c r="Q1243" s="285"/>
      <c r="R1243" s="285"/>
      <c r="S1243" s="285"/>
    </row>
    <row r="1244" spans="12:19">
      <c r="L1244" s="285"/>
      <c r="M1244" s="408"/>
      <c r="O1244" s="285"/>
      <c r="P1244" s="285"/>
      <c r="Q1244" s="285"/>
      <c r="R1244" s="285"/>
      <c r="S1244" s="285"/>
    </row>
    <row r="1245" spans="12:19">
      <c r="L1245" s="285"/>
      <c r="M1245" s="408"/>
      <c r="O1245" s="285"/>
      <c r="P1245" s="285"/>
      <c r="Q1245" s="285"/>
      <c r="R1245" s="285"/>
      <c r="S1245" s="285"/>
    </row>
    <row r="1246" spans="12:19">
      <c r="L1246" s="285"/>
      <c r="M1246" s="408"/>
      <c r="O1246" s="285"/>
      <c r="P1246" s="285"/>
      <c r="Q1246" s="285"/>
      <c r="R1246" s="285"/>
      <c r="S1246" s="285"/>
    </row>
    <row r="1247" spans="12:19">
      <c r="L1247" s="285"/>
      <c r="M1247" s="408"/>
      <c r="O1247" s="285"/>
      <c r="P1247" s="285"/>
      <c r="Q1247" s="285"/>
      <c r="R1247" s="285"/>
      <c r="S1247" s="285"/>
    </row>
    <row r="1248" spans="12:19">
      <c r="L1248" s="285"/>
      <c r="M1248" s="408"/>
      <c r="O1248" s="285"/>
      <c r="P1248" s="285"/>
      <c r="Q1248" s="285"/>
      <c r="R1248" s="285"/>
      <c r="S1248" s="285"/>
    </row>
    <row r="1249" spans="12:19">
      <c r="L1249" s="285"/>
      <c r="M1249" s="408"/>
      <c r="O1249" s="285"/>
      <c r="P1249" s="285"/>
      <c r="Q1249" s="285"/>
      <c r="R1249" s="285"/>
      <c r="S1249" s="285"/>
    </row>
    <row r="1250" spans="12:19">
      <c r="L1250" s="285"/>
      <c r="M1250" s="408"/>
      <c r="O1250" s="285"/>
      <c r="P1250" s="285"/>
      <c r="Q1250" s="285"/>
      <c r="R1250" s="285"/>
      <c r="S1250" s="285"/>
    </row>
    <row r="1251" spans="12:19">
      <c r="L1251" s="285"/>
      <c r="M1251" s="408"/>
      <c r="O1251" s="285"/>
      <c r="P1251" s="285"/>
      <c r="Q1251" s="285"/>
      <c r="R1251" s="285"/>
      <c r="S1251" s="285"/>
    </row>
    <row r="1252" spans="12:19">
      <c r="L1252" s="285"/>
      <c r="M1252" s="408"/>
      <c r="O1252" s="285"/>
      <c r="P1252" s="285"/>
      <c r="Q1252" s="285"/>
      <c r="R1252" s="285"/>
      <c r="S1252" s="285"/>
    </row>
    <row r="1253" spans="12:19">
      <c r="L1253" s="285"/>
      <c r="M1253" s="408"/>
      <c r="O1253" s="285"/>
      <c r="P1253" s="285"/>
      <c r="Q1253" s="285"/>
      <c r="R1253" s="285"/>
      <c r="S1253" s="285"/>
    </row>
    <row r="1254" spans="12:19">
      <c r="L1254" s="285"/>
      <c r="M1254" s="408"/>
      <c r="O1254" s="285"/>
      <c r="P1254" s="285"/>
      <c r="Q1254" s="285"/>
      <c r="R1254" s="285"/>
      <c r="S1254" s="285"/>
    </row>
    <row r="1255" spans="12:19">
      <c r="L1255" s="285"/>
      <c r="M1255" s="408"/>
      <c r="O1255" s="285"/>
      <c r="P1255" s="285"/>
      <c r="Q1255" s="285"/>
      <c r="R1255" s="285"/>
      <c r="S1255" s="285"/>
    </row>
    <row r="1256" spans="12:19">
      <c r="L1256" s="285"/>
      <c r="M1256" s="408"/>
      <c r="O1256" s="285"/>
      <c r="P1256" s="285"/>
      <c r="Q1256" s="285"/>
      <c r="R1256" s="285"/>
      <c r="S1256" s="285"/>
    </row>
    <row r="1257" spans="12:19">
      <c r="L1257" s="285"/>
      <c r="M1257" s="408"/>
      <c r="O1257" s="285"/>
      <c r="P1257" s="285"/>
      <c r="Q1257" s="285"/>
      <c r="R1257" s="285"/>
      <c r="S1257" s="285"/>
    </row>
    <row r="1258" spans="12:19">
      <c r="L1258" s="285"/>
      <c r="M1258" s="408"/>
      <c r="O1258" s="285"/>
      <c r="P1258" s="285"/>
      <c r="Q1258" s="285"/>
      <c r="R1258" s="285"/>
      <c r="S1258" s="285"/>
    </row>
    <row r="1259" spans="12:19">
      <c r="L1259" s="285"/>
      <c r="M1259" s="408"/>
      <c r="O1259" s="285"/>
      <c r="P1259" s="285"/>
      <c r="Q1259" s="285"/>
      <c r="R1259" s="285"/>
      <c r="S1259" s="285"/>
    </row>
    <row r="1260" spans="12:19">
      <c r="L1260" s="285"/>
      <c r="M1260" s="408"/>
      <c r="O1260" s="285"/>
      <c r="P1260" s="285"/>
      <c r="Q1260" s="285"/>
      <c r="R1260" s="285"/>
      <c r="S1260" s="285"/>
    </row>
    <row r="1261" spans="12:19">
      <c r="L1261" s="285"/>
      <c r="M1261" s="408"/>
      <c r="O1261" s="285"/>
      <c r="P1261" s="285"/>
      <c r="Q1261" s="285"/>
      <c r="R1261" s="285"/>
      <c r="S1261" s="285"/>
    </row>
    <row r="1262" spans="12:19">
      <c r="L1262" s="285"/>
      <c r="M1262" s="408"/>
      <c r="O1262" s="285"/>
      <c r="P1262" s="285"/>
      <c r="Q1262" s="285"/>
      <c r="R1262" s="285"/>
      <c r="S1262" s="285"/>
    </row>
    <row r="1263" spans="12:19">
      <c r="L1263" s="285"/>
      <c r="M1263" s="408"/>
      <c r="O1263" s="285"/>
      <c r="P1263" s="285"/>
      <c r="Q1263" s="285"/>
      <c r="R1263" s="285"/>
      <c r="S1263" s="285"/>
    </row>
    <row r="1264" spans="12:19">
      <c r="L1264" s="285"/>
      <c r="M1264" s="408"/>
      <c r="O1264" s="285"/>
      <c r="P1264" s="285"/>
      <c r="Q1264" s="285"/>
      <c r="R1264" s="285"/>
      <c r="S1264" s="285"/>
    </row>
    <row r="1265" spans="12:19">
      <c r="L1265" s="285"/>
      <c r="M1265" s="408"/>
      <c r="O1265" s="285"/>
      <c r="P1265" s="285"/>
      <c r="Q1265" s="285"/>
      <c r="R1265" s="285"/>
      <c r="S1265" s="285"/>
    </row>
    <row r="1266" spans="12:19">
      <c r="L1266" s="285"/>
      <c r="M1266" s="408"/>
      <c r="O1266" s="285"/>
      <c r="P1266" s="285"/>
      <c r="Q1266" s="285"/>
      <c r="R1266" s="285"/>
      <c r="S1266" s="285"/>
    </row>
    <row r="1267" spans="12:19">
      <c r="L1267" s="285"/>
      <c r="M1267" s="408"/>
      <c r="O1267" s="285"/>
      <c r="P1267" s="285"/>
      <c r="Q1267" s="285"/>
      <c r="R1267" s="285"/>
      <c r="S1267" s="285"/>
    </row>
    <row r="1268" spans="12:19">
      <c r="L1268" s="285"/>
      <c r="M1268" s="408"/>
      <c r="O1268" s="285"/>
      <c r="P1268" s="285"/>
      <c r="Q1268" s="285"/>
      <c r="R1268" s="285"/>
      <c r="S1268" s="285"/>
    </row>
    <row r="1269" spans="12:19">
      <c r="L1269" s="285"/>
      <c r="M1269" s="408"/>
      <c r="O1269" s="285"/>
      <c r="P1269" s="285"/>
      <c r="Q1269" s="285"/>
      <c r="R1269" s="285"/>
      <c r="S1269" s="285"/>
    </row>
    <row r="1270" spans="12:19">
      <c r="L1270" s="285"/>
      <c r="M1270" s="408"/>
      <c r="O1270" s="285"/>
      <c r="P1270" s="285"/>
      <c r="Q1270" s="285"/>
      <c r="R1270" s="285"/>
      <c r="S1270" s="285"/>
    </row>
    <row r="1271" spans="12:19">
      <c r="L1271" s="285"/>
      <c r="M1271" s="408"/>
      <c r="O1271" s="285"/>
      <c r="P1271" s="285"/>
      <c r="Q1271" s="285"/>
      <c r="R1271" s="285"/>
      <c r="S1271" s="285"/>
    </row>
    <row r="1272" spans="12:19">
      <c r="L1272" s="285"/>
      <c r="M1272" s="408"/>
      <c r="O1272" s="285"/>
      <c r="P1272" s="285"/>
      <c r="Q1272" s="285"/>
      <c r="R1272" s="285"/>
      <c r="S1272" s="285"/>
    </row>
    <row r="1273" spans="12:19">
      <c r="L1273" s="285"/>
      <c r="M1273" s="408"/>
      <c r="O1273" s="285"/>
      <c r="P1273" s="285"/>
      <c r="Q1273" s="285"/>
      <c r="R1273" s="285"/>
      <c r="S1273" s="285"/>
    </row>
    <row r="1274" spans="12:19">
      <c r="L1274" s="285"/>
      <c r="M1274" s="408"/>
      <c r="O1274" s="285"/>
      <c r="P1274" s="285"/>
      <c r="Q1274" s="285"/>
      <c r="R1274" s="285"/>
      <c r="S1274" s="285"/>
    </row>
    <row r="1275" spans="12:19">
      <c r="L1275" s="285"/>
      <c r="M1275" s="408"/>
      <c r="O1275" s="285"/>
      <c r="P1275" s="285"/>
      <c r="Q1275" s="285"/>
      <c r="R1275" s="285"/>
      <c r="S1275" s="285"/>
    </row>
    <row r="1276" spans="12:19">
      <c r="L1276" s="285"/>
      <c r="M1276" s="408"/>
      <c r="O1276" s="285"/>
      <c r="P1276" s="285"/>
      <c r="Q1276" s="285"/>
      <c r="R1276" s="285"/>
      <c r="S1276" s="285"/>
    </row>
    <row r="1277" spans="12:19">
      <c r="L1277" s="285"/>
      <c r="M1277" s="408"/>
      <c r="O1277" s="285"/>
      <c r="P1277" s="285"/>
      <c r="Q1277" s="285"/>
      <c r="R1277" s="285"/>
      <c r="S1277" s="285"/>
    </row>
    <row r="1278" spans="12:19">
      <c r="L1278" s="285"/>
      <c r="M1278" s="408"/>
      <c r="O1278" s="285"/>
      <c r="P1278" s="285"/>
      <c r="Q1278" s="285"/>
      <c r="R1278" s="285"/>
      <c r="S1278" s="285"/>
    </row>
    <row r="1279" spans="12:19">
      <c r="L1279" s="285"/>
      <c r="M1279" s="408"/>
      <c r="O1279" s="285"/>
      <c r="P1279" s="285"/>
      <c r="Q1279" s="285"/>
      <c r="R1279" s="285"/>
      <c r="S1279" s="285"/>
    </row>
    <row r="1280" spans="12:19">
      <c r="L1280" s="285"/>
      <c r="M1280" s="408"/>
      <c r="O1280" s="285"/>
      <c r="P1280" s="285"/>
      <c r="Q1280" s="285"/>
      <c r="R1280" s="285"/>
      <c r="S1280" s="285"/>
    </row>
    <row r="1281" spans="12:19">
      <c r="L1281" s="285"/>
      <c r="M1281" s="408"/>
      <c r="O1281" s="285"/>
      <c r="P1281" s="285"/>
      <c r="Q1281" s="285"/>
      <c r="R1281" s="285"/>
      <c r="S1281" s="285"/>
    </row>
    <row r="1282" spans="12:19">
      <c r="L1282" s="285"/>
      <c r="M1282" s="408"/>
      <c r="O1282" s="285"/>
      <c r="P1282" s="285"/>
      <c r="Q1282" s="285"/>
      <c r="R1282" s="285"/>
      <c r="S1282" s="285"/>
    </row>
    <row r="1283" spans="12:19">
      <c r="L1283" s="285"/>
      <c r="M1283" s="408"/>
      <c r="O1283" s="285"/>
      <c r="P1283" s="285"/>
      <c r="Q1283" s="285"/>
      <c r="R1283" s="285"/>
      <c r="S1283" s="285"/>
    </row>
    <row r="1284" spans="12:19">
      <c r="L1284" s="285"/>
      <c r="M1284" s="408"/>
      <c r="O1284" s="285"/>
      <c r="P1284" s="285"/>
      <c r="Q1284" s="285"/>
      <c r="R1284" s="285"/>
      <c r="S1284" s="285"/>
    </row>
    <row r="1285" spans="12:19">
      <c r="L1285" s="285"/>
      <c r="M1285" s="408"/>
      <c r="O1285" s="285"/>
      <c r="P1285" s="285"/>
      <c r="Q1285" s="285"/>
      <c r="R1285" s="285"/>
      <c r="S1285" s="285"/>
    </row>
    <row r="1286" spans="12:19">
      <c r="L1286" s="285"/>
      <c r="M1286" s="408"/>
      <c r="O1286" s="285"/>
      <c r="P1286" s="285"/>
      <c r="Q1286" s="285"/>
      <c r="R1286" s="285"/>
      <c r="S1286" s="285"/>
    </row>
    <row r="1287" spans="12:19">
      <c r="L1287" s="285"/>
      <c r="M1287" s="408"/>
      <c r="O1287" s="285"/>
      <c r="P1287" s="285"/>
      <c r="Q1287" s="285"/>
      <c r="R1287" s="285"/>
      <c r="S1287" s="285"/>
    </row>
    <row r="1288" spans="12:19">
      <c r="L1288" s="285"/>
      <c r="M1288" s="408"/>
      <c r="O1288" s="285"/>
      <c r="P1288" s="285"/>
      <c r="Q1288" s="285"/>
      <c r="R1288" s="285"/>
      <c r="S1288" s="285"/>
    </row>
    <row r="1289" spans="12:19">
      <c r="L1289" s="285"/>
      <c r="M1289" s="408"/>
      <c r="O1289" s="285"/>
      <c r="P1289" s="285"/>
      <c r="Q1289" s="285"/>
      <c r="R1289" s="285"/>
      <c r="S1289" s="285"/>
    </row>
    <row r="1290" spans="12:19">
      <c r="L1290" s="285"/>
      <c r="M1290" s="408"/>
      <c r="O1290" s="285"/>
      <c r="P1290" s="285"/>
      <c r="Q1290" s="285"/>
      <c r="R1290" s="285"/>
      <c r="S1290" s="285"/>
    </row>
    <row r="1291" spans="12:19">
      <c r="L1291" s="285"/>
      <c r="M1291" s="408"/>
      <c r="O1291" s="285"/>
      <c r="P1291" s="285"/>
      <c r="Q1291" s="285"/>
      <c r="R1291" s="285"/>
      <c r="S1291" s="285"/>
    </row>
    <row r="1292" spans="12:19">
      <c r="L1292" s="285"/>
      <c r="M1292" s="408"/>
      <c r="O1292" s="285"/>
      <c r="P1292" s="285"/>
      <c r="Q1292" s="285"/>
      <c r="R1292" s="285"/>
      <c r="S1292" s="285"/>
    </row>
    <row r="1293" spans="12:19">
      <c r="L1293" s="285"/>
      <c r="M1293" s="408"/>
      <c r="O1293" s="285"/>
      <c r="P1293" s="285"/>
      <c r="Q1293" s="285"/>
      <c r="R1293" s="285"/>
      <c r="S1293" s="285"/>
    </row>
    <row r="1294" spans="12:19">
      <c r="L1294" s="285"/>
      <c r="M1294" s="408"/>
      <c r="O1294" s="285"/>
      <c r="P1294" s="285"/>
      <c r="Q1294" s="285"/>
      <c r="R1294" s="285"/>
      <c r="S1294" s="285"/>
    </row>
    <row r="1295" spans="12:19">
      <c r="L1295" s="285"/>
      <c r="M1295" s="408"/>
      <c r="O1295" s="285"/>
      <c r="P1295" s="285"/>
      <c r="Q1295" s="285"/>
      <c r="R1295" s="285"/>
      <c r="S1295" s="285"/>
    </row>
    <row r="1296" spans="12:19">
      <c r="L1296" s="285"/>
      <c r="M1296" s="408"/>
      <c r="O1296" s="285"/>
      <c r="P1296" s="285"/>
      <c r="Q1296" s="285"/>
      <c r="R1296" s="285"/>
      <c r="S1296" s="285"/>
    </row>
    <row r="1297" spans="12:19">
      <c r="L1297" s="285"/>
      <c r="M1297" s="408"/>
      <c r="O1297" s="285"/>
      <c r="P1297" s="285"/>
      <c r="Q1297" s="285"/>
      <c r="R1297" s="285"/>
      <c r="S1297" s="285"/>
    </row>
    <row r="1298" spans="12:19">
      <c r="L1298" s="285"/>
      <c r="M1298" s="408"/>
      <c r="O1298" s="285"/>
      <c r="P1298" s="285"/>
      <c r="Q1298" s="285"/>
      <c r="R1298" s="285"/>
      <c r="S1298" s="285"/>
    </row>
    <row r="1299" spans="12:19">
      <c r="L1299" s="285"/>
      <c r="M1299" s="408"/>
      <c r="O1299" s="285"/>
      <c r="P1299" s="285"/>
      <c r="Q1299" s="285"/>
      <c r="R1299" s="285"/>
      <c r="S1299" s="285"/>
    </row>
    <row r="1300" spans="12:19">
      <c r="L1300" s="285"/>
      <c r="M1300" s="408"/>
      <c r="O1300" s="285"/>
      <c r="P1300" s="285"/>
      <c r="Q1300" s="285"/>
      <c r="R1300" s="285"/>
      <c r="S1300" s="285"/>
    </row>
    <row r="1301" spans="12:19">
      <c r="L1301" s="285"/>
      <c r="M1301" s="408"/>
      <c r="O1301" s="285"/>
      <c r="P1301" s="285"/>
      <c r="Q1301" s="285"/>
      <c r="R1301" s="285"/>
      <c r="S1301" s="285"/>
    </row>
    <row r="1302" spans="12:19">
      <c r="L1302" s="285"/>
      <c r="M1302" s="408"/>
      <c r="O1302" s="285"/>
      <c r="P1302" s="285"/>
      <c r="Q1302" s="285"/>
      <c r="R1302" s="285"/>
      <c r="S1302" s="285"/>
    </row>
    <row r="1303" spans="12:19">
      <c r="L1303" s="285"/>
      <c r="M1303" s="408"/>
      <c r="O1303" s="285"/>
      <c r="P1303" s="285"/>
      <c r="Q1303" s="285"/>
      <c r="R1303" s="285"/>
      <c r="S1303" s="285"/>
    </row>
    <row r="1304" spans="12:19">
      <c r="L1304" s="285"/>
      <c r="M1304" s="408"/>
      <c r="O1304" s="285"/>
      <c r="P1304" s="285"/>
      <c r="Q1304" s="285"/>
      <c r="R1304" s="285"/>
      <c r="S1304" s="285"/>
    </row>
    <row r="1305" spans="12:19">
      <c r="L1305" s="285"/>
      <c r="M1305" s="408"/>
      <c r="O1305" s="285"/>
      <c r="P1305" s="285"/>
      <c r="Q1305" s="285"/>
      <c r="R1305" s="285"/>
      <c r="S1305" s="285"/>
    </row>
    <row r="1306" spans="12:19">
      <c r="L1306" s="285"/>
      <c r="M1306" s="408"/>
      <c r="O1306" s="285"/>
      <c r="P1306" s="285"/>
      <c r="Q1306" s="285"/>
      <c r="R1306" s="285"/>
      <c r="S1306" s="285"/>
    </row>
    <row r="1307" spans="12:19">
      <c r="L1307" s="285"/>
      <c r="M1307" s="408"/>
      <c r="O1307" s="285"/>
      <c r="P1307" s="285"/>
      <c r="Q1307" s="285"/>
      <c r="R1307" s="285"/>
      <c r="S1307" s="285"/>
    </row>
    <row r="1308" spans="12:19">
      <c r="L1308" s="285"/>
      <c r="M1308" s="408"/>
      <c r="O1308" s="285"/>
      <c r="P1308" s="285"/>
      <c r="Q1308" s="285"/>
      <c r="R1308" s="285"/>
      <c r="S1308" s="285"/>
    </row>
    <row r="1309" spans="12:19">
      <c r="L1309" s="285"/>
      <c r="M1309" s="408"/>
      <c r="O1309" s="285"/>
      <c r="P1309" s="285"/>
      <c r="Q1309" s="285"/>
      <c r="R1309" s="285"/>
      <c r="S1309" s="285"/>
    </row>
    <row r="1310" spans="12:19">
      <c r="L1310" s="285"/>
      <c r="M1310" s="408"/>
      <c r="O1310" s="285"/>
      <c r="P1310" s="285"/>
      <c r="Q1310" s="285"/>
      <c r="R1310" s="285"/>
      <c r="S1310" s="285"/>
    </row>
    <row r="1311" spans="12:19">
      <c r="L1311" s="285"/>
      <c r="M1311" s="408"/>
      <c r="O1311" s="285"/>
      <c r="P1311" s="285"/>
      <c r="Q1311" s="285"/>
      <c r="R1311" s="285"/>
      <c r="S1311" s="285"/>
    </row>
    <row r="1312" spans="12:19">
      <c r="L1312" s="285"/>
      <c r="M1312" s="408"/>
      <c r="O1312" s="285"/>
      <c r="P1312" s="285"/>
      <c r="Q1312" s="285"/>
      <c r="R1312" s="285"/>
      <c r="S1312" s="285"/>
    </row>
    <row r="1313" spans="12:19">
      <c r="L1313" s="285"/>
      <c r="M1313" s="408"/>
      <c r="O1313" s="285"/>
      <c r="P1313" s="285"/>
      <c r="Q1313" s="285"/>
      <c r="R1313" s="285"/>
      <c r="S1313" s="285"/>
    </row>
    <row r="1314" spans="12:19">
      <c r="L1314" s="285"/>
      <c r="M1314" s="408"/>
      <c r="O1314" s="285"/>
      <c r="P1314" s="285"/>
      <c r="Q1314" s="285"/>
      <c r="R1314" s="285"/>
      <c r="S1314" s="285"/>
    </row>
    <row r="1315" spans="12:19">
      <c r="L1315" s="285"/>
      <c r="M1315" s="408"/>
      <c r="O1315" s="285"/>
      <c r="P1315" s="285"/>
      <c r="Q1315" s="285"/>
      <c r="R1315" s="285"/>
      <c r="S1315" s="285"/>
    </row>
    <row r="1316" spans="12:19">
      <c r="L1316" s="285"/>
      <c r="M1316" s="408"/>
      <c r="O1316" s="285"/>
      <c r="P1316" s="285"/>
      <c r="Q1316" s="285"/>
      <c r="R1316" s="285"/>
      <c r="S1316" s="285"/>
    </row>
    <row r="1317" spans="12:19">
      <c r="L1317" s="285"/>
      <c r="M1317" s="408"/>
      <c r="O1317" s="285"/>
      <c r="P1317" s="285"/>
      <c r="Q1317" s="285"/>
      <c r="R1317" s="285"/>
      <c r="S1317" s="285"/>
    </row>
    <row r="1318" spans="12:19">
      <c r="L1318" s="285"/>
      <c r="M1318" s="408"/>
      <c r="O1318" s="285"/>
      <c r="P1318" s="285"/>
      <c r="Q1318" s="285"/>
      <c r="R1318" s="285"/>
      <c r="S1318" s="285"/>
    </row>
    <row r="1319" spans="12:19">
      <c r="L1319" s="285"/>
      <c r="M1319" s="408"/>
      <c r="O1319" s="285"/>
      <c r="P1319" s="285"/>
      <c r="Q1319" s="285"/>
      <c r="R1319" s="285"/>
      <c r="S1319" s="285"/>
    </row>
    <row r="1320" spans="12:19">
      <c r="L1320" s="285"/>
      <c r="M1320" s="408"/>
      <c r="O1320" s="285"/>
      <c r="P1320" s="285"/>
      <c r="Q1320" s="285"/>
      <c r="R1320" s="285"/>
      <c r="S1320" s="285"/>
    </row>
    <row r="1321" spans="12:19">
      <c r="L1321" s="285"/>
      <c r="M1321" s="408"/>
      <c r="O1321" s="285"/>
      <c r="P1321" s="285"/>
      <c r="Q1321" s="285"/>
      <c r="R1321" s="285"/>
      <c r="S1321" s="285"/>
    </row>
    <row r="1322" spans="12:19">
      <c r="L1322" s="285"/>
      <c r="M1322" s="408"/>
      <c r="O1322" s="285"/>
      <c r="P1322" s="285"/>
      <c r="Q1322" s="285"/>
      <c r="R1322" s="285"/>
      <c r="S1322" s="285"/>
    </row>
    <row r="1323" spans="12:19">
      <c r="L1323" s="285"/>
      <c r="M1323" s="408"/>
      <c r="O1323" s="285"/>
      <c r="P1323" s="285"/>
      <c r="Q1323" s="285"/>
      <c r="R1323" s="285"/>
      <c r="S1323" s="285"/>
    </row>
    <row r="1324" spans="12:19">
      <c r="L1324" s="285"/>
      <c r="M1324" s="408"/>
      <c r="O1324" s="285"/>
      <c r="P1324" s="285"/>
      <c r="Q1324" s="285"/>
      <c r="R1324" s="285"/>
      <c r="S1324" s="285"/>
    </row>
    <row r="1325" spans="12:19">
      <c r="L1325" s="285"/>
      <c r="M1325" s="408"/>
      <c r="O1325" s="285"/>
      <c r="P1325" s="285"/>
      <c r="Q1325" s="285"/>
      <c r="R1325" s="285"/>
      <c r="S1325" s="285"/>
    </row>
    <row r="1326" spans="12:19">
      <c r="L1326" s="285"/>
      <c r="M1326" s="408"/>
      <c r="O1326" s="285"/>
      <c r="P1326" s="285"/>
      <c r="Q1326" s="285"/>
      <c r="R1326" s="285"/>
      <c r="S1326" s="285"/>
    </row>
    <row r="1327" spans="12:19">
      <c r="L1327" s="285"/>
      <c r="M1327" s="408"/>
      <c r="O1327" s="285"/>
      <c r="P1327" s="285"/>
      <c r="Q1327" s="285"/>
      <c r="R1327" s="285"/>
      <c r="S1327" s="285"/>
    </row>
    <row r="1328" spans="12:19">
      <c r="L1328" s="285"/>
      <c r="M1328" s="408"/>
      <c r="O1328" s="285"/>
      <c r="P1328" s="285"/>
      <c r="Q1328" s="285"/>
      <c r="R1328" s="285"/>
      <c r="S1328" s="285"/>
    </row>
    <row r="1329" spans="12:19">
      <c r="L1329" s="285"/>
      <c r="M1329" s="408"/>
      <c r="O1329" s="285"/>
      <c r="P1329" s="285"/>
      <c r="Q1329" s="285"/>
      <c r="R1329" s="285"/>
      <c r="S1329" s="285"/>
    </row>
    <row r="1330" spans="12:19">
      <c r="L1330" s="285"/>
      <c r="M1330" s="408"/>
      <c r="O1330" s="285"/>
      <c r="P1330" s="285"/>
      <c r="Q1330" s="285"/>
      <c r="R1330" s="285"/>
      <c r="S1330" s="285"/>
    </row>
    <row r="1331" spans="12:19">
      <c r="L1331" s="285"/>
      <c r="M1331" s="408"/>
      <c r="O1331" s="285"/>
      <c r="P1331" s="285"/>
      <c r="Q1331" s="285"/>
      <c r="R1331" s="285"/>
      <c r="S1331" s="285"/>
    </row>
    <row r="1332" spans="12:19">
      <c r="L1332" s="285"/>
      <c r="M1332" s="408"/>
      <c r="O1332" s="285"/>
      <c r="P1332" s="285"/>
      <c r="Q1332" s="285"/>
      <c r="R1332" s="285"/>
      <c r="S1332" s="285"/>
    </row>
    <row r="1333" spans="12:19">
      <c r="L1333" s="285"/>
      <c r="M1333" s="408"/>
      <c r="O1333" s="285"/>
      <c r="P1333" s="285"/>
      <c r="Q1333" s="285"/>
      <c r="R1333" s="285"/>
      <c r="S1333" s="285"/>
    </row>
    <row r="1334" spans="12:19">
      <c r="L1334" s="285"/>
      <c r="M1334" s="408"/>
      <c r="O1334" s="285"/>
      <c r="P1334" s="285"/>
      <c r="Q1334" s="285"/>
      <c r="R1334" s="285"/>
      <c r="S1334" s="285"/>
    </row>
    <row r="1335" spans="12:19">
      <c r="L1335" s="285"/>
      <c r="M1335" s="408"/>
      <c r="O1335" s="285"/>
      <c r="P1335" s="285"/>
      <c r="Q1335" s="285"/>
      <c r="R1335" s="285"/>
      <c r="S1335" s="285"/>
    </row>
    <row r="1336" spans="12:19">
      <c r="L1336" s="285"/>
      <c r="M1336" s="408"/>
      <c r="O1336" s="285"/>
      <c r="P1336" s="285"/>
      <c r="Q1336" s="285"/>
      <c r="R1336" s="285"/>
      <c r="S1336" s="285"/>
    </row>
    <row r="1337" spans="12:19">
      <c r="L1337" s="285"/>
      <c r="M1337" s="408"/>
      <c r="O1337" s="285"/>
      <c r="P1337" s="285"/>
      <c r="Q1337" s="285"/>
      <c r="R1337" s="285"/>
      <c r="S1337" s="285"/>
    </row>
    <row r="1338" spans="12:19">
      <c r="L1338" s="285"/>
      <c r="M1338" s="408"/>
      <c r="O1338" s="285"/>
      <c r="P1338" s="285"/>
      <c r="Q1338" s="285"/>
      <c r="R1338" s="285"/>
      <c r="S1338" s="285"/>
    </row>
    <row r="1339" spans="12:19">
      <c r="L1339" s="285"/>
      <c r="M1339" s="408"/>
      <c r="O1339" s="285"/>
      <c r="P1339" s="285"/>
      <c r="Q1339" s="285"/>
      <c r="R1339" s="285"/>
      <c r="S1339" s="285"/>
    </row>
    <row r="1340" spans="12:19">
      <c r="L1340" s="285"/>
      <c r="M1340" s="408"/>
      <c r="O1340" s="285"/>
      <c r="P1340" s="285"/>
      <c r="Q1340" s="285"/>
      <c r="R1340" s="285"/>
      <c r="S1340" s="285"/>
    </row>
    <row r="1341" spans="12:19">
      <c r="L1341" s="285"/>
      <c r="M1341" s="408"/>
      <c r="O1341" s="285"/>
      <c r="P1341" s="285"/>
      <c r="Q1341" s="285"/>
      <c r="R1341" s="285"/>
      <c r="S1341" s="285"/>
    </row>
    <row r="1342" spans="12:19">
      <c r="L1342" s="285"/>
      <c r="M1342" s="408"/>
      <c r="O1342" s="285"/>
      <c r="P1342" s="285"/>
      <c r="Q1342" s="285"/>
      <c r="R1342" s="285"/>
      <c r="S1342" s="285"/>
    </row>
    <row r="1343" spans="12:19">
      <c r="L1343" s="285"/>
      <c r="M1343" s="408"/>
      <c r="O1343" s="285"/>
      <c r="P1343" s="285"/>
      <c r="Q1343" s="285"/>
      <c r="R1343" s="285"/>
      <c r="S1343" s="285"/>
    </row>
    <row r="1344" spans="12:19">
      <c r="L1344" s="285"/>
      <c r="M1344" s="408"/>
      <c r="O1344" s="285"/>
      <c r="P1344" s="285"/>
      <c r="Q1344" s="285"/>
      <c r="R1344" s="285"/>
      <c r="S1344" s="285"/>
    </row>
    <row r="1345" spans="12:19">
      <c r="L1345" s="285"/>
      <c r="M1345" s="408"/>
      <c r="O1345" s="285"/>
      <c r="P1345" s="285"/>
      <c r="Q1345" s="285"/>
      <c r="R1345" s="285"/>
      <c r="S1345" s="285"/>
    </row>
    <row r="1346" spans="12:19">
      <c r="L1346" s="285"/>
      <c r="M1346" s="408"/>
      <c r="O1346" s="285"/>
      <c r="P1346" s="285"/>
      <c r="Q1346" s="285"/>
      <c r="R1346" s="285"/>
      <c r="S1346" s="285"/>
    </row>
    <row r="1347" spans="12:19">
      <c r="L1347" s="285"/>
      <c r="M1347" s="408"/>
      <c r="O1347" s="285"/>
      <c r="P1347" s="285"/>
      <c r="Q1347" s="285"/>
      <c r="R1347" s="285"/>
      <c r="S1347" s="285"/>
    </row>
    <row r="1348" spans="12:19">
      <c r="L1348" s="285"/>
      <c r="M1348" s="408"/>
      <c r="O1348" s="285"/>
      <c r="P1348" s="285"/>
      <c r="Q1348" s="285"/>
      <c r="R1348" s="285"/>
      <c r="S1348" s="285"/>
    </row>
    <row r="1349" spans="12:19">
      <c r="L1349" s="285"/>
      <c r="M1349" s="408"/>
      <c r="O1349" s="285"/>
      <c r="P1349" s="285"/>
      <c r="Q1349" s="285"/>
      <c r="R1349" s="285"/>
      <c r="S1349" s="285"/>
    </row>
    <row r="1350" spans="12:19">
      <c r="L1350" s="285"/>
      <c r="M1350" s="408"/>
      <c r="O1350" s="285"/>
      <c r="P1350" s="285"/>
      <c r="Q1350" s="285"/>
      <c r="R1350" s="285"/>
      <c r="S1350" s="285"/>
    </row>
    <row r="1351" spans="12:19">
      <c r="L1351" s="285"/>
      <c r="M1351" s="408"/>
      <c r="O1351" s="285"/>
      <c r="P1351" s="285"/>
      <c r="Q1351" s="285"/>
      <c r="R1351" s="285"/>
      <c r="S1351" s="285"/>
    </row>
    <row r="1352" spans="12:19">
      <c r="L1352" s="285"/>
      <c r="M1352" s="408"/>
      <c r="O1352" s="285"/>
      <c r="P1352" s="285"/>
      <c r="Q1352" s="285"/>
      <c r="R1352" s="285"/>
      <c r="S1352" s="285"/>
    </row>
    <row r="1353" spans="12:19">
      <c r="L1353" s="285"/>
      <c r="M1353" s="408"/>
      <c r="O1353" s="285"/>
      <c r="P1353" s="285"/>
      <c r="Q1353" s="285"/>
      <c r="R1353" s="285"/>
      <c r="S1353" s="285"/>
    </row>
    <row r="1354" spans="12:19">
      <c r="L1354" s="285"/>
      <c r="M1354" s="408"/>
      <c r="O1354" s="285"/>
      <c r="P1354" s="285"/>
      <c r="Q1354" s="285"/>
      <c r="R1354" s="285"/>
      <c r="S1354" s="285"/>
    </row>
    <row r="1355" spans="12:19">
      <c r="L1355" s="285"/>
      <c r="M1355" s="408"/>
      <c r="O1355" s="285"/>
      <c r="P1355" s="285"/>
      <c r="Q1355" s="285"/>
      <c r="R1355" s="285"/>
      <c r="S1355" s="285"/>
    </row>
    <row r="1356" spans="12:19">
      <c r="L1356" s="285"/>
      <c r="M1356" s="408"/>
      <c r="O1356" s="285"/>
      <c r="P1356" s="285"/>
      <c r="Q1356" s="285"/>
      <c r="R1356" s="285"/>
      <c r="S1356" s="285"/>
    </row>
    <row r="1357" spans="12:19">
      <c r="L1357" s="285"/>
      <c r="M1357" s="408"/>
      <c r="O1357" s="285"/>
      <c r="P1357" s="285"/>
      <c r="Q1357" s="285"/>
      <c r="R1357" s="285"/>
      <c r="S1357" s="285"/>
    </row>
    <row r="1358" spans="12:19">
      <c r="L1358" s="285"/>
      <c r="M1358" s="408"/>
      <c r="O1358" s="285"/>
      <c r="P1358" s="285"/>
      <c r="Q1358" s="285"/>
      <c r="R1358" s="285"/>
      <c r="S1358" s="285"/>
    </row>
    <row r="1359" spans="12:19">
      <c r="L1359" s="285"/>
      <c r="M1359" s="408"/>
      <c r="O1359" s="285"/>
      <c r="P1359" s="285"/>
      <c r="Q1359" s="285"/>
      <c r="R1359" s="285"/>
      <c r="S1359" s="285"/>
    </row>
    <row r="1360" spans="12:19">
      <c r="L1360" s="285"/>
      <c r="M1360" s="408"/>
      <c r="O1360" s="285"/>
      <c r="P1360" s="285"/>
      <c r="Q1360" s="285"/>
      <c r="R1360" s="285"/>
      <c r="S1360" s="285"/>
    </row>
    <row r="1361" spans="12:19">
      <c r="L1361" s="285"/>
      <c r="M1361" s="408"/>
      <c r="O1361" s="285"/>
      <c r="P1361" s="285"/>
      <c r="Q1361" s="285"/>
      <c r="R1361" s="285"/>
      <c r="S1361" s="285"/>
    </row>
    <row r="1362" spans="12:19">
      <c r="L1362" s="285"/>
      <c r="M1362" s="408"/>
      <c r="O1362" s="285"/>
      <c r="P1362" s="285"/>
      <c r="Q1362" s="285"/>
      <c r="R1362" s="285"/>
      <c r="S1362" s="285"/>
    </row>
    <row r="1363" spans="12:19">
      <c r="L1363" s="285"/>
      <c r="M1363" s="408"/>
      <c r="O1363" s="285"/>
      <c r="P1363" s="285"/>
      <c r="Q1363" s="285"/>
      <c r="R1363" s="285"/>
      <c r="S1363" s="285"/>
    </row>
    <row r="1364" spans="12:19">
      <c r="L1364" s="285"/>
      <c r="M1364" s="408"/>
      <c r="O1364" s="285"/>
      <c r="P1364" s="285"/>
      <c r="Q1364" s="285"/>
      <c r="R1364" s="285"/>
      <c r="S1364" s="285"/>
    </row>
    <row r="1365" spans="12:19">
      <c r="L1365" s="285"/>
      <c r="M1365" s="408"/>
      <c r="O1365" s="285"/>
      <c r="P1365" s="285"/>
      <c r="Q1365" s="285"/>
      <c r="R1365" s="285"/>
      <c r="S1365" s="285"/>
    </row>
    <row r="1366" spans="12:19">
      <c r="L1366" s="285"/>
      <c r="M1366" s="408"/>
      <c r="O1366" s="285"/>
      <c r="P1366" s="285"/>
      <c r="Q1366" s="285"/>
      <c r="R1366" s="285"/>
      <c r="S1366" s="285"/>
    </row>
    <row r="1367" spans="12:19">
      <c r="L1367" s="285"/>
      <c r="M1367" s="408"/>
      <c r="O1367" s="285"/>
      <c r="P1367" s="285"/>
      <c r="Q1367" s="285"/>
      <c r="R1367" s="285"/>
      <c r="S1367" s="285"/>
    </row>
    <row r="1368" spans="12:19">
      <c r="L1368" s="285"/>
      <c r="M1368" s="408"/>
      <c r="O1368" s="285"/>
      <c r="P1368" s="285"/>
      <c r="Q1368" s="285"/>
      <c r="R1368" s="285"/>
      <c r="S1368" s="285"/>
    </row>
    <row r="1369" spans="12:19">
      <c r="L1369" s="285"/>
      <c r="M1369" s="408"/>
      <c r="O1369" s="285"/>
      <c r="P1369" s="285"/>
      <c r="Q1369" s="285"/>
      <c r="R1369" s="285"/>
      <c r="S1369" s="285"/>
    </row>
    <row r="1370" spans="12:19">
      <c r="L1370" s="285"/>
      <c r="M1370" s="408"/>
      <c r="O1370" s="285"/>
      <c r="P1370" s="285"/>
      <c r="Q1370" s="285"/>
      <c r="R1370" s="285"/>
      <c r="S1370" s="285"/>
    </row>
    <row r="1371" spans="12:19">
      <c r="L1371" s="285"/>
      <c r="M1371" s="408"/>
      <c r="O1371" s="285"/>
      <c r="P1371" s="285"/>
      <c r="Q1371" s="285"/>
      <c r="R1371" s="285"/>
      <c r="S1371" s="285"/>
    </row>
    <row r="1372" spans="12:19">
      <c r="L1372" s="285"/>
      <c r="M1372" s="408"/>
      <c r="O1372" s="285"/>
      <c r="P1372" s="285"/>
      <c r="Q1372" s="285"/>
      <c r="R1372" s="285"/>
      <c r="S1372" s="285"/>
    </row>
    <row r="1373" spans="12:19">
      <c r="L1373" s="285"/>
      <c r="M1373" s="408"/>
      <c r="O1373" s="285"/>
      <c r="P1373" s="285"/>
      <c r="Q1373" s="285"/>
      <c r="R1373" s="285"/>
      <c r="S1373" s="285"/>
    </row>
    <row r="1374" spans="12:19">
      <c r="L1374" s="285"/>
      <c r="M1374" s="408"/>
      <c r="O1374" s="285"/>
      <c r="P1374" s="285"/>
      <c r="Q1374" s="285"/>
      <c r="R1374" s="285"/>
      <c r="S1374" s="285"/>
    </row>
    <row r="1375" spans="12:19">
      <c r="L1375" s="285"/>
      <c r="M1375" s="408"/>
      <c r="O1375" s="285"/>
      <c r="P1375" s="285"/>
      <c r="Q1375" s="285"/>
      <c r="R1375" s="285"/>
      <c r="S1375" s="285"/>
    </row>
    <row r="1376" spans="12:19">
      <c r="L1376" s="285"/>
      <c r="M1376" s="408"/>
      <c r="O1376" s="285"/>
      <c r="P1376" s="285"/>
      <c r="Q1376" s="285"/>
      <c r="R1376" s="285"/>
      <c r="S1376" s="285"/>
    </row>
    <row r="1377" spans="12:19">
      <c r="L1377" s="285"/>
      <c r="M1377" s="408"/>
      <c r="O1377" s="285"/>
      <c r="P1377" s="285"/>
      <c r="Q1377" s="285"/>
      <c r="R1377" s="285"/>
      <c r="S1377" s="285"/>
    </row>
    <row r="1378" spans="12:19">
      <c r="L1378" s="285"/>
      <c r="M1378" s="408"/>
      <c r="O1378" s="285"/>
      <c r="P1378" s="285"/>
      <c r="Q1378" s="285"/>
      <c r="R1378" s="285"/>
      <c r="S1378" s="285"/>
    </row>
    <row r="1379" spans="12:19">
      <c r="L1379" s="285"/>
      <c r="M1379" s="408"/>
      <c r="O1379" s="285"/>
      <c r="P1379" s="285"/>
      <c r="Q1379" s="285"/>
      <c r="R1379" s="285"/>
      <c r="S1379" s="285"/>
    </row>
    <row r="1380" spans="12:19">
      <c r="L1380" s="285"/>
      <c r="M1380" s="408"/>
      <c r="O1380" s="285"/>
      <c r="P1380" s="285"/>
      <c r="Q1380" s="285"/>
      <c r="R1380" s="285"/>
      <c r="S1380" s="285"/>
    </row>
    <row r="1381" spans="12:19">
      <c r="L1381" s="285"/>
      <c r="M1381" s="408"/>
      <c r="O1381" s="285"/>
      <c r="P1381" s="285"/>
      <c r="Q1381" s="285"/>
      <c r="R1381" s="285"/>
      <c r="S1381" s="285"/>
    </row>
    <row r="1382" spans="12:19">
      <c r="L1382" s="285"/>
      <c r="M1382" s="408"/>
      <c r="O1382" s="285"/>
      <c r="P1382" s="285"/>
      <c r="Q1382" s="285"/>
      <c r="R1382" s="285"/>
      <c r="S1382" s="285"/>
    </row>
    <row r="1383" spans="12:19">
      <c r="L1383" s="285"/>
      <c r="M1383" s="408"/>
      <c r="O1383" s="285"/>
      <c r="P1383" s="285"/>
      <c r="Q1383" s="285"/>
      <c r="R1383" s="285"/>
      <c r="S1383" s="285"/>
    </row>
    <row r="1384" spans="12:19">
      <c r="L1384" s="285"/>
      <c r="M1384" s="408"/>
      <c r="O1384" s="285"/>
      <c r="P1384" s="285"/>
      <c r="Q1384" s="285"/>
      <c r="R1384" s="285"/>
      <c r="S1384" s="285"/>
    </row>
    <row r="1385" spans="12:19">
      <c r="L1385" s="285"/>
      <c r="M1385" s="408"/>
      <c r="O1385" s="285"/>
      <c r="P1385" s="285"/>
      <c r="Q1385" s="285"/>
      <c r="R1385" s="285"/>
      <c r="S1385" s="285"/>
    </row>
    <row r="1386" spans="12:19">
      <c r="L1386" s="285"/>
      <c r="M1386" s="408"/>
      <c r="O1386" s="285"/>
      <c r="P1386" s="285"/>
      <c r="Q1386" s="285"/>
      <c r="R1386" s="285"/>
      <c r="S1386" s="285"/>
    </row>
    <row r="1387" spans="12:19">
      <c r="L1387" s="285"/>
      <c r="M1387" s="408"/>
      <c r="O1387" s="285"/>
      <c r="P1387" s="285"/>
      <c r="Q1387" s="285"/>
      <c r="R1387" s="285"/>
      <c r="S1387" s="285"/>
    </row>
    <row r="1388" spans="12:19">
      <c r="L1388" s="285"/>
      <c r="M1388" s="408"/>
      <c r="O1388" s="285"/>
      <c r="P1388" s="285"/>
      <c r="Q1388" s="285"/>
      <c r="R1388" s="285"/>
      <c r="S1388" s="285"/>
    </row>
    <row r="1389" spans="12:19">
      <c r="L1389" s="285"/>
      <c r="M1389" s="408"/>
      <c r="O1389" s="285"/>
      <c r="P1389" s="285"/>
      <c r="Q1389" s="285"/>
      <c r="R1389" s="285"/>
      <c r="S1389" s="285"/>
    </row>
    <row r="1390" spans="12:19">
      <c r="L1390" s="285"/>
      <c r="M1390" s="408"/>
      <c r="O1390" s="285"/>
      <c r="P1390" s="285"/>
      <c r="Q1390" s="285"/>
      <c r="R1390" s="285"/>
      <c r="S1390" s="285"/>
    </row>
    <row r="1391" spans="12:19">
      <c r="L1391" s="285"/>
      <c r="M1391" s="408"/>
      <c r="O1391" s="285"/>
      <c r="P1391" s="285"/>
      <c r="Q1391" s="285"/>
      <c r="R1391" s="285"/>
      <c r="S1391" s="285"/>
    </row>
    <row r="1392" spans="12:19">
      <c r="L1392" s="285"/>
      <c r="M1392" s="408"/>
      <c r="O1392" s="285"/>
      <c r="P1392" s="285"/>
      <c r="Q1392" s="285"/>
      <c r="R1392" s="285"/>
      <c r="S1392" s="285"/>
    </row>
    <row r="1393" spans="12:19">
      <c r="L1393" s="285"/>
      <c r="M1393" s="408"/>
      <c r="O1393" s="285"/>
      <c r="P1393" s="285"/>
      <c r="Q1393" s="285"/>
      <c r="R1393" s="285"/>
      <c r="S1393" s="285"/>
    </row>
    <row r="1394" spans="12:19">
      <c r="L1394" s="285"/>
      <c r="M1394" s="408"/>
      <c r="O1394" s="285"/>
      <c r="P1394" s="285"/>
      <c r="Q1394" s="285"/>
      <c r="R1394" s="285"/>
      <c r="S1394" s="285"/>
    </row>
    <row r="1395" spans="12:19">
      <c r="L1395" s="285"/>
      <c r="M1395" s="408"/>
      <c r="O1395" s="285"/>
      <c r="P1395" s="285"/>
      <c r="Q1395" s="285"/>
      <c r="R1395" s="285"/>
      <c r="S1395" s="285"/>
    </row>
    <row r="1396" spans="12:19">
      <c r="L1396" s="285"/>
      <c r="M1396" s="408"/>
      <c r="O1396" s="285"/>
      <c r="P1396" s="285"/>
      <c r="Q1396" s="285"/>
      <c r="R1396" s="285"/>
      <c r="S1396" s="285"/>
    </row>
    <row r="1397" spans="12:19">
      <c r="L1397" s="285"/>
      <c r="M1397" s="408"/>
      <c r="O1397" s="285"/>
      <c r="P1397" s="285"/>
      <c r="Q1397" s="285"/>
      <c r="R1397" s="285"/>
      <c r="S1397" s="285"/>
    </row>
    <row r="1398" spans="12:19">
      <c r="L1398" s="285"/>
      <c r="M1398" s="408"/>
      <c r="O1398" s="285"/>
      <c r="P1398" s="285"/>
      <c r="Q1398" s="285"/>
      <c r="R1398" s="285"/>
      <c r="S1398" s="285"/>
    </row>
    <row r="1399" spans="12:19">
      <c r="L1399" s="285"/>
      <c r="M1399" s="408"/>
      <c r="O1399" s="285"/>
      <c r="P1399" s="285"/>
      <c r="Q1399" s="285"/>
      <c r="R1399" s="285"/>
      <c r="S1399" s="285"/>
    </row>
    <row r="1400" spans="12:19">
      <c r="L1400" s="285"/>
      <c r="M1400" s="408"/>
      <c r="O1400" s="285"/>
      <c r="P1400" s="285"/>
      <c r="Q1400" s="285"/>
      <c r="R1400" s="285"/>
      <c r="S1400" s="285"/>
    </row>
    <row r="1401" spans="12:19">
      <c r="L1401" s="285"/>
      <c r="M1401" s="408"/>
      <c r="O1401" s="285"/>
      <c r="P1401" s="285"/>
      <c r="Q1401" s="285"/>
      <c r="R1401" s="285"/>
      <c r="S1401" s="285"/>
    </row>
    <row r="1402" spans="12:19">
      <c r="L1402" s="285"/>
      <c r="M1402" s="408"/>
      <c r="O1402" s="285"/>
      <c r="P1402" s="285"/>
      <c r="Q1402" s="285"/>
      <c r="R1402" s="285"/>
      <c r="S1402" s="285"/>
    </row>
    <row r="1403" spans="12:19">
      <c r="L1403" s="285"/>
      <c r="M1403" s="408"/>
      <c r="O1403" s="285"/>
      <c r="P1403" s="285"/>
      <c r="Q1403" s="285"/>
      <c r="R1403" s="285"/>
      <c r="S1403" s="285"/>
    </row>
    <row r="1404" spans="12:19">
      <c r="L1404" s="285"/>
      <c r="M1404" s="408"/>
      <c r="O1404" s="285"/>
      <c r="P1404" s="285"/>
      <c r="Q1404" s="285"/>
      <c r="R1404" s="285"/>
      <c r="S1404" s="285"/>
    </row>
    <row r="1405" spans="12:19">
      <c r="L1405" s="285"/>
      <c r="M1405" s="408"/>
      <c r="O1405" s="285"/>
      <c r="P1405" s="285"/>
      <c r="Q1405" s="285"/>
      <c r="R1405" s="285"/>
      <c r="S1405" s="285"/>
    </row>
    <row r="1406" spans="12:19">
      <c r="L1406" s="285"/>
      <c r="M1406" s="408"/>
      <c r="O1406" s="285"/>
      <c r="P1406" s="285"/>
      <c r="Q1406" s="285"/>
      <c r="R1406" s="285"/>
      <c r="S1406" s="285"/>
    </row>
    <row r="1407" spans="12:19">
      <c r="L1407" s="285"/>
      <c r="M1407" s="408"/>
      <c r="O1407" s="285"/>
      <c r="P1407" s="285"/>
      <c r="Q1407" s="285"/>
      <c r="R1407" s="285"/>
      <c r="S1407" s="285"/>
    </row>
    <row r="1408" spans="12:19">
      <c r="L1408" s="285"/>
      <c r="M1408" s="408"/>
      <c r="O1408" s="285"/>
      <c r="P1408" s="285"/>
      <c r="Q1408" s="285"/>
      <c r="R1408" s="285"/>
      <c r="S1408" s="285"/>
    </row>
    <row r="1409" spans="12:19">
      <c r="L1409" s="285"/>
      <c r="M1409" s="408"/>
      <c r="O1409" s="285"/>
      <c r="P1409" s="285"/>
      <c r="Q1409" s="285"/>
      <c r="R1409" s="285"/>
      <c r="S1409" s="285"/>
    </row>
    <row r="1410" spans="12:19">
      <c r="L1410" s="285"/>
      <c r="M1410" s="408"/>
      <c r="O1410" s="285"/>
      <c r="P1410" s="285"/>
      <c r="Q1410" s="285"/>
      <c r="R1410" s="285"/>
      <c r="S1410" s="285"/>
    </row>
    <row r="1411" spans="12:19">
      <c r="L1411" s="285"/>
      <c r="M1411" s="408"/>
      <c r="O1411" s="285"/>
      <c r="P1411" s="285"/>
      <c r="Q1411" s="285"/>
      <c r="R1411" s="285"/>
      <c r="S1411" s="285"/>
    </row>
    <row r="1412" spans="12:19">
      <c r="L1412" s="285"/>
      <c r="M1412" s="408"/>
      <c r="O1412" s="285"/>
      <c r="P1412" s="285"/>
      <c r="Q1412" s="285"/>
      <c r="R1412" s="285"/>
      <c r="S1412" s="285"/>
    </row>
    <row r="1413" spans="12:19">
      <c r="L1413" s="285"/>
      <c r="M1413" s="408"/>
      <c r="O1413" s="285"/>
      <c r="P1413" s="285"/>
      <c r="Q1413" s="285"/>
      <c r="R1413" s="285"/>
      <c r="S1413" s="285"/>
    </row>
    <row r="1414" spans="12:19">
      <c r="L1414" s="285"/>
      <c r="M1414" s="408"/>
      <c r="O1414" s="285"/>
      <c r="P1414" s="285"/>
      <c r="Q1414" s="285"/>
      <c r="R1414" s="285"/>
      <c r="S1414" s="285"/>
    </row>
    <row r="1415" spans="12:19">
      <c r="L1415" s="285"/>
      <c r="M1415" s="408"/>
      <c r="O1415" s="285"/>
      <c r="P1415" s="285"/>
      <c r="Q1415" s="285"/>
      <c r="R1415" s="285"/>
      <c r="S1415" s="285"/>
    </row>
    <row r="1416" spans="12:19">
      <c r="L1416" s="285"/>
      <c r="M1416" s="408"/>
      <c r="O1416" s="285"/>
      <c r="P1416" s="285"/>
      <c r="Q1416" s="285"/>
      <c r="R1416" s="285"/>
      <c r="S1416" s="285"/>
    </row>
    <row r="1417" spans="12:19">
      <c r="L1417" s="285"/>
      <c r="M1417" s="408"/>
      <c r="O1417" s="285"/>
      <c r="P1417" s="285"/>
      <c r="Q1417" s="285"/>
      <c r="R1417" s="285"/>
      <c r="S1417" s="285"/>
    </row>
    <row r="1418" spans="12:19">
      <c r="L1418" s="285"/>
      <c r="M1418" s="408"/>
      <c r="O1418" s="285"/>
      <c r="P1418" s="285"/>
      <c r="Q1418" s="285"/>
      <c r="R1418" s="285"/>
      <c r="S1418" s="285"/>
    </row>
    <row r="1419" spans="12:19">
      <c r="L1419" s="285"/>
      <c r="M1419" s="408"/>
      <c r="O1419" s="285"/>
      <c r="P1419" s="285"/>
      <c r="Q1419" s="285"/>
      <c r="R1419" s="285"/>
      <c r="S1419" s="285"/>
    </row>
    <row r="1420" spans="12:19">
      <c r="L1420" s="285"/>
      <c r="M1420" s="408"/>
      <c r="O1420" s="285"/>
      <c r="P1420" s="285"/>
      <c r="Q1420" s="285"/>
      <c r="R1420" s="285"/>
      <c r="S1420" s="285"/>
    </row>
    <row r="1421" spans="12:19">
      <c r="L1421" s="285"/>
      <c r="M1421" s="408"/>
      <c r="O1421" s="285"/>
      <c r="P1421" s="285"/>
      <c r="Q1421" s="285"/>
      <c r="R1421" s="285"/>
      <c r="S1421" s="285"/>
    </row>
    <row r="1422" spans="12:19">
      <c r="L1422" s="285"/>
      <c r="M1422" s="408"/>
      <c r="O1422" s="285"/>
      <c r="P1422" s="285"/>
      <c r="Q1422" s="285"/>
      <c r="R1422" s="285"/>
      <c r="S1422" s="285"/>
    </row>
    <row r="1423" spans="12:19">
      <c r="L1423" s="285"/>
      <c r="M1423" s="408"/>
      <c r="O1423" s="285"/>
      <c r="P1423" s="285"/>
      <c r="Q1423" s="285"/>
      <c r="R1423" s="285"/>
      <c r="S1423" s="285"/>
    </row>
    <row r="1424" spans="12:19">
      <c r="L1424" s="285"/>
      <c r="M1424" s="408"/>
      <c r="O1424" s="285"/>
      <c r="P1424" s="285"/>
      <c r="Q1424" s="285"/>
      <c r="R1424" s="285"/>
      <c r="S1424" s="285"/>
    </row>
    <row r="1425" spans="12:19">
      <c r="L1425" s="285"/>
      <c r="M1425" s="408"/>
      <c r="O1425" s="285"/>
      <c r="P1425" s="285"/>
      <c r="Q1425" s="285"/>
      <c r="R1425" s="285"/>
      <c r="S1425" s="285"/>
    </row>
    <row r="1426" spans="12:19">
      <c r="L1426" s="285"/>
      <c r="M1426" s="408"/>
      <c r="O1426" s="285"/>
      <c r="P1426" s="285"/>
      <c r="Q1426" s="285"/>
      <c r="R1426" s="285"/>
      <c r="S1426" s="285"/>
    </row>
    <row r="1427" spans="12:19">
      <c r="L1427" s="285"/>
      <c r="M1427" s="408"/>
      <c r="O1427" s="285"/>
      <c r="P1427" s="285"/>
      <c r="Q1427" s="285"/>
      <c r="R1427" s="285"/>
      <c r="S1427" s="285"/>
    </row>
    <row r="1428" spans="12:19">
      <c r="L1428" s="285"/>
      <c r="M1428" s="408"/>
      <c r="O1428" s="285"/>
      <c r="P1428" s="285"/>
      <c r="Q1428" s="285"/>
      <c r="R1428" s="285"/>
      <c r="S1428" s="285"/>
    </row>
    <row r="1429" spans="12:19">
      <c r="L1429" s="285"/>
      <c r="M1429" s="408"/>
      <c r="O1429" s="285"/>
      <c r="P1429" s="285"/>
      <c r="Q1429" s="285"/>
      <c r="R1429" s="285"/>
      <c r="S1429" s="285"/>
    </row>
    <row r="1430" spans="12:19">
      <c r="L1430" s="285"/>
      <c r="M1430" s="408"/>
      <c r="O1430" s="285"/>
      <c r="P1430" s="285"/>
      <c r="Q1430" s="285"/>
      <c r="R1430" s="285"/>
      <c r="S1430" s="285"/>
    </row>
    <row r="1431" spans="12:19">
      <c r="L1431" s="285"/>
      <c r="M1431" s="408"/>
      <c r="O1431" s="285"/>
      <c r="P1431" s="285"/>
      <c r="Q1431" s="285"/>
      <c r="R1431" s="285"/>
      <c r="S1431" s="285"/>
    </row>
    <row r="1432" spans="12:19">
      <c r="L1432" s="285"/>
      <c r="M1432" s="408"/>
      <c r="O1432" s="285"/>
      <c r="P1432" s="285"/>
      <c r="Q1432" s="285"/>
      <c r="R1432" s="285"/>
      <c r="S1432" s="285"/>
    </row>
    <row r="1433" spans="12:19">
      <c r="L1433" s="285"/>
      <c r="M1433" s="408"/>
      <c r="O1433" s="285"/>
      <c r="P1433" s="285"/>
      <c r="Q1433" s="285"/>
      <c r="R1433" s="285"/>
      <c r="S1433" s="285"/>
    </row>
    <row r="1434" spans="12:19">
      <c r="L1434" s="285"/>
      <c r="M1434" s="408"/>
      <c r="O1434" s="285"/>
      <c r="P1434" s="285"/>
      <c r="Q1434" s="285"/>
      <c r="R1434" s="285"/>
      <c r="S1434" s="285"/>
    </row>
    <row r="1435" spans="12:19">
      <c r="L1435" s="285"/>
      <c r="M1435" s="408"/>
      <c r="O1435" s="285"/>
      <c r="P1435" s="285"/>
      <c r="Q1435" s="285"/>
      <c r="R1435" s="285"/>
      <c r="S1435" s="285"/>
    </row>
    <row r="1436" spans="12:19">
      <c r="L1436" s="285"/>
      <c r="M1436" s="408"/>
      <c r="O1436" s="285"/>
      <c r="P1436" s="285"/>
      <c r="Q1436" s="285"/>
      <c r="R1436" s="285"/>
      <c r="S1436" s="285"/>
    </row>
    <row r="1437" spans="12:19">
      <c r="L1437" s="285"/>
      <c r="M1437" s="408"/>
      <c r="O1437" s="285"/>
      <c r="P1437" s="285"/>
      <c r="Q1437" s="285"/>
      <c r="R1437" s="285"/>
      <c r="S1437" s="285"/>
    </row>
    <row r="1438" spans="12:19">
      <c r="L1438" s="285"/>
      <c r="M1438" s="408"/>
      <c r="O1438" s="285"/>
      <c r="P1438" s="285"/>
      <c r="Q1438" s="285"/>
      <c r="R1438" s="285"/>
      <c r="S1438" s="285"/>
    </row>
    <row r="1439" spans="12:19">
      <c r="L1439" s="285"/>
      <c r="M1439" s="408"/>
      <c r="O1439" s="285"/>
      <c r="P1439" s="285"/>
      <c r="Q1439" s="285"/>
      <c r="R1439" s="285"/>
      <c r="S1439" s="285"/>
    </row>
    <row r="1440" spans="12:19">
      <c r="L1440" s="285"/>
      <c r="M1440" s="408"/>
      <c r="O1440" s="285"/>
      <c r="P1440" s="285"/>
      <c r="Q1440" s="285"/>
      <c r="R1440" s="285"/>
      <c r="S1440" s="285"/>
    </row>
    <row r="1441" spans="12:19">
      <c r="L1441" s="285"/>
      <c r="M1441" s="408"/>
      <c r="O1441" s="285"/>
      <c r="P1441" s="285"/>
      <c r="Q1441" s="285"/>
      <c r="R1441" s="285"/>
      <c r="S1441" s="285"/>
    </row>
    <row r="1442" spans="12:19">
      <c r="L1442" s="285"/>
      <c r="M1442" s="408"/>
      <c r="O1442" s="285"/>
      <c r="P1442" s="285"/>
      <c r="Q1442" s="285"/>
      <c r="R1442" s="285"/>
      <c r="S1442" s="285"/>
    </row>
    <row r="1443" spans="12:19">
      <c r="L1443" s="285"/>
      <c r="M1443" s="408"/>
      <c r="O1443" s="285"/>
      <c r="P1443" s="285"/>
      <c r="Q1443" s="285"/>
      <c r="R1443" s="285"/>
      <c r="S1443" s="285"/>
    </row>
    <row r="1444" spans="12:19">
      <c r="L1444" s="285"/>
      <c r="M1444" s="408"/>
      <c r="O1444" s="285"/>
      <c r="P1444" s="285"/>
      <c r="Q1444" s="285"/>
      <c r="R1444" s="285"/>
      <c r="S1444" s="285"/>
    </row>
    <row r="1445" spans="12:19">
      <c r="L1445" s="285"/>
      <c r="M1445" s="408"/>
      <c r="O1445" s="285"/>
      <c r="P1445" s="285"/>
      <c r="Q1445" s="285"/>
      <c r="R1445" s="285"/>
      <c r="S1445" s="285"/>
    </row>
    <row r="1446" spans="12:19">
      <c r="L1446" s="285"/>
      <c r="M1446" s="408"/>
      <c r="O1446" s="285"/>
      <c r="P1446" s="285"/>
      <c r="Q1446" s="285"/>
      <c r="R1446" s="285"/>
      <c r="S1446" s="285"/>
    </row>
    <row r="1447" spans="12:19">
      <c r="L1447" s="285"/>
      <c r="M1447" s="408"/>
      <c r="O1447" s="285"/>
      <c r="P1447" s="285"/>
      <c r="Q1447" s="285"/>
      <c r="R1447" s="285"/>
      <c r="S1447" s="285"/>
    </row>
    <row r="1448" spans="12:19">
      <c r="L1448" s="285"/>
      <c r="M1448" s="408"/>
      <c r="O1448" s="285"/>
      <c r="P1448" s="285"/>
      <c r="Q1448" s="285"/>
      <c r="R1448" s="285"/>
      <c r="S1448" s="285"/>
    </row>
    <row r="1449" spans="12:19">
      <c r="L1449" s="285"/>
      <c r="M1449" s="408"/>
      <c r="O1449" s="285"/>
      <c r="P1449" s="285"/>
      <c r="Q1449" s="285"/>
      <c r="R1449" s="285"/>
      <c r="S1449" s="285"/>
    </row>
    <row r="1450" spans="12:19">
      <c r="L1450" s="285"/>
      <c r="M1450" s="408"/>
      <c r="O1450" s="285"/>
      <c r="P1450" s="285"/>
      <c r="Q1450" s="285"/>
      <c r="R1450" s="285"/>
      <c r="S1450" s="285"/>
    </row>
    <row r="1451" spans="12:19">
      <c r="L1451" s="285"/>
      <c r="M1451" s="408"/>
      <c r="O1451" s="285"/>
      <c r="P1451" s="285"/>
      <c r="Q1451" s="285"/>
      <c r="R1451" s="285"/>
      <c r="S1451" s="285"/>
    </row>
    <row r="1452" spans="12:19">
      <c r="L1452" s="285"/>
      <c r="M1452" s="408"/>
      <c r="O1452" s="285"/>
      <c r="P1452" s="285"/>
      <c r="Q1452" s="285"/>
      <c r="R1452" s="285"/>
      <c r="S1452" s="285"/>
    </row>
    <row r="1453" spans="12:19">
      <c r="L1453" s="285"/>
      <c r="M1453" s="408"/>
      <c r="O1453" s="285"/>
      <c r="P1453" s="285"/>
      <c r="Q1453" s="285"/>
      <c r="R1453" s="285"/>
      <c r="S1453" s="285"/>
    </row>
    <row r="1454" spans="12:19">
      <c r="L1454" s="285"/>
      <c r="M1454" s="408"/>
      <c r="O1454" s="285"/>
      <c r="P1454" s="285"/>
      <c r="Q1454" s="285"/>
      <c r="R1454" s="285"/>
      <c r="S1454" s="285"/>
    </row>
    <row r="1455" spans="12:19">
      <c r="L1455" s="285"/>
      <c r="M1455" s="408"/>
      <c r="O1455" s="285"/>
      <c r="P1455" s="285"/>
      <c r="Q1455" s="285"/>
      <c r="R1455" s="285"/>
      <c r="S1455" s="285"/>
    </row>
    <row r="1456" spans="12:19">
      <c r="L1456" s="285"/>
      <c r="M1456" s="408"/>
      <c r="O1456" s="285"/>
      <c r="P1456" s="285"/>
      <c r="Q1456" s="285"/>
      <c r="R1456" s="285"/>
      <c r="S1456" s="285"/>
    </row>
    <row r="1457" spans="12:19">
      <c r="L1457" s="285"/>
      <c r="M1457" s="408"/>
      <c r="O1457" s="285"/>
      <c r="P1457" s="285"/>
      <c r="Q1457" s="285"/>
      <c r="R1457" s="285"/>
      <c r="S1457" s="285"/>
    </row>
    <row r="1458" spans="12:19">
      <c r="L1458" s="285"/>
      <c r="M1458" s="408"/>
      <c r="O1458" s="285"/>
      <c r="P1458" s="285"/>
      <c r="Q1458" s="285"/>
      <c r="R1458" s="285"/>
      <c r="S1458" s="285"/>
    </row>
    <row r="1459" spans="12:19">
      <c r="L1459" s="285"/>
      <c r="M1459" s="408"/>
      <c r="O1459" s="285"/>
      <c r="P1459" s="285"/>
      <c r="Q1459" s="285"/>
      <c r="R1459" s="285"/>
      <c r="S1459" s="285"/>
    </row>
    <row r="1460" spans="12:19">
      <c r="L1460" s="285"/>
      <c r="M1460" s="408"/>
      <c r="O1460" s="285"/>
      <c r="P1460" s="285"/>
      <c r="Q1460" s="285"/>
      <c r="R1460" s="285"/>
      <c r="S1460" s="285"/>
    </row>
    <row r="1461" spans="12:19">
      <c r="L1461" s="285"/>
      <c r="M1461" s="408"/>
      <c r="O1461" s="285"/>
      <c r="P1461" s="285"/>
      <c r="Q1461" s="285"/>
      <c r="R1461" s="285"/>
      <c r="S1461" s="285"/>
    </row>
    <row r="1462" spans="12:19">
      <c r="L1462" s="285"/>
      <c r="M1462" s="408"/>
      <c r="O1462" s="285"/>
      <c r="P1462" s="285"/>
      <c r="Q1462" s="285"/>
      <c r="R1462" s="285"/>
      <c r="S1462" s="285"/>
    </row>
    <row r="1463" spans="12:19">
      <c r="L1463" s="285"/>
      <c r="M1463" s="408"/>
      <c r="O1463" s="285"/>
      <c r="P1463" s="285"/>
      <c r="Q1463" s="285"/>
      <c r="R1463" s="285"/>
      <c r="S1463" s="285"/>
    </row>
    <row r="1464" spans="12:19">
      <c r="L1464" s="285"/>
      <c r="M1464" s="408"/>
      <c r="O1464" s="285"/>
      <c r="P1464" s="285"/>
      <c r="Q1464" s="285"/>
      <c r="R1464" s="285"/>
      <c r="S1464" s="285"/>
    </row>
    <row r="1465" spans="12:19">
      <c r="L1465" s="285"/>
      <c r="M1465" s="408"/>
      <c r="O1465" s="285"/>
      <c r="P1465" s="285"/>
      <c r="Q1465" s="285"/>
      <c r="R1465" s="285"/>
      <c r="S1465" s="285"/>
    </row>
    <row r="1466" spans="12:19">
      <c r="L1466" s="285"/>
      <c r="M1466" s="408"/>
      <c r="O1466" s="285"/>
      <c r="P1466" s="285"/>
      <c r="Q1466" s="285"/>
      <c r="R1466" s="285"/>
      <c r="S1466" s="285"/>
    </row>
    <row r="1467" spans="12:19">
      <c r="L1467" s="285"/>
      <c r="M1467" s="408"/>
      <c r="O1467" s="285"/>
      <c r="P1467" s="285"/>
      <c r="Q1467" s="285"/>
      <c r="R1467" s="285"/>
      <c r="S1467" s="285"/>
    </row>
    <row r="1468" spans="12:19">
      <c r="L1468" s="285"/>
      <c r="M1468" s="408"/>
      <c r="O1468" s="285"/>
      <c r="P1468" s="285"/>
      <c r="Q1468" s="285"/>
      <c r="R1468" s="285"/>
      <c r="S1468" s="285"/>
    </row>
    <row r="1469" spans="12:19">
      <c r="L1469" s="285"/>
      <c r="M1469" s="408"/>
      <c r="O1469" s="285"/>
      <c r="P1469" s="285"/>
      <c r="Q1469" s="285"/>
      <c r="R1469" s="285"/>
      <c r="S1469" s="285"/>
    </row>
    <row r="1470" spans="12:19">
      <c r="L1470" s="285"/>
      <c r="M1470" s="408"/>
      <c r="O1470" s="285"/>
      <c r="P1470" s="285"/>
      <c r="Q1470" s="285"/>
      <c r="R1470" s="285"/>
      <c r="S1470" s="285"/>
    </row>
    <row r="1471" spans="12:19">
      <c r="L1471" s="285"/>
      <c r="M1471" s="408"/>
      <c r="O1471" s="285"/>
      <c r="P1471" s="285"/>
      <c r="Q1471" s="285"/>
      <c r="R1471" s="285"/>
      <c r="S1471" s="285"/>
    </row>
    <row r="1472" spans="12:19">
      <c r="L1472" s="285"/>
      <c r="M1472" s="408"/>
      <c r="O1472" s="285"/>
      <c r="P1472" s="285"/>
      <c r="Q1472" s="285"/>
      <c r="R1472" s="285"/>
      <c r="S1472" s="285"/>
    </row>
    <row r="1473" spans="12:19">
      <c r="L1473" s="285"/>
      <c r="M1473" s="408"/>
      <c r="O1473" s="285"/>
      <c r="P1473" s="285"/>
      <c r="Q1473" s="285"/>
      <c r="R1473" s="285"/>
      <c r="S1473" s="285"/>
    </row>
    <row r="1474" spans="12:19">
      <c r="L1474" s="285"/>
      <c r="M1474" s="408"/>
      <c r="O1474" s="285"/>
      <c r="P1474" s="285"/>
      <c r="Q1474" s="285"/>
      <c r="R1474" s="285"/>
      <c r="S1474" s="285"/>
    </row>
    <row r="1475" spans="12:19">
      <c r="L1475" s="285"/>
      <c r="M1475" s="408"/>
      <c r="O1475" s="285"/>
      <c r="P1475" s="285"/>
      <c r="Q1475" s="285"/>
      <c r="R1475" s="285"/>
      <c r="S1475" s="285"/>
    </row>
    <row r="1476" spans="12:19">
      <c r="L1476" s="285"/>
      <c r="M1476" s="408"/>
      <c r="O1476" s="285"/>
      <c r="P1476" s="285"/>
      <c r="Q1476" s="285"/>
      <c r="R1476" s="285"/>
      <c r="S1476" s="285"/>
    </row>
    <row r="1477" spans="12:19">
      <c r="L1477" s="285"/>
      <c r="M1477" s="408"/>
      <c r="O1477" s="285"/>
      <c r="P1477" s="285"/>
      <c r="Q1477" s="285"/>
      <c r="R1477" s="285"/>
      <c r="S1477" s="285"/>
    </row>
    <row r="1478" spans="12:19">
      <c r="L1478" s="285"/>
      <c r="M1478" s="408"/>
      <c r="O1478" s="285"/>
      <c r="P1478" s="285"/>
      <c r="Q1478" s="285"/>
      <c r="R1478" s="285"/>
      <c r="S1478" s="285"/>
    </row>
    <row r="1479" spans="12:19">
      <c r="L1479" s="285"/>
      <c r="M1479" s="408"/>
      <c r="O1479" s="285"/>
      <c r="P1479" s="285"/>
      <c r="Q1479" s="285"/>
      <c r="R1479" s="285"/>
      <c r="S1479" s="285"/>
    </row>
    <row r="1480" spans="12:19">
      <c r="L1480" s="285"/>
      <c r="M1480" s="408"/>
      <c r="O1480" s="285"/>
      <c r="P1480" s="285"/>
      <c r="Q1480" s="285"/>
      <c r="R1480" s="285"/>
      <c r="S1480" s="285"/>
    </row>
    <row r="1481" spans="12:19">
      <c r="L1481" s="285"/>
      <c r="M1481" s="408"/>
      <c r="O1481" s="285"/>
      <c r="P1481" s="285"/>
      <c r="Q1481" s="285"/>
      <c r="R1481" s="285"/>
      <c r="S1481" s="285"/>
    </row>
    <row r="1482" spans="12:19">
      <c r="L1482" s="285"/>
      <c r="M1482" s="408"/>
      <c r="O1482" s="285"/>
      <c r="P1482" s="285"/>
      <c r="Q1482" s="285"/>
      <c r="R1482" s="285"/>
      <c r="S1482" s="285"/>
    </row>
    <row r="1483" spans="12:19">
      <c r="L1483" s="285"/>
      <c r="M1483" s="408"/>
      <c r="O1483" s="285"/>
      <c r="P1483" s="285"/>
      <c r="Q1483" s="285"/>
      <c r="R1483" s="285"/>
      <c r="S1483" s="285"/>
    </row>
    <row r="1484" spans="12:19">
      <c r="L1484" s="285"/>
      <c r="M1484" s="408"/>
      <c r="O1484" s="285"/>
      <c r="P1484" s="285"/>
      <c r="Q1484" s="285"/>
      <c r="R1484" s="285"/>
      <c r="S1484" s="285"/>
    </row>
    <row r="1485" spans="12:19">
      <c r="L1485" s="285"/>
      <c r="M1485" s="408"/>
      <c r="O1485" s="285"/>
      <c r="P1485" s="285"/>
      <c r="Q1485" s="285"/>
      <c r="R1485" s="285"/>
      <c r="S1485" s="285"/>
    </row>
    <row r="1486" spans="12:19">
      <c r="L1486" s="285"/>
      <c r="M1486" s="408"/>
      <c r="O1486" s="285"/>
      <c r="P1486" s="285"/>
      <c r="Q1486" s="285"/>
      <c r="R1486" s="285"/>
      <c r="S1486" s="285"/>
    </row>
    <row r="1487" spans="12:19">
      <c r="L1487" s="285"/>
      <c r="M1487" s="408"/>
      <c r="O1487" s="285"/>
      <c r="P1487" s="285"/>
      <c r="Q1487" s="285"/>
      <c r="R1487" s="285"/>
      <c r="S1487" s="285"/>
    </row>
    <row r="1488" spans="12:19">
      <c r="L1488" s="285"/>
      <c r="M1488" s="408"/>
      <c r="O1488" s="285"/>
      <c r="P1488" s="285"/>
      <c r="Q1488" s="285"/>
      <c r="R1488" s="285"/>
      <c r="S1488" s="285"/>
    </row>
    <row r="1489" spans="12:19">
      <c r="L1489" s="285"/>
      <c r="M1489" s="408"/>
      <c r="O1489" s="285"/>
      <c r="P1489" s="285"/>
      <c r="Q1489" s="285"/>
      <c r="R1489" s="285"/>
      <c r="S1489" s="285"/>
    </row>
    <row r="1490" spans="12:19">
      <c r="L1490" s="285"/>
      <c r="M1490" s="408"/>
      <c r="O1490" s="285"/>
      <c r="P1490" s="285"/>
      <c r="Q1490" s="285"/>
      <c r="R1490" s="285"/>
      <c r="S1490" s="285"/>
    </row>
    <row r="1491" spans="12:19">
      <c r="L1491" s="285"/>
      <c r="M1491" s="408"/>
      <c r="O1491" s="285"/>
      <c r="P1491" s="285"/>
      <c r="Q1491" s="285"/>
      <c r="R1491" s="285"/>
      <c r="S1491" s="285"/>
    </row>
    <row r="1492" spans="12:19">
      <c r="L1492" s="285"/>
      <c r="M1492" s="408"/>
      <c r="O1492" s="285"/>
      <c r="P1492" s="285"/>
      <c r="Q1492" s="285"/>
      <c r="R1492" s="285"/>
      <c r="S1492" s="285"/>
    </row>
    <row r="1493" spans="12:19">
      <c r="L1493" s="285"/>
      <c r="M1493" s="408"/>
      <c r="O1493" s="285"/>
      <c r="P1493" s="285"/>
      <c r="Q1493" s="285"/>
      <c r="R1493" s="285"/>
      <c r="S1493" s="285"/>
    </row>
    <row r="1494" spans="12:19">
      <c r="L1494" s="285"/>
      <c r="M1494" s="408"/>
      <c r="O1494" s="285"/>
      <c r="P1494" s="285"/>
      <c r="Q1494" s="285"/>
      <c r="R1494" s="285"/>
      <c r="S1494" s="285"/>
    </row>
    <row r="1495" spans="12:19">
      <c r="L1495" s="285"/>
      <c r="M1495" s="408"/>
      <c r="O1495" s="285"/>
      <c r="P1495" s="285"/>
      <c r="Q1495" s="285"/>
      <c r="R1495" s="285"/>
      <c r="S1495" s="285"/>
    </row>
    <row r="1496" spans="12:19">
      <c r="L1496" s="285"/>
      <c r="M1496" s="408"/>
      <c r="O1496" s="285"/>
      <c r="P1496" s="285"/>
      <c r="Q1496" s="285"/>
      <c r="R1496" s="285"/>
      <c r="S1496" s="285"/>
    </row>
    <row r="1497" spans="12:19">
      <c r="L1497" s="285"/>
      <c r="M1497" s="408"/>
      <c r="O1497" s="285"/>
      <c r="P1497" s="285"/>
      <c r="Q1497" s="285"/>
      <c r="R1497" s="285"/>
      <c r="S1497" s="285"/>
    </row>
    <row r="1498" spans="12:19">
      <c r="L1498" s="285"/>
      <c r="M1498" s="408"/>
      <c r="O1498" s="285"/>
      <c r="P1498" s="285"/>
      <c r="Q1498" s="285"/>
      <c r="R1498" s="285"/>
      <c r="S1498" s="285"/>
    </row>
    <row r="1499" spans="12:19">
      <c r="L1499" s="285"/>
      <c r="M1499" s="408"/>
      <c r="O1499" s="285"/>
      <c r="P1499" s="285"/>
      <c r="Q1499" s="285"/>
      <c r="R1499" s="285"/>
      <c r="S1499" s="285"/>
    </row>
    <row r="1500" spans="12:19">
      <c r="L1500" s="285"/>
      <c r="M1500" s="408"/>
      <c r="O1500" s="285"/>
      <c r="P1500" s="285"/>
      <c r="Q1500" s="285"/>
      <c r="R1500" s="285"/>
      <c r="S1500" s="285"/>
    </row>
    <row r="1501" spans="12:19">
      <c r="L1501" s="285"/>
      <c r="M1501" s="408"/>
      <c r="O1501" s="285"/>
      <c r="P1501" s="285"/>
      <c r="Q1501" s="285"/>
      <c r="R1501" s="285"/>
      <c r="S1501" s="285"/>
    </row>
    <row r="1502" spans="12:19">
      <c r="L1502" s="285"/>
      <c r="M1502" s="408"/>
      <c r="O1502" s="285"/>
      <c r="P1502" s="285"/>
      <c r="Q1502" s="285"/>
      <c r="R1502" s="285"/>
      <c r="S1502" s="285"/>
    </row>
    <row r="1503" spans="12:19">
      <c r="L1503" s="285"/>
      <c r="M1503" s="408"/>
      <c r="O1503" s="285"/>
      <c r="P1503" s="285"/>
      <c r="Q1503" s="285"/>
      <c r="R1503" s="285"/>
      <c r="S1503" s="285"/>
    </row>
    <row r="1504" spans="12:19">
      <c r="L1504" s="285"/>
      <c r="M1504" s="408"/>
      <c r="O1504" s="285"/>
      <c r="P1504" s="285"/>
      <c r="Q1504" s="285"/>
      <c r="R1504" s="285"/>
      <c r="S1504" s="285"/>
    </row>
    <row r="1505" spans="12:19">
      <c r="L1505" s="285"/>
      <c r="M1505" s="408"/>
      <c r="O1505" s="285"/>
      <c r="P1505" s="285"/>
      <c r="Q1505" s="285"/>
      <c r="R1505" s="285"/>
      <c r="S1505" s="285"/>
    </row>
    <row r="1506" spans="12:19">
      <c r="L1506" s="285"/>
      <c r="M1506" s="408"/>
      <c r="O1506" s="285"/>
      <c r="P1506" s="285"/>
      <c r="Q1506" s="285"/>
      <c r="R1506" s="285"/>
      <c r="S1506" s="285"/>
    </row>
    <row r="1507" spans="12:19">
      <c r="L1507" s="285"/>
      <c r="M1507" s="408"/>
      <c r="O1507" s="285"/>
      <c r="P1507" s="285"/>
      <c r="Q1507" s="285"/>
      <c r="R1507" s="285"/>
      <c r="S1507" s="285"/>
    </row>
    <row r="1508" spans="12:19">
      <c r="L1508" s="285"/>
      <c r="M1508" s="408"/>
      <c r="O1508" s="285"/>
      <c r="P1508" s="285"/>
      <c r="Q1508" s="285"/>
      <c r="R1508" s="285"/>
      <c r="S1508" s="285"/>
    </row>
    <row r="1509" spans="12:19">
      <c r="L1509" s="285"/>
      <c r="M1509" s="408"/>
      <c r="O1509" s="285"/>
      <c r="P1509" s="285"/>
      <c r="Q1509" s="285"/>
      <c r="R1509" s="285"/>
      <c r="S1509" s="285"/>
    </row>
    <row r="1510" spans="12:19">
      <c r="L1510" s="285"/>
      <c r="M1510" s="408"/>
      <c r="O1510" s="285"/>
      <c r="P1510" s="285"/>
      <c r="Q1510" s="285"/>
      <c r="R1510" s="285"/>
      <c r="S1510" s="285"/>
    </row>
    <row r="1511" spans="12:19">
      <c r="L1511" s="285"/>
      <c r="M1511" s="408"/>
      <c r="O1511" s="285"/>
      <c r="P1511" s="285"/>
      <c r="Q1511" s="285"/>
      <c r="R1511" s="285"/>
      <c r="S1511" s="285"/>
    </row>
    <row r="1512" spans="12:19">
      <c r="L1512" s="285"/>
      <c r="M1512" s="408"/>
      <c r="O1512" s="285"/>
      <c r="P1512" s="285"/>
      <c r="Q1512" s="285"/>
      <c r="R1512" s="285"/>
      <c r="S1512" s="285"/>
    </row>
    <row r="1513" spans="12:19">
      <c r="L1513" s="285"/>
      <c r="M1513" s="408"/>
      <c r="O1513" s="285"/>
      <c r="P1513" s="285"/>
      <c r="Q1513" s="285"/>
      <c r="R1513" s="285"/>
      <c r="S1513" s="285"/>
    </row>
    <row r="1514" spans="12:19">
      <c r="L1514" s="285"/>
      <c r="M1514" s="408"/>
      <c r="O1514" s="285"/>
      <c r="P1514" s="285"/>
      <c r="Q1514" s="285"/>
      <c r="R1514" s="285"/>
      <c r="S1514" s="285"/>
    </row>
    <row r="1515" spans="12:19">
      <c r="L1515" s="285"/>
      <c r="M1515" s="408"/>
      <c r="O1515" s="285"/>
      <c r="P1515" s="285"/>
      <c r="Q1515" s="285"/>
      <c r="R1515" s="285"/>
      <c r="S1515" s="285"/>
    </row>
    <row r="1516" spans="12:19">
      <c r="L1516" s="285"/>
      <c r="M1516" s="408"/>
      <c r="O1516" s="285"/>
      <c r="P1516" s="285"/>
      <c r="Q1516" s="285"/>
      <c r="R1516" s="285"/>
      <c r="S1516" s="285"/>
    </row>
    <row r="1517" spans="12:19">
      <c r="L1517" s="285"/>
      <c r="M1517" s="408"/>
      <c r="O1517" s="285"/>
      <c r="P1517" s="285"/>
      <c r="Q1517" s="285"/>
      <c r="R1517" s="285"/>
      <c r="S1517" s="285"/>
    </row>
    <row r="1518" spans="12:19">
      <c r="L1518" s="285"/>
      <c r="M1518" s="408"/>
      <c r="O1518" s="285"/>
      <c r="P1518" s="285"/>
      <c r="Q1518" s="285"/>
      <c r="R1518" s="285"/>
      <c r="S1518" s="285"/>
    </row>
    <row r="1519" spans="12:19">
      <c r="L1519" s="285"/>
      <c r="M1519" s="408"/>
      <c r="O1519" s="285"/>
      <c r="P1519" s="285"/>
      <c r="Q1519" s="285"/>
      <c r="R1519" s="285"/>
      <c r="S1519" s="285"/>
    </row>
    <row r="1520" spans="12:19">
      <c r="L1520" s="285"/>
      <c r="M1520" s="408"/>
      <c r="O1520" s="285"/>
      <c r="P1520" s="285"/>
      <c r="Q1520" s="285"/>
      <c r="R1520" s="285"/>
      <c r="S1520" s="285"/>
    </row>
    <row r="1521" spans="12:19">
      <c r="L1521" s="285"/>
      <c r="M1521" s="408"/>
      <c r="O1521" s="285"/>
      <c r="P1521" s="285"/>
      <c r="Q1521" s="285"/>
      <c r="R1521" s="285"/>
      <c r="S1521" s="285"/>
    </row>
    <row r="1522" spans="12:19">
      <c r="L1522" s="285"/>
      <c r="M1522" s="408"/>
      <c r="O1522" s="285"/>
      <c r="P1522" s="285"/>
      <c r="Q1522" s="285"/>
      <c r="R1522" s="285"/>
      <c r="S1522" s="285"/>
    </row>
    <row r="1523" spans="12:19">
      <c r="L1523" s="285"/>
      <c r="M1523" s="408"/>
      <c r="O1523" s="285"/>
      <c r="P1523" s="285"/>
      <c r="Q1523" s="285"/>
      <c r="R1523" s="285"/>
      <c r="S1523" s="285"/>
    </row>
    <row r="1524" spans="12:19">
      <c r="L1524" s="285"/>
      <c r="M1524" s="408"/>
      <c r="O1524" s="285"/>
      <c r="P1524" s="285"/>
      <c r="Q1524" s="285"/>
      <c r="R1524" s="285"/>
      <c r="S1524" s="285"/>
    </row>
    <row r="1525" spans="12:19">
      <c r="L1525" s="285"/>
      <c r="M1525" s="408"/>
      <c r="O1525" s="285"/>
      <c r="P1525" s="285"/>
      <c r="Q1525" s="285"/>
      <c r="R1525" s="285"/>
      <c r="S1525" s="285"/>
    </row>
    <row r="1526" spans="12:19">
      <c r="L1526" s="285"/>
      <c r="M1526" s="408"/>
      <c r="O1526" s="285"/>
      <c r="P1526" s="285"/>
      <c r="Q1526" s="285"/>
      <c r="R1526" s="285"/>
      <c r="S1526" s="285"/>
    </row>
    <row r="1527" spans="12:19">
      <c r="L1527" s="285"/>
      <c r="M1527" s="408"/>
      <c r="O1527" s="285"/>
      <c r="P1527" s="285"/>
      <c r="Q1527" s="285"/>
      <c r="R1527" s="285"/>
      <c r="S1527" s="285"/>
    </row>
    <row r="1528" spans="12:19">
      <c r="L1528" s="285"/>
      <c r="M1528" s="408"/>
      <c r="O1528" s="285"/>
      <c r="P1528" s="285"/>
      <c r="Q1528" s="285"/>
      <c r="R1528" s="285"/>
      <c r="S1528" s="285"/>
    </row>
    <row r="1529" spans="12:19">
      <c r="L1529" s="285"/>
      <c r="M1529" s="408"/>
      <c r="O1529" s="285"/>
      <c r="P1529" s="285"/>
      <c r="Q1529" s="285"/>
      <c r="R1529" s="285"/>
      <c r="S1529" s="285"/>
    </row>
    <row r="1530" spans="12:19">
      <c r="L1530" s="285"/>
      <c r="M1530" s="408"/>
      <c r="O1530" s="285"/>
      <c r="P1530" s="285"/>
      <c r="Q1530" s="285"/>
      <c r="R1530" s="285"/>
      <c r="S1530" s="285"/>
    </row>
    <row r="1531" spans="12:19">
      <c r="L1531" s="285"/>
      <c r="M1531" s="408"/>
      <c r="O1531" s="285"/>
      <c r="P1531" s="285"/>
      <c r="Q1531" s="285"/>
      <c r="R1531" s="285"/>
      <c r="S1531" s="285"/>
    </row>
    <row r="1532" spans="12:19">
      <c r="L1532" s="285"/>
      <c r="M1532" s="408"/>
      <c r="O1532" s="285"/>
      <c r="P1532" s="285"/>
      <c r="Q1532" s="285"/>
      <c r="R1532" s="285"/>
      <c r="S1532" s="285"/>
    </row>
    <row r="1533" spans="12:19">
      <c r="L1533" s="285"/>
      <c r="M1533" s="408"/>
      <c r="O1533" s="285"/>
      <c r="P1533" s="285"/>
      <c r="Q1533" s="285"/>
      <c r="R1533" s="285"/>
      <c r="S1533" s="285"/>
    </row>
    <row r="1534" spans="12:19">
      <c r="L1534" s="285"/>
      <c r="M1534" s="408"/>
      <c r="O1534" s="285"/>
      <c r="P1534" s="285"/>
      <c r="Q1534" s="285"/>
      <c r="R1534" s="285"/>
      <c r="S1534" s="285"/>
    </row>
    <row r="1535" spans="12:19">
      <c r="L1535" s="285"/>
      <c r="M1535" s="408"/>
      <c r="O1535" s="285"/>
      <c r="P1535" s="285"/>
      <c r="Q1535" s="285"/>
      <c r="R1535" s="285"/>
      <c r="S1535" s="285"/>
    </row>
    <row r="1536" spans="12:19">
      <c r="L1536" s="285"/>
      <c r="M1536" s="408"/>
      <c r="O1536" s="285"/>
      <c r="P1536" s="285"/>
      <c r="Q1536" s="285"/>
      <c r="R1536" s="285"/>
      <c r="S1536" s="285"/>
    </row>
    <row r="1537" spans="12:19">
      <c r="L1537" s="285"/>
      <c r="M1537" s="408"/>
      <c r="O1537" s="285"/>
      <c r="P1537" s="285"/>
      <c r="Q1537" s="285"/>
      <c r="R1537" s="285"/>
      <c r="S1537" s="285"/>
    </row>
    <row r="1538" spans="12:19">
      <c r="L1538" s="285"/>
      <c r="M1538" s="408"/>
      <c r="O1538" s="285"/>
      <c r="P1538" s="285"/>
      <c r="Q1538" s="285"/>
      <c r="R1538" s="285"/>
      <c r="S1538" s="285"/>
    </row>
    <row r="1539" spans="12:19">
      <c r="L1539" s="285"/>
      <c r="M1539" s="408"/>
      <c r="O1539" s="285"/>
      <c r="P1539" s="285"/>
      <c r="Q1539" s="285"/>
      <c r="R1539" s="285"/>
      <c r="S1539" s="285"/>
    </row>
    <row r="1540" spans="12:19">
      <c r="L1540" s="285"/>
      <c r="M1540" s="408"/>
      <c r="O1540" s="285"/>
      <c r="P1540" s="285"/>
      <c r="Q1540" s="285"/>
      <c r="R1540" s="285"/>
      <c r="S1540" s="285"/>
    </row>
    <row r="1541" spans="12:19">
      <c r="L1541" s="285"/>
      <c r="M1541" s="408"/>
      <c r="O1541" s="285"/>
      <c r="P1541" s="285"/>
      <c r="Q1541" s="285"/>
      <c r="R1541" s="285"/>
      <c r="S1541" s="285"/>
    </row>
    <row r="1542" spans="12:19">
      <c r="L1542" s="285"/>
      <c r="M1542" s="408"/>
      <c r="O1542" s="285"/>
      <c r="P1542" s="285"/>
      <c r="Q1542" s="285"/>
      <c r="R1542" s="285"/>
      <c r="S1542" s="285"/>
    </row>
    <row r="1543" spans="12:19">
      <c r="L1543" s="285"/>
      <c r="M1543" s="408"/>
      <c r="O1543" s="285"/>
      <c r="P1543" s="285"/>
      <c r="Q1543" s="285"/>
      <c r="R1543" s="285"/>
      <c r="S1543" s="285"/>
    </row>
    <row r="1544" spans="12:19">
      <c r="L1544" s="285"/>
      <c r="M1544" s="408"/>
      <c r="O1544" s="285"/>
      <c r="P1544" s="285"/>
      <c r="Q1544" s="285"/>
      <c r="R1544" s="285"/>
      <c r="S1544" s="285"/>
    </row>
    <row r="1545" spans="12:19">
      <c r="L1545" s="285"/>
      <c r="M1545" s="408"/>
      <c r="O1545" s="285"/>
      <c r="P1545" s="285"/>
      <c r="Q1545" s="285"/>
      <c r="R1545" s="285"/>
      <c r="S1545" s="285"/>
    </row>
    <row r="1546" spans="12:19">
      <c r="L1546" s="285"/>
      <c r="M1546" s="408"/>
      <c r="O1546" s="285"/>
      <c r="P1546" s="285"/>
      <c r="Q1546" s="285"/>
      <c r="R1546" s="285"/>
      <c r="S1546" s="285"/>
    </row>
    <row r="1547" spans="12:19">
      <c r="L1547" s="285"/>
      <c r="M1547" s="408"/>
      <c r="O1547" s="285"/>
      <c r="P1547" s="285"/>
      <c r="Q1547" s="285"/>
      <c r="R1547" s="285"/>
      <c r="S1547" s="285"/>
    </row>
    <row r="1548" spans="12:19">
      <c r="L1548" s="285"/>
      <c r="M1548" s="408"/>
      <c r="O1548" s="285"/>
      <c r="P1548" s="285"/>
      <c r="Q1548" s="285"/>
      <c r="R1548" s="285"/>
      <c r="S1548" s="285"/>
    </row>
    <row r="1549" spans="12:19">
      <c r="L1549" s="285"/>
      <c r="M1549" s="408"/>
      <c r="O1549" s="285"/>
      <c r="P1549" s="285"/>
      <c r="Q1549" s="285"/>
      <c r="R1549" s="285"/>
      <c r="S1549" s="285"/>
    </row>
    <row r="1550" spans="12:19">
      <c r="L1550" s="285"/>
      <c r="M1550" s="408"/>
      <c r="O1550" s="285"/>
      <c r="P1550" s="285"/>
      <c r="Q1550" s="285"/>
      <c r="R1550" s="285"/>
      <c r="S1550" s="285"/>
    </row>
    <row r="1551" spans="12:19">
      <c r="L1551" s="285"/>
      <c r="M1551" s="408"/>
      <c r="O1551" s="285"/>
      <c r="P1551" s="285"/>
      <c r="Q1551" s="285"/>
      <c r="R1551" s="285"/>
      <c r="S1551" s="285"/>
    </row>
    <row r="1552" spans="12:19">
      <c r="L1552" s="285"/>
      <c r="M1552" s="408"/>
      <c r="O1552" s="285"/>
      <c r="P1552" s="285"/>
      <c r="Q1552" s="285"/>
      <c r="R1552" s="285"/>
      <c r="S1552" s="285"/>
    </row>
    <row r="1553" spans="12:19">
      <c r="L1553" s="285"/>
      <c r="M1553" s="408"/>
      <c r="O1553" s="285"/>
      <c r="P1553" s="285"/>
      <c r="Q1553" s="285"/>
      <c r="R1553" s="285"/>
      <c r="S1553" s="285"/>
    </row>
    <row r="1554" spans="12:19">
      <c r="L1554" s="285"/>
      <c r="M1554" s="408"/>
      <c r="O1554" s="285"/>
      <c r="P1554" s="285"/>
      <c r="Q1554" s="285"/>
      <c r="R1554" s="285"/>
      <c r="S1554" s="285"/>
    </row>
    <row r="1555" spans="12:19">
      <c r="L1555" s="285"/>
      <c r="M1555" s="408"/>
      <c r="O1555" s="285"/>
      <c r="P1555" s="285"/>
      <c r="Q1555" s="285"/>
      <c r="R1555" s="285"/>
      <c r="S1555" s="285"/>
    </row>
    <row r="1556" spans="12:19">
      <c r="L1556" s="285"/>
      <c r="M1556" s="408"/>
      <c r="O1556" s="285"/>
      <c r="P1556" s="285"/>
      <c r="Q1556" s="285"/>
      <c r="R1556" s="285"/>
      <c r="S1556" s="285"/>
    </row>
    <row r="1557" spans="12:19">
      <c r="L1557" s="285"/>
      <c r="M1557" s="408"/>
      <c r="O1557" s="285"/>
      <c r="P1557" s="285"/>
      <c r="Q1557" s="285"/>
      <c r="R1557" s="285"/>
      <c r="S1557" s="285"/>
    </row>
    <row r="1558" spans="12:19">
      <c r="L1558" s="285"/>
      <c r="M1558" s="408"/>
      <c r="O1558" s="285"/>
      <c r="P1558" s="285"/>
      <c r="Q1558" s="285"/>
      <c r="R1558" s="285"/>
      <c r="S1558" s="285"/>
    </row>
    <row r="1559" spans="12:19">
      <c r="L1559" s="285"/>
      <c r="M1559" s="408"/>
      <c r="O1559" s="285"/>
      <c r="P1559" s="285"/>
      <c r="Q1559" s="285"/>
      <c r="R1559" s="285"/>
      <c r="S1559" s="285"/>
    </row>
    <row r="1560" spans="12:19">
      <c r="L1560" s="285"/>
      <c r="M1560" s="408"/>
      <c r="O1560" s="285"/>
      <c r="P1560" s="285"/>
      <c r="Q1560" s="285"/>
      <c r="R1560" s="285"/>
      <c r="S1560" s="285"/>
    </row>
    <row r="1561" spans="12:19">
      <c r="L1561" s="285"/>
      <c r="M1561" s="408"/>
      <c r="O1561" s="285"/>
      <c r="P1561" s="285"/>
      <c r="Q1561" s="285"/>
      <c r="R1561" s="285"/>
      <c r="S1561" s="285"/>
    </row>
    <row r="1562" spans="12:19">
      <c r="L1562" s="285"/>
      <c r="M1562" s="408"/>
      <c r="O1562" s="285"/>
      <c r="P1562" s="285"/>
      <c r="Q1562" s="285"/>
      <c r="R1562" s="285"/>
      <c r="S1562" s="285"/>
    </row>
    <row r="1563" spans="12:19">
      <c r="L1563" s="285"/>
      <c r="M1563" s="408"/>
      <c r="O1563" s="285"/>
      <c r="P1563" s="285"/>
      <c r="Q1563" s="285"/>
      <c r="R1563" s="285"/>
      <c r="S1563" s="285"/>
    </row>
    <row r="1564" spans="12:19">
      <c r="L1564" s="285"/>
      <c r="M1564" s="408"/>
      <c r="O1564" s="285"/>
      <c r="P1564" s="285"/>
      <c r="Q1564" s="285"/>
      <c r="R1564" s="285"/>
      <c r="S1564" s="285"/>
    </row>
    <row r="1565" spans="12:19">
      <c r="L1565" s="285"/>
      <c r="M1565" s="408"/>
      <c r="O1565" s="285"/>
      <c r="P1565" s="285"/>
      <c r="Q1565" s="285"/>
      <c r="R1565" s="285"/>
      <c r="S1565" s="285"/>
    </row>
    <row r="1566" spans="12:19">
      <c r="L1566" s="285"/>
      <c r="M1566" s="408"/>
      <c r="O1566" s="285"/>
      <c r="P1566" s="285"/>
      <c r="Q1566" s="285"/>
      <c r="R1566" s="285"/>
      <c r="S1566" s="285"/>
    </row>
    <row r="1567" spans="12:19">
      <c r="L1567" s="285"/>
      <c r="M1567" s="408"/>
      <c r="O1567" s="285"/>
      <c r="P1567" s="285"/>
      <c r="Q1567" s="285"/>
      <c r="R1567" s="285"/>
      <c r="S1567" s="285"/>
    </row>
    <row r="1568" spans="12:19">
      <c r="L1568" s="285"/>
      <c r="M1568" s="408"/>
      <c r="O1568" s="285"/>
      <c r="P1568" s="285"/>
      <c r="Q1568" s="285"/>
      <c r="R1568" s="285"/>
      <c r="S1568" s="285"/>
    </row>
    <row r="1569" spans="12:19">
      <c r="L1569" s="285"/>
      <c r="M1569" s="408"/>
      <c r="O1569" s="285"/>
      <c r="P1569" s="285"/>
      <c r="Q1569" s="285"/>
      <c r="R1569" s="285"/>
      <c r="S1569" s="285"/>
    </row>
    <row r="1570" spans="12:19">
      <c r="L1570" s="285"/>
      <c r="M1570" s="408"/>
      <c r="O1570" s="285"/>
      <c r="P1570" s="285"/>
      <c r="Q1570" s="285"/>
      <c r="R1570" s="285"/>
      <c r="S1570" s="285"/>
    </row>
    <row r="1571" spans="12:19">
      <c r="L1571" s="285"/>
      <c r="M1571" s="408"/>
      <c r="O1571" s="285"/>
      <c r="P1571" s="285"/>
      <c r="Q1571" s="285"/>
      <c r="R1571" s="285"/>
      <c r="S1571" s="285"/>
    </row>
    <row r="1572" spans="12:19">
      <c r="L1572" s="285"/>
      <c r="M1572" s="408"/>
      <c r="O1572" s="285"/>
      <c r="P1572" s="285"/>
      <c r="Q1572" s="285"/>
      <c r="R1572" s="285"/>
      <c r="S1572" s="285"/>
    </row>
    <row r="1573" spans="12:19">
      <c r="L1573" s="285"/>
      <c r="M1573" s="408"/>
      <c r="O1573" s="285"/>
      <c r="P1573" s="285"/>
      <c r="Q1573" s="285"/>
      <c r="R1573" s="285"/>
      <c r="S1573" s="285"/>
    </row>
    <row r="1574" spans="12:19">
      <c r="L1574" s="285"/>
      <c r="M1574" s="408"/>
      <c r="O1574" s="285"/>
      <c r="P1574" s="285"/>
      <c r="Q1574" s="285"/>
      <c r="R1574" s="285"/>
      <c r="S1574" s="285"/>
    </row>
    <row r="1575" spans="12:19">
      <c r="L1575" s="285"/>
      <c r="M1575" s="408"/>
      <c r="O1575" s="285"/>
      <c r="P1575" s="285"/>
      <c r="Q1575" s="285"/>
      <c r="R1575" s="285"/>
      <c r="S1575" s="285"/>
    </row>
    <row r="1576" spans="12:19">
      <c r="L1576" s="285"/>
      <c r="M1576" s="408"/>
      <c r="O1576" s="285"/>
      <c r="P1576" s="285"/>
      <c r="Q1576" s="285"/>
      <c r="R1576" s="285"/>
      <c r="S1576" s="285"/>
    </row>
    <row r="1577" spans="12:19">
      <c r="L1577" s="285"/>
      <c r="M1577" s="408"/>
      <c r="O1577" s="285"/>
      <c r="P1577" s="285"/>
      <c r="Q1577" s="285"/>
      <c r="R1577" s="285"/>
      <c r="S1577" s="285"/>
    </row>
    <row r="1578" spans="12:19">
      <c r="L1578" s="285"/>
      <c r="M1578" s="408"/>
      <c r="O1578" s="285"/>
      <c r="P1578" s="285"/>
      <c r="Q1578" s="285"/>
      <c r="R1578" s="285"/>
      <c r="S1578" s="285"/>
    </row>
    <row r="1579" spans="12:19">
      <c r="L1579" s="285"/>
      <c r="M1579" s="408"/>
      <c r="O1579" s="285"/>
      <c r="P1579" s="285"/>
      <c r="Q1579" s="285"/>
      <c r="R1579" s="285"/>
      <c r="S1579" s="285"/>
    </row>
    <row r="1580" spans="12:19">
      <c r="L1580" s="285"/>
      <c r="M1580" s="408"/>
      <c r="O1580" s="285"/>
      <c r="P1580" s="285"/>
      <c r="Q1580" s="285"/>
      <c r="R1580" s="285"/>
      <c r="S1580" s="285"/>
    </row>
    <row r="1581" spans="12:19">
      <c r="L1581" s="285"/>
      <c r="M1581" s="408"/>
      <c r="O1581" s="285"/>
      <c r="P1581" s="285"/>
      <c r="Q1581" s="285"/>
      <c r="R1581" s="285"/>
      <c r="S1581" s="285"/>
    </row>
    <row r="1582" spans="12:19">
      <c r="L1582" s="285"/>
      <c r="M1582" s="408"/>
      <c r="O1582" s="285"/>
      <c r="P1582" s="285"/>
      <c r="Q1582" s="285"/>
      <c r="R1582" s="285"/>
      <c r="S1582" s="285"/>
    </row>
    <row r="1583" spans="12:19">
      <c r="L1583" s="285"/>
      <c r="M1583" s="408"/>
      <c r="O1583" s="285"/>
      <c r="P1583" s="285"/>
      <c r="Q1583" s="285"/>
      <c r="R1583" s="285"/>
      <c r="S1583" s="285"/>
    </row>
    <row r="1584" spans="12:19">
      <c r="L1584" s="285"/>
      <c r="M1584" s="408"/>
      <c r="O1584" s="285"/>
      <c r="P1584" s="285"/>
      <c r="Q1584" s="285"/>
      <c r="R1584" s="285"/>
      <c r="S1584" s="285"/>
    </row>
    <row r="1585" spans="12:19">
      <c r="L1585" s="285"/>
      <c r="M1585" s="408"/>
      <c r="O1585" s="285"/>
      <c r="P1585" s="285"/>
      <c r="Q1585" s="285"/>
      <c r="R1585" s="285"/>
      <c r="S1585" s="285"/>
    </row>
    <row r="1586" spans="12:19">
      <c r="L1586" s="285"/>
      <c r="M1586" s="408"/>
      <c r="O1586" s="285"/>
      <c r="P1586" s="285"/>
      <c r="Q1586" s="285"/>
      <c r="R1586" s="285"/>
      <c r="S1586" s="285"/>
    </row>
    <row r="1587" spans="12:19">
      <c r="L1587" s="285"/>
      <c r="M1587" s="408"/>
      <c r="O1587" s="285"/>
      <c r="P1587" s="285"/>
      <c r="Q1587" s="285"/>
      <c r="R1587" s="285"/>
      <c r="S1587" s="285"/>
    </row>
    <row r="1588" spans="12:19">
      <c r="L1588" s="285"/>
      <c r="M1588" s="408"/>
      <c r="O1588" s="285"/>
      <c r="P1588" s="285"/>
      <c r="Q1588" s="285"/>
      <c r="R1588" s="285"/>
      <c r="S1588" s="285"/>
    </row>
    <row r="1589" spans="12:19">
      <c r="L1589" s="285"/>
      <c r="M1589" s="408"/>
      <c r="O1589" s="285"/>
      <c r="P1589" s="285"/>
      <c r="Q1589" s="285"/>
      <c r="R1589" s="285"/>
      <c r="S1589" s="285"/>
    </row>
    <row r="1590" spans="12:19">
      <c r="L1590" s="285"/>
      <c r="M1590" s="408"/>
      <c r="O1590" s="285"/>
      <c r="P1590" s="285"/>
      <c r="Q1590" s="285"/>
      <c r="R1590" s="285"/>
      <c r="S1590" s="285"/>
    </row>
    <row r="1591" spans="12:19">
      <c r="L1591" s="285"/>
      <c r="M1591" s="408"/>
      <c r="O1591" s="285"/>
      <c r="P1591" s="285"/>
      <c r="Q1591" s="285"/>
      <c r="R1591" s="285"/>
      <c r="S1591" s="285"/>
    </row>
    <row r="1592" spans="12:19">
      <c r="L1592" s="285"/>
      <c r="M1592" s="408"/>
      <c r="O1592" s="285"/>
      <c r="P1592" s="285"/>
      <c r="Q1592" s="285"/>
      <c r="R1592" s="285"/>
      <c r="S1592" s="285"/>
    </row>
    <row r="1593" spans="12:19">
      <c r="L1593" s="285"/>
      <c r="M1593" s="408"/>
      <c r="O1593" s="285"/>
      <c r="P1593" s="285"/>
      <c r="Q1593" s="285"/>
      <c r="R1593" s="285"/>
      <c r="S1593" s="285"/>
    </row>
    <row r="1594" spans="12:19">
      <c r="L1594" s="285"/>
      <c r="M1594" s="408"/>
      <c r="O1594" s="285"/>
      <c r="P1594" s="285"/>
      <c r="Q1594" s="285"/>
      <c r="R1594" s="285"/>
      <c r="S1594" s="285"/>
    </row>
    <row r="1595" spans="12:19">
      <c r="L1595" s="285"/>
      <c r="M1595" s="408"/>
      <c r="O1595" s="285"/>
      <c r="P1595" s="285"/>
      <c r="Q1595" s="285"/>
      <c r="R1595" s="285"/>
      <c r="S1595" s="285"/>
    </row>
    <row r="1596" spans="12:19">
      <c r="L1596" s="285"/>
      <c r="M1596" s="408"/>
      <c r="O1596" s="285"/>
      <c r="P1596" s="285"/>
      <c r="Q1596" s="285"/>
      <c r="R1596" s="285"/>
      <c r="S1596" s="285"/>
    </row>
    <row r="1597" spans="12:19">
      <c r="L1597" s="285"/>
      <c r="M1597" s="408"/>
      <c r="O1597" s="285"/>
      <c r="P1597" s="285"/>
      <c r="Q1597" s="285"/>
      <c r="R1597" s="285"/>
      <c r="S1597" s="285"/>
    </row>
    <row r="1598" spans="12:19">
      <c r="L1598" s="285"/>
      <c r="M1598" s="408"/>
      <c r="O1598" s="285"/>
      <c r="P1598" s="285"/>
      <c r="Q1598" s="285"/>
      <c r="R1598" s="285"/>
      <c r="S1598" s="285"/>
    </row>
    <row r="1599" spans="12:19">
      <c r="L1599" s="285"/>
      <c r="M1599" s="408"/>
      <c r="O1599" s="285"/>
      <c r="P1599" s="285"/>
      <c r="Q1599" s="285"/>
      <c r="R1599" s="285"/>
      <c r="S1599" s="285"/>
    </row>
    <row r="1600" spans="12:19">
      <c r="L1600" s="285"/>
      <c r="M1600" s="408"/>
      <c r="O1600" s="285"/>
      <c r="P1600" s="285"/>
      <c r="Q1600" s="285"/>
      <c r="R1600" s="285"/>
      <c r="S1600" s="285"/>
    </row>
    <row r="1601" spans="12:19">
      <c r="L1601" s="285"/>
      <c r="M1601" s="408"/>
      <c r="O1601" s="285"/>
      <c r="P1601" s="285"/>
      <c r="Q1601" s="285"/>
      <c r="R1601" s="285"/>
      <c r="S1601" s="285"/>
    </row>
    <row r="1602" spans="12:19">
      <c r="L1602" s="285"/>
      <c r="M1602" s="408"/>
      <c r="O1602" s="285"/>
      <c r="P1602" s="285"/>
      <c r="Q1602" s="285"/>
      <c r="R1602" s="285"/>
      <c r="S1602" s="285"/>
    </row>
    <row r="1603" spans="12:19">
      <c r="L1603" s="285"/>
      <c r="M1603" s="408"/>
      <c r="O1603" s="285"/>
      <c r="P1603" s="285"/>
      <c r="Q1603" s="285"/>
      <c r="R1603" s="285"/>
      <c r="S1603" s="285"/>
    </row>
    <row r="1604" spans="12:19">
      <c r="L1604" s="285"/>
      <c r="M1604" s="408"/>
      <c r="O1604" s="285"/>
      <c r="P1604" s="285"/>
      <c r="Q1604" s="285"/>
      <c r="R1604" s="285"/>
      <c r="S1604" s="285"/>
    </row>
    <row r="1605" spans="12:19">
      <c r="L1605" s="285"/>
      <c r="M1605" s="408"/>
      <c r="O1605" s="285"/>
      <c r="P1605" s="285"/>
      <c r="Q1605" s="285"/>
      <c r="R1605" s="285"/>
      <c r="S1605" s="285"/>
    </row>
    <row r="1606" spans="12:19">
      <c r="L1606" s="285"/>
      <c r="M1606" s="408"/>
      <c r="O1606" s="285"/>
      <c r="P1606" s="285"/>
      <c r="Q1606" s="285"/>
      <c r="R1606" s="285"/>
      <c r="S1606" s="285"/>
    </row>
    <row r="1607" spans="12:19">
      <c r="L1607" s="285"/>
      <c r="M1607" s="408"/>
      <c r="O1607" s="285"/>
      <c r="P1607" s="285"/>
      <c r="Q1607" s="285"/>
      <c r="R1607" s="285"/>
      <c r="S1607" s="285"/>
    </row>
    <row r="1608" spans="12:19">
      <c r="L1608" s="285"/>
      <c r="M1608" s="408"/>
      <c r="O1608" s="285"/>
      <c r="P1608" s="285"/>
      <c r="Q1608" s="285"/>
      <c r="R1608" s="285"/>
      <c r="S1608" s="285"/>
    </row>
    <row r="1609" spans="12:19">
      <c r="L1609" s="285"/>
      <c r="M1609" s="408"/>
      <c r="O1609" s="285"/>
      <c r="P1609" s="285"/>
      <c r="Q1609" s="285"/>
      <c r="R1609" s="285"/>
      <c r="S1609" s="285"/>
    </row>
    <row r="1610" spans="12:19">
      <c r="L1610" s="285"/>
      <c r="M1610" s="408"/>
      <c r="O1610" s="285"/>
      <c r="P1610" s="285"/>
      <c r="Q1610" s="285"/>
      <c r="R1610" s="285"/>
      <c r="S1610" s="285"/>
    </row>
    <row r="1611" spans="12:19">
      <c r="L1611" s="285"/>
      <c r="M1611" s="408"/>
      <c r="O1611" s="285"/>
      <c r="P1611" s="285"/>
      <c r="Q1611" s="285"/>
      <c r="R1611" s="285"/>
      <c r="S1611" s="285"/>
    </row>
    <row r="1612" spans="12:19">
      <c r="L1612" s="285"/>
      <c r="M1612" s="408"/>
      <c r="O1612" s="285"/>
      <c r="P1612" s="285"/>
      <c r="Q1612" s="285"/>
      <c r="R1612" s="285"/>
      <c r="S1612" s="285"/>
    </row>
    <row r="1613" spans="12:19">
      <c r="L1613" s="285"/>
      <c r="M1613" s="408"/>
      <c r="O1613" s="285"/>
      <c r="P1613" s="285"/>
      <c r="Q1613" s="285"/>
      <c r="R1613" s="285"/>
      <c r="S1613" s="285"/>
    </row>
    <row r="1614" spans="12:19">
      <c r="L1614" s="285"/>
      <c r="M1614" s="408"/>
      <c r="O1614" s="285"/>
      <c r="P1614" s="285"/>
      <c r="Q1614" s="285"/>
      <c r="R1614" s="285"/>
      <c r="S1614" s="285"/>
    </row>
    <row r="1615" spans="12:19">
      <c r="L1615" s="285"/>
      <c r="M1615" s="408"/>
      <c r="O1615" s="285"/>
      <c r="P1615" s="285"/>
      <c r="Q1615" s="285"/>
      <c r="R1615" s="285"/>
      <c r="S1615" s="285"/>
    </row>
    <row r="1616" spans="12:19">
      <c r="L1616" s="285"/>
      <c r="M1616" s="408"/>
      <c r="O1616" s="285"/>
      <c r="P1616" s="285"/>
      <c r="Q1616" s="285"/>
      <c r="R1616" s="285"/>
      <c r="S1616" s="285"/>
    </row>
    <row r="1617" spans="12:19">
      <c r="L1617" s="285"/>
      <c r="M1617" s="408"/>
      <c r="O1617" s="285"/>
      <c r="P1617" s="285"/>
      <c r="Q1617" s="285"/>
      <c r="R1617" s="285"/>
      <c r="S1617" s="285"/>
    </row>
    <row r="1618" spans="12:19">
      <c r="L1618" s="285"/>
      <c r="M1618" s="408"/>
      <c r="O1618" s="285"/>
      <c r="P1618" s="285"/>
      <c r="Q1618" s="285"/>
      <c r="R1618" s="285"/>
      <c r="S1618" s="285"/>
    </row>
    <row r="1619" spans="12:19">
      <c r="L1619" s="285"/>
      <c r="M1619" s="408"/>
      <c r="O1619" s="285"/>
      <c r="P1619" s="285"/>
      <c r="Q1619" s="285"/>
      <c r="R1619" s="285"/>
      <c r="S1619" s="285"/>
    </row>
    <row r="1620" spans="12:19">
      <c r="L1620" s="285"/>
      <c r="M1620" s="408"/>
      <c r="O1620" s="285"/>
      <c r="P1620" s="285"/>
      <c r="Q1620" s="285"/>
      <c r="R1620" s="285"/>
      <c r="S1620" s="285"/>
    </row>
    <row r="1621" spans="12:19">
      <c r="L1621" s="285"/>
      <c r="M1621" s="408"/>
      <c r="O1621" s="285"/>
      <c r="P1621" s="285"/>
      <c r="Q1621" s="285"/>
      <c r="R1621" s="285"/>
      <c r="S1621" s="285"/>
    </row>
    <row r="1622" spans="12:19">
      <c r="L1622" s="285"/>
      <c r="M1622" s="408"/>
      <c r="O1622" s="285"/>
      <c r="P1622" s="285"/>
      <c r="Q1622" s="285"/>
      <c r="R1622" s="285"/>
      <c r="S1622" s="285"/>
    </row>
    <row r="1623" spans="12:19">
      <c r="L1623" s="285"/>
      <c r="M1623" s="408"/>
      <c r="O1623" s="285"/>
      <c r="P1623" s="285"/>
      <c r="Q1623" s="285"/>
      <c r="R1623" s="285"/>
      <c r="S1623" s="285"/>
    </row>
    <row r="1624" spans="12:19">
      <c r="L1624" s="285"/>
      <c r="M1624" s="408"/>
      <c r="O1624" s="285"/>
      <c r="P1624" s="285"/>
      <c r="Q1624" s="285"/>
      <c r="R1624" s="285"/>
      <c r="S1624" s="285"/>
    </row>
    <row r="1625" spans="12:19">
      <c r="L1625" s="285"/>
      <c r="M1625" s="408"/>
      <c r="O1625" s="285"/>
      <c r="P1625" s="285"/>
      <c r="Q1625" s="285"/>
      <c r="R1625" s="285"/>
      <c r="S1625" s="285"/>
    </row>
    <row r="1626" spans="12:19">
      <c r="L1626" s="285"/>
      <c r="M1626" s="408"/>
      <c r="O1626" s="285"/>
      <c r="P1626" s="285"/>
      <c r="Q1626" s="285"/>
      <c r="R1626" s="285"/>
      <c r="S1626" s="285"/>
    </row>
    <row r="1627" spans="12:19">
      <c r="L1627" s="285"/>
      <c r="M1627" s="408"/>
      <c r="O1627" s="285"/>
      <c r="P1627" s="285"/>
      <c r="Q1627" s="285"/>
      <c r="R1627" s="285"/>
      <c r="S1627" s="285"/>
    </row>
    <row r="1628" spans="12:19">
      <c r="L1628" s="285"/>
      <c r="M1628" s="408"/>
      <c r="O1628" s="285"/>
      <c r="P1628" s="285"/>
      <c r="Q1628" s="285"/>
      <c r="R1628" s="285"/>
      <c r="S1628" s="285"/>
    </row>
    <row r="1629" spans="12:19">
      <c r="L1629" s="285"/>
      <c r="M1629" s="408"/>
      <c r="O1629" s="285"/>
      <c r="P1629" s="285"/>
      <c r="Q1629" s="285"/>
      <c r="R1629" s="285"/>
      <c r="S1629" s="285"/>
    </row>
    <row r="1630" spans="12:19">
      <c r="L1630" s="285"/>
      <c r="M1630" s="408"/>
      <c r="O1630" s="285"/>
      <c r="P1630" s="285"/>
      <c r="Q1630" s="285"/>
      <c r="R1630" s="285"/>
      <c r="S1630" s="285"/>
    </row>
    <row r="1631" spans="12:19">
      <c r="L1631" s="285"/>
      <c r="M1631" s="408"/>
      <c r="O1631" s="285"/>
      <c r="P1631" s="285"/>
      <c r="Q1631" s="285"/>
      <c r="R1631" s="285"/>
      <c r="S1631" s="285"/>
    </row>
    <row r="1632" spans="12:19">
      <c r="L1632" s="285"/>
      <c r="M1632" s="408"/>
      <c r="O1632" s="285"/>
      <c r="P1632" s="285"/>
      <c r="Q1632" s="285"/>
      <c r="R1632" s="285"/>
      <c r="S1632" s="285"/>
    </row>
    <row r="1633" spans="12:19">
      <c r="L1633" s="285"/>
      <c r="M1633" s="408"/>
      <c r="O1633" s="285"/>
      <c r="P1633" s="285"/>
      <c r="Q1633" s="285"/>
      <c r="R1633" s="285"/>
      <c r="S1633" s="285"/>
    </row>
    <row r="1634" spans="12:19">
      <c r="L1634" s="285"/>
      <c r="M1634" s="408"/>
      <c r="O1634" s="285"/>
      <c r="P1634" s="285"/>
      <c r="Q1634" s="285"/>
      <c r="R1634" s="285"/>
      <c r="S1634" s="285"/>
    </row>
    <row r="1635" spans="12:19">
      <c r="L1635" s="285"/>
      <c r="M1635" s="408"/>
      <c r="O1635" s="285"/>
      <c r="P1635" s="285"/>
      <c r="Q1635" s="285"/>
      <c r="R1635" s="285"/>
      <c r="S1635" s="285"/>
    </row>
    <row r="1636" spans="12:19">
      <c r="L1636" s="285"/>
      <c r="M1636" s="408"/>
      <c r="O1636" s="285"/>
      <c r="P1636" s="285"/>
      <c r="Q1636" s="285"/>
      <c r="R1636" s="285"/>
      <c r="S1636" s="285"/>
    </row>
    <row r="1637" spans="12:19">
      <c r="L1637" s="285"/>
      <c r="M1637" s="408"/>
      <c r="O1637" s="285"/>
      <c r="P1637" s="285"/>
      <c r="Q1637" s="285"/>
      <c r="R1637" s="285"/>
      <c r="S1637" s="285"/>
    </row>
    <row r="1638" spans="12:19">
      <c r="L1638" s="285"/>
      <c r="M1638" s="408"/>
      <c r="O1638" s="285"/>
      <c r="P1638" s="285"/>
      <c r="Q1638" s="285"/>
      <c r="R1638" s="285"/>
      <c r="S1638" s="285"/>
    </row>
    <row r="1639" spans="12:19">
      <c r="L1639" s="285"/>
      <c r="M1639" s="408"/>
      <c r="O1639" s="285"/>
      <c r="P1639" s="285"/>
      <c r="Q1639" s="285"/>
      <c r="R1639" s="285"/>
      <c r="S1639" s="285"/>
    </row>
    <row r="1640" spans="12:19">
      <c r="L1640" s="285"/>
      <c r="M1640" s="408"/>
      <c r="O1640" s="285"/>
      <c r="P1640" s="285"/>
      <c r="Q1640" s="285"/>
      <c r="R1640" s="285"/>
      <c r="S1640" s="285"/>
    </row>
    <row r="1641" spans="12:19">
      <c r="L1641" s="285"/>
      <c r="M1641" s="408"/>
      <c r="O1641" s="285"/>
      <c r="P1641" s="285"/>
      <c r="Q1641" s="285"/>
      <c r="R1641" s="285"/>
      <c r="S1641" s="285"/>
    </row>
    <row r="1642" spans="12:19">
      <c r="L1642" s="285"/>
      <c r="M1642" s="408"/>
      <c r="O1642" s="285"/>
      <c r="P1642" s="285"/>
      <c r="Q1642" s="285"/>
      <c r="R1642" s="285"/>
      <c r="S1642" s="285"/>
    </row>
    <row r="1643" spans="12:19">
      <c r="L1643" s="285"/>
      <c r="M1643" s="408"/>
      <c r="O1643" s="285"/>
      <c r="P1643" s="285"/>
      <c r="Q1643" s="285"/>
      <c r="R1643" s="285"/>
      <c r="S1643" s="285"/>
    </row>
    <row r="1644" spans="12:19">
      <c r="L1644" s="285"/>
      <c r="M1644" s="408"/>
      <c r="O1644" s="285"/>
      <c r="P1644" s="285"/>
      <c r="Q1644" s="285"/>
      <c r="R1644" s="285"/>
      <c r="S1644" s="285"/>
    </row>
    <row r="1645" spans="12:19">
      <c r="L1645" s="285"/>
      <c r="M1645" s="408"/>
      <c r="O1645" s="285"/>
      <c r="P1645" s="285"/>
      <c r="Q1645" s="285"/>
      <c r="R1645" s="285"/>
      <c r="S1645" s="285"/>
    </row>
    <row r="1646" spans="12:19">
      <c r="L1646" s="285"/>
      <c r="M1646" s="408"/>
      <c r="O1646" s="285"/>
      <c r="P1646" s="285"/>
      <c r="Q1646" s="285"/>
      <c r="R1646" s="285"/>
      <c r="S1646" s="285"/>
    </row>
    <row r="1647" spans="12:19">
      <c r="L1647" s="285"/>
      <c r="M1647" s="408"/>
      <c r="O1647" s="285"/>
      <c r="P1647" s="285"/>
      <c r="Q1647" s="285"/>
      <c r="R1647" s="285"/>
      <c r="S1647" s="285"/>
    </row>
    <row r="1648" spans="12:19">
      <c r="L1648" s="285"/>
      <c r="M1648" s="408"/>
      <c r="O1648" s="285"/>
      <c r="P1648" s="285"/>
      <c r="Q1648" s="285"/>
      <c r="R1648" s="285"/>
      <c r="S1648" s="285"/>
    </row>
    <row r="1649" spans="12:19">
      <c r="L1649" s="285"/>
      <c r="M1649" s="408"/>
      <c r="O1649" s="285"/>
      <c r="P1649" s="285"/>
      <c r="Q1649" s="285"/>
      <c r="R1649" s="285"/>
      <c r="S1649" s="285"/>
    </row>
    <row r="1650" spans="12:19">
      <c r="L1650" s="285"/>
      <c r="M1650" s="408"/>
      <c r="O1650" s="285"/>
      <c r="P1650" s="285"/>
      <c r="Q1650" s="285"/>
      <c r="R1650" s="285"/>
      <c r="S1650" s="285"/>
    </row>
    <row r="1651" spans="12:19">
      <c r="L1651" s="285"/>
      <c r="M1651" s="408"/>
      <c r="O1651" s="285"/>
      <c r="P1651" s="285"/>
      <c r="Q1651" s="285"/>
      <c r="R1651" s="285"/>
      <c r="S1651" s="285"/>
    </row>
    <row r="1652" spans="12:19">
      <c r="L1652" s="285"/>
      <c r="M1652" s="408"/>
      <c r="O1652" s="285"/>
      <c r="P1652" s="285"/>
      <c r="Q1652" s="285"/>
      <c r="R1652" s="285"/>
      <c r="S1652" s="285"/>
    </row>
    <row r="1653" spans="12:19">
      <c r="L1653" s="285"/>
      <c r="M1653" s="408"/>
      <c r="O1653" s="285"/>
      <c r="P1653" s="285"/>
      <c r="Q1653" s="285"/>
      <c r="R1653" s="285"/>
      <c r="S1653" s="285"/>
    </row>
    <row r="1654" spans="12:19">
      <c r="L1654" s="285"/>
      <c r="M1654" s="408"/>
      <c r="O1654" s="285"/>
      <c r="P1654" s="285"/>
      <c r="Q1654" s="285"/>
      <c r="R1654" s="285"/>
      <c r="S1654" s="285"/>
    </row>
    <row r="1655" spans="12:19">
      <c r="L1655" s="285"/>
      <c r="M1655" s="408"/>
      <c r="O1655" s="285"/>
      <c r="P1655" s="285"/>
      <c r="Q1655" s="285"/>
      <c r="R1655" s="285"/>
      <c r="S1655" s="285"/>
    </row>
    <row r="1656" spans="12:19">
      <c r="L1656" s="285"/>
      <c r="M1656" s="408"/>
      <c r="O1656" s="285"/>
      <c r="P1656" s="285"/>
      <c r="Q1656" s="285"/>
      <c r="R1656" s="285"/>
      <c r="S1656" s="285"/>
    </row>
    <row r="1657" spans="12:19">
      <c r="L1657" s="285"/>
      <c r="M1657" s="408"/>
      <c r="O1657" s="285"/>
      <c r="P1657" s="285"/>
      <c r="Q1657" s="285"/>
      <c r="R1657" s="285"/>
      <c r="S1657" s="285"/>
    </row>
    <row r="1658" spans="12:19">
      <c r="L1658" s="285"/>
      <c r="M1658" s="408"/>
      <c r="O1658" s="285"/>
      <c r="P1658" s="285"/>
      <c r="Q1658" s="285"/>
      <c r="R1658" s="285"/>
      <c r="S1658" s="285"/>
    </row>
    <row r="1659" spans="12:19">
      <c r="L1659" s="285"/>
      <c r="M1659" s="408"/>
      <c r="O1659" s="285"/>
      <c r="P1659" s="285"/>
      <c r="Q1659" s="285"/>
      <c r="R1659" s="285"/>
      <c r="S1659" s="285"/>
    </row>
    <row r="1660" spans="12:19">
      <c r="L1660" s="285"/>
      <c r="M1660" s="408"/>
      <c r="O1660" s="285"/>
      <c r="P1660" s="285"/>
      <c r="Q1660" s="285"/>
      <c r="R1660" s="285"/>
      <c r="S1660" s="285"/>
    </row>
    <row r="1661" spans="12:19">
      <c r="L1661" s="285"/>
      <c r="M1661" s="408"/>
      <c r="O1661" s="285"/>
      <c r="P1661" s="285"/>
      <c r="Q1661" s="285"/>
      <c r="R1661" s="285"/>
      <c r="S1661" s="285"/>
    </row>
    <row r="1662" spans="12:19">
      <c r="L1662" s="285"/>
      <c r="M1662" s="408"/>
      <c r="O1662" s="285"/>
      <c r="P1662" s="285"/>
      <c r="Q1662" s="285"/>
      <c r="R1662" s="285"/>
      <c r="S1662" s="285"/>
    </row>
    <row r="1663" spans="12:19">
      <c r="L1663" s="285"/>
      <c r="M1663" s="408"/>
      <c r="O1663" s="285"/>
      <c r="P1663" s="285"/>
      <c r="Q1663" s="285"/>
      <c r="R1663" s="285"/>
      <c r="S1663" s="285"/>
    </row>
    <row r="1664" spans="12:19">
      <c r="L1664" s="285"/>
      <c r="M1664" s="408"/>
      <c r="O1664" s="285"/>
      <c r="P1664" s="285"/>
      <c r="Q1664" s="285"/>
      <c r="R1664" s="285"/>
      <c r="S1664" s="285"/>
    </row>
    <row r="1665" spans="12:19">
      <c r="L1665" s="285"/>
      <c r="M1665" s="408"/>
      <c r="O1665" s="285"/>
      <c r="P1665" s="285"/>
      <c r="Q1665" s="285"/>
      <c r="R1665" s="285"/>
      <c r="S1665" s="285"/>
    </row>
    <row r="1666" spans="12:19">
      <c r="L1666" s="285"/>
      <c r="M1666" s="408"/>
      <c r="O1666" s="285"/>
      <c r="P1666" s="285"/>
      <c r="Q1666" s="285"/>
      <c r="R1666" s="285"/>
      <c r="S1666" s="285"/>
    </row>
    <row r="1667" spans="12:19">
      <c r="L1667" s="285"/>
      <c r="M1667" s="408"/>
      <c r="O1667" s="285"/>
      <c r="P1667" s="285"/>
      <c r="Q1667" s="285"/>
      <c r="R1667" s="285"/>
      <c r="S1667" s="285"/>
    </row>
    <row r="1668" spans="12:19">
      <c r="L1668" s="285"/>
      <c r="M1668" s="408"/>
      <c r="O1668" s="285"/>
      <c r="P1668" s="285"/>
      <c r="Q1668" s="285"/>
      <c r="R1668" s="285"/>
      <c r="S1668" s="285"/>
    </row>
    <row r="1669" spans="12:19">
      <c r="L1669" s="285"/>
      <c r="M1669" s="408"/>
      <c r="O1669" s="285"/>
      <c r="P1669" s="285"/>
      <c r="Q1669" s="285"/>
      <c r="R1669" s="285"/>
      <c r="S1669" s="285"/>
    </row>
    <row r="1670" spans="12:19">
      <c r="L1670" s="285"/>
      <c r="M1670" s="408"/>
      <c r="O1670" s="285"/>
      <c r="P1670" s="285"/>
      <c r="Q1670" s="285"/>
      <c r="R1670" s="285"/>
      <c r="S1670" s="285"/>
    </row>
    <row r="1671" spans="12:19">
      <c r="L1671" s="285"/>
      <c r="M1671" s="408"/>
      <c r="O1671" s="285"/>
      <c r="P1671" s="285"/>
      <c r="Q1671" s="285"/>
      <c r="R1671" s="285"/>
      <c r="S1671" s="285"/>
    </row>
    <row r="1672" spans="12:19">
      <c r="L1672" s="285"/>
      <c r="M1672" s="408"/>
      <c r="O1672" s="285"/>
      <c r="P1672" s="285"/>
      <c r="Q1672" s="285"/>
      <c r="R1672" s="285"/>
      <c r="S1672" s="285"/>
    </row>
    <row r="1673" spans="12:19">
      <c r="L1673" s="285"/>
      <c r="M1673" s="408"/>
      <c r="O1673" s="285"/>
      <c r="P1673" s="285"/>
      <c r="Q1673" s="285"/>
      <c r="R1673" s="285"/>
      <c r="S1673" s="285"/>
    </row>
    <row r="1674" spans="12:19">
      <c r="L1674" s="285"/>
      <c r="M1674" s="408"/>
      <c r="O1674" s="285"/>
      <c r="P1674" s="285"/>
      <c r="Q1674" s="285"/>
      <c r="R1674" s="285"/>
      <c r="S1674" s="285"/>
    </row>
    <row r="1675" spans="12:19">
      <c r="L1675" s="285"/>
      <c r="M1675" s="408"/>
      <c r="O1675" s="285"/>
      <c r="P1675" s="285"/>
      <c r="Q1675" s="285"/>
      <c r="R1675" s="285"/>
      <c r="S1675" s="285"/>
    </row>
    <row r="1676" spans="12:19">
      <c r="L1676" s="285"/>
      <c r="M1676" s="408"/>
      <c r="O1676" s="285"/>
      <c r="P1676" s="285"/>
      <c r="Q1676" s="285"/>
      <c r="R1676" s="285"/>
      <c r="S1676" s="285"/>
    </row>
    <row r="1677" spans="12:19">
      <c r="L1677" s="285"/>
      <c r="M1677" s="408"/>
      <c r="O1677" s="285"/>
      <c r="P1677" s="285"/>
      <c r="Q1677" s="285"/>
      <c r="R1677" s="285"/>
      <c r="S1677" s="285"/>
    </row>
    <row r="1678" spans="12:19">
      <c r="L1678" s="285"/>
      <c r="M1678" s="408"/>
      <c r="O1678" s="285"/>
      <c r="P1678" s="285"/>
      <c r="Q1678" s="285"/>
      <c r="R1678" s="285"/>
      <c r="S1678" s="285"/>
    </row>
    <row r="1679" spans="12:19">
      <c r="L1679" s="285"/>
      <c r="M1679" s="408"/>
      <c r="O1679" s="285"/>
      <c r="P1679" s="285"/>
      <c r="Q1679" s="285"/>
      <c r="R1679" s="285"/>
      <c r="S1679" s="285"/>
    </row>
    <row r="1680" spans="12:19">
      <c r="L1680" s="285"/>
      <c r="M1680" s="408"/>
      <c r="O1680" s="285"/>
      <c r="P1680" s="285"/>
      <c r="Q1680" s="285"/>
      <c r="R1680" s="285"/>
      <c r="S1680" s="285"/>
    </row>
    <row r="1681" spans="12:19">
      <c r="L1681" s="285"/>
      <c r="M1681" s="408"/>
      <c r="O1681" s="285"/>
      <c r="P1681" s="285"/>
      <c r="Q1681" s="285"/>
      <c r="R1681" s="285"/>
      <c r="S1681" s="285"/>
    </row>
    <row r="1682" spans="12:19">
      <c r="L1682" s="285"/>
      <c r="M1682" s="408"/>
      <c r="O1682" s="285"/>
      <c r="P1682" s="285"/>
      <c r="Q1682" s="285"/>
      <c r="R1682" s="285"/>
      <c r="S1682" s="285"/>
    </row>
    <row r="1683" spans="12:19">
      <c r="L1683" s="285"/>
      <c r="M1683" s="408"/>
      <c r="O1683" s="285"/>
      <c r="P1683" s="285"/>
      <c r="Q1683" s="285"/>
      <c r="R1683" s="285"/>
      <c r="S1683" s="285"/>
    </row>
    <row r="1684" spans="12:19">
      <c r="L1684" s="285"/>
      <c r="M1684" s="408"/>
      <c r="O1684" s="285"/>
      <c r="P1684" s="285"/>
      <c r="Q1684" s="285"/>
      <c r="R1684" s="285"/>
      <c r="S1684" s="285"/>
    </row>
    <row r="1685" spans="12:19">
      <c r="L1685" s="285"/>
      <c r="M1685" s="408"/>
      <c r="O1685" s="285"/>
      <c r="P1685" s="285"/>
      <c r="Q1685" s="285"/>
      <c r="R1685" s="285"/>
      <c r="S1685" s="285"/>
    </row>
    <row r="1686" spans="12:19">
      <c r="L1686" s="285"/>
      <c r="M1686" s="408"/>
      <c r="O1686" s="285"/>
      <c r="P1686" s="285"/>
      <c r="Q1686" s="285"/>
      <c r="R1686" s="285"/>
      <c r="S1686" s="285"/>
    </row>
    <row r="1687" spans="12:19">
      <c r="L1687" s="285"/>
      <c r="M1687" s="408"/>
      <c r="O1687" s="285"/>
      <c r="P1687" s="285"/>
      <c r="Q1687" s="285"/>
      <c r="R1687" s="285"/>
      <c r="S1687" s="285"/>
    </row>
    <row r="1688" spans="12:19">
      <c r="L1688" s="285"/>
      <c r="M1688" s="408"/>
      <c r="O1688" s="285"/>
      <c r="P1688" s="285"/>
      <c r="Q1688" s="285"/>
      <c r="R1688" s="285"/>
      <c r="S1688" s="285"/>
    </row>
    <row r="1689" spans="12:19">
      <c r="L1689" s="285"/>
      <c r="M1689" s="408"/>
      <c r="O1689" s="285"/>
      <c r="P1689" s="285"/>
      <c r="Q1689" s="285"/>
      <c r="R1689" s="285"/>
      <c r="S1689" s="285"/>
    </row>
    <row r="1690" spans="12:19">
      <c r="L1690" s="285"/>
      <c r="M1690" s="408"/>
      <c r="O1690" s="285"/>
      <c r="P1690" s="285"/>
      <c r="Q1690" s="285"/>
      <c r="R1690" s="285"/>
      <c r="S1690" s="285"/>
    </row>
    <row r="1691" spans="12:19">
      <c r="L1691" s="285"/>
      <c r="M1691" s="408"/>
      <c r="O1691" s="285"/>
      <c r="P1691" s="285"/>
      <c r="Q1691" s="285"/>
      <c r="R1691" s="285"/>
      <c r="S1691" s="285"/>
    </row>
    <row r="1692" spans="12:19">
      <c r="L1692" s="285"/>
      <c r="M1692" s="408"/>
      <c r="O1692" s="285"/>
      <c r="P1692" s="285"/>
      <c r="Q1692" s="285"/>
      <c r="R1692" s="285"/>
      <c r="S1692" s="285"/>
    </row>
    <row r="1693" spans="12:19">
      <c r="L1693" s="285"/>
      <c r="M1693" s="408"/>
      <c r="O1693" s="285"/>
      <c r="P1693" s="285"/>
      <c r="Q1693" s="285"/>
      <c r="R1693" s="285"/>
      <c r="S1693" s="285"/>
    </row>
    <row r="1694" spans="12:19">
      <c r="L1694" s="285"/>
      <c r="M1694" s="408"/>
      <c r="O1694" s="285"/>
      <c r="P1694" s="285"/>
      <c r="Q1694" s="285"/>
      <c r="R1694" s="285"/>
      <c r="S1694" s="285"/>
    </row>
    <row r="1695" spans="12:19">
      <c r="L1695" s="285"/>
      <c r="M1695" s="408"/>
      <c r="O1695" s="285"/>
      <c r="P1695" s="285"/>
      <c r="Q1695" s="285"/>
      <c r="R1695" s="285"/>
      <c r="S1695" s="285"/>
    </row>
    <row r="1696" spans="12:19">
      <c r="L1696" s="285"/>
      <c r="M1696" s="408"/>
      <c r="O1696" s="285"/>
      <c r="P1696" s="285"/>
      <c r="Q1696" s="285"/>
      <c r="R1696" s="285"/>
      <c r="S1696" s="285"/>
    </row>
    <row r="1697" spans="12:19">
      <c r="L1697" s="285"/>
      <c r="M1697" s="408"/>
      <c r="O1697" s="285"/>
      <c r="P1697" s="285"/>
      <c r="Q1697" s="285"/>
      <c r="R1697" s="285"/>
      <c r="S1697" s="285"/>
    </row>
    <row r="1698" spans="12:19">
      <c r="L1698" s="285"/>
      <c r="M1698" s="408"/>
      <c r="O1698" s="285"/>
      <c r="P1698" s="285"/>
      <c r="Q1698" s="285"/>
      <c r="R1698" s="285"/>
      <c r="S1698" s="285"/>
    </row>
    <row r="1699" spans="12:19">
      <c r="L1699" s="285"/>
      <c r="M1699" s="408"/>
      <c r="O1699" s="285"/>
      <c r="P1699" s="285"/>
      <c r="Q1699" s="285"/>
      <c r="R1699" s="285"/>
      <c r="S1699" s="285"/>
    </row>
    <row r="1700" spans="12:19">
      <c r="L1700" s="285"/>
      <c r="M1700" s="408"/>
      <c r="O1700" s="285"/>
      <c r="P1700" s="285"/>
      <c r="Q1700" s="285"/>
      <c r="R1700" s="285"/>
      <c r="S1700" s="285"/>
    </row>
    <row r="1701" spans="12:19">
      <c r="L1701" s="285"/>
      <c r="M1701" s="408"/>
      <c r="O1701" s="285"/>
      <c r="P1701" s="285"/>
      <c r="Q1701" s="285"/>
      <c r="R1701" s="285"/>
      <c r="S1701" s="285"/>
    </row>
    <row r="1702" spans="12:19">
      <c r="L1702" s="285"/>
      <c r="M1702" s="408"/>
      <c r="O1702" s="285"/>
      <c r="P1702" s="285"/>
      <c r="Q1702" s="285"/>
      <c r="R1702" s="285"/>
      <c r="S1702" s="285"/>
    </row>
    <row r="1703" spans="12:19">
      <c r="L1703" s="285"/>
      <c r="M1703" s="408"/>
      <c r="O1703" s="285"/>
      <c r="P1703" s="285"/>
      <c r="Q1703" s="285"/>
      <c r="R1703" s="285"/>
      <c r="S1703" s="285"/>
    </row>
    <row r="1704" spans="12:19">
      <c r="L1704" s="285"/>
      <c r="M1704" s="408"/>
      <c r="O1704" s="285"/>
      <c r="P1704" s="285"/>
      <c r="Q1704" s="285"/>
      <c r="R1704" s="285"/>
      <c r="S1704" s="285"/>
    </row>
    <row r="1705" spans="12:19">
      <c r="L1705" s="285"/>
      <c r="M1705" s="408"/>
      <c r="O1705" s="285"/>
      <c r="P1705" s="285"/>
      <c r="Q1705" s="285"/>
      <c r="R1705" s="285"/>
      <c r="S1705" s="285"/>
    </row>
    <row r="1706" spans="12:19">
      <c r="L1706" s="285"/>
      <c r="M1706" s="408"/>
      <c r="O1706" s="285"/>
      <c r="P1706" s="285"/>
      <c r="Q1706" s="285"/>
      <c r="R1706" s="285"/>
      <c r="S1706" s="285"/>
    </row>
    <row r="1707" spans="12:19">
      <c r="L1707" s="285"/>
      <c r="M1707" s="408"/>
      <c r="O1707" s="285"/>
      <c r="P1707" s="285"/>
      <c r="Q1707" s="285"/>
      <c r="R1707" s="285"/>
      <c r="S1707" s="285"/>
    </row>
    <row r="1708" spans="12:19">
      <c r="L1708" s="285"/>
      <c r="M1708" s="408"/>
      <c r="O1708" s="285"/>
      <c r="P1708" s="285"/>
      <c r="Q1708" s="285"/>
      <c r="R1708" s="285"/>
      <c r="S1708" s="285"/>
    </row>
    <row r="1709" spans="12:19">
      <c r="L1709" s="285"/>
      <c r="M1709" s="408"/>
      <c r="O1709" s="285"/>
      <c r="P1709" s="285"/>
      <c r="Q1709" s="285"/>
      <c r="R1709" s="285"/>
      <c r="S1709" s="285"/>
    </row>
    <row r="1710" spans="12:19">
      <c r="L1710" s="285"/>
      <c r="M1710" s="408"/>
      <c r="O1710" s="285"/>
      <c r="P1710" s="285"/>
      <c r="Q1710" s="285"/>
      <c r="R1710" s="285"/>
      <c r="S1710" s="285"/>
    </row>
    <row r="1711" spans="12:19">
      <c r="L1711" s="285"/>
      <c r="M1711" s="408"/>
      <c r="O1711" s="285"/>
      <c r="P1711" s="285"/>
      <c r="Q1711" s="285"/>
      <c r="R1711" s="285"/>
      <c r="S1711" s="285"/>
    </row>
    <row r="1712" spans="12:19">
      <c r="L1712" s="285"/>
      <c r="M1712" s="408"/>
      <c r="O1712" s="285"/>
      <c r="P1712" s="285"/>
      <c r="Q1712" s="285"/>
      <c r="R1712" s="285"/>
      <c r="S1712" s="285"/>
    </row>
    <row r="1713" spans="12:19">
      <c r="L1713" s="285"/>
      <c r="M1713" s="408"/>
      <c r="O1713" s="285"/>
      <c r="P1713" s="285"/>
      <c r="Q1713" s="285"/>
      <c r="R1713" s="285"/>
      <c r="S1713" s="285"/>
    </row>
    <row r="1714" spans="12:19">
      <c r="L1714" s="285"/>
      <c r="M1714" s="408"/>
      <c r="O1714" s="285"/>
      <c r="P1714" s="285"/>
      <c r="Q1714" s="285"/>
      <c r="R1714" s="285"/>
      <c r="S1714" s="285"/>
    </row>
    <row r="1715" spans="12:19">
      <c r="L1715" s="285"/>
      <c r="M1715" s="408"/>
      <c r="O1715" s="285"/>
      <c r="P1715" s="285"/>
      <c r="Q1715" s="285"/>
      <c r="R1715" s="285"/>
      <c r="S1715" s="285"/>
    </row>
    <row r="1716" spans="12:19">
      <c r="L1716" s="285"/>
      <c r="M1716" s="408"/>
      <c r="O1716" s="285"/>
      <c r="P1716" s="285"/>
      <c r="Q1716" s="285"/>
      <c r="R1716" s="285"/>
      <c r="S1716" s="285"/>
    </row>
    <row r="1717" spans="12:19">
      <c r="L1717" s="285"/>
      <c r="M1717" s="408"/>
      <c r="O1717" s="285"/>
      <c r="P1717" s="285"/>
      <c r="Q1717" s="285"/>
      <c r="R1717" s="285"/>
      <c r="S1717" s="285"/>
    </row>
    <row r="1718" spans="12:19">
      <c r="L1718" s="285"/>
      <c r="M1718" s="408"/>
      <c r="O1718" s="285"/>
      <c r="P1718" s="285"/>
      <c r="Q1718" s="285"/>
      <c r="R1718" s="285"/>
      <c r="S1718" s="285"/>
    </row>
    <row r="1719" spans="12:19">
      <c r="L1719" s="285"/>
      <c r="M1719" s="408"/>
      <c r="O1719" s="285"/>
      <c r="P1719" s="285"/>
      <c r="Q1719" s="285"/>
      <c r="R1719" s="285"/>
      <c r="S1719" s="285"/>
    </row>
    <row r="1720" spans="12:19">
      <c r="L1720" s="285"/>
      <c r="M1720" s="408"/>
      <c r="O1720" s="285"/>
      <c r="P1720" s="285"/>
      <c r="Q1720" s="285"/>
      <c r="R1720" s="285"/>
      <c r="S1720" s="285"/>
    </row>
    <row r="1721" spans="12:19">
      <c r="L1721" s="285"/>
      <c r="M1721" s="408"/>
      <c r="O1721" s="285"/>
      <c r="P1721" s="285"/>
      <c r="Q1721" s="285"/>
      <c r="R1721" s="285"/>
      <c r="S1721" s="285"/>
    </row>
    <row r="1722" spans="12:19">
      <c r="L1722" s="285"/>
      <c r="M1722" s="408"/>
      <c r="O1722" s="285"/>
      <c r="P1722" s="285"/>
      <c r="Q1722" s="285"/>
      <c r="R1722" s="285"/>
      <c r="S1722" s="285"/>
    </row>
    <row r="1723" spans="12:19">
      <c r="L1723" s="285"/>
      <c r="M1723" s="408"/>
      <c r="O1723" s="285"/>
      <c r="P1723" s="285"/>
      <c r="Q1723" s="285"/>
      <c r="R1723" s="285"/>
      <c r="S1723" s="285"/>
    </row>
    <row r="1724" spans="12:19">
      <c r="L1724" s="285"/>
      <c r="M1724" s="408"/>
      <c r="O1724" s="285"/>
      <c r="P1724" s="285"/>
      <c r="Q1724" s="285"/>
      <c r="R1724" s="285"/>
      <c r="S1724" s="285"/>
    </row>
    <row r="1725" spans="12:19">
      <c r="L1725" s="285"/>
      <c r="M1725" s="408"/>
      <c r="O1725" s="285"/>
      <c r="P1725" s="285"/>
      <c r="Q1725" s="285"/>
      <c r="R1725" s="285"/>
      <c r="S1725" s="285"/>
    </row>
    <row r="1726" spans="12:19">
      <c r="L1726" s="285"/>
      <c r="M1726" s="408"/>
      <c r="O1726" s="285"/>
      <c r="P1726" s="285"/>
      <c r="Q1726" s="285"/>
      <c r="R1726" s="285"/>
      <c r="S1726" s="285"/>
    </row>
    <row r="1727" spans="12:19">
      <c r="L1727" s="285"/>
      <c r="M1727" s="408"/>
      <c r="O1727" s="285"/>
      <c r="P1727" s="285"/>
      <c r="Q1727" s="285"/>
      <c r="R1727" s="285"/>
      <c r="S1727" s="285"/>
    </row>
    <row r="1728" spans="12:19">
      <c r="L1728" s="285"/>
      <c r="M1728" s="408"/>
      <c r="O1728" s="285"/>
      <c r="P1728" s="285"/>
      <c r="Q1728" s="285"/>
      <c r="R1728" s="285"/>
      <c r="S1728" s="285"/>
    </row>
    <row r="1729" spans="12:19">
      <c r="L1729" s="285"/>
      <c r="M1729" s="408"/>
      <c r="O1729" s="285"/>
      <c r="P1729" s="285"/>
      <c r="Q1729" s="285"/>
      <c r="R1729" s="285"/>
      <c r="S1729" s="285"/>
    </row>
    <row r="1730" spans="12:19">
      <c r="L1730" s="285"/>
      <c r="M1730" s="408"/>
      <c r="O1730" s="285"/>
      <c r="P1730" s="285"/>
      <c r="Q1730" s="285"/>
      <c r="R1730" s="285"/>
      <c r="S1730" s="285"/>
    </row>
    <row r="1731" spans="12:19">
      <c r="L1731" s="285"/>
      <c r="M1731" s="408"/>
      <c r="O1731" s="285"/>
      <c r="P1731" s="285"/>
      <c r="Q1731" s="285"/>
      <c r="R1731" s="285"/>
      <c r="S1731" s="285"/>
    </row>
    <row r="1732" spans="12:19">
      <c r="L1732" s="285"/>
      <c r="M1732" s="408"/>
      <c r="O1732" s="285"/>
      <c r="P1732" s="285"/>
      <c r="Q1732" s="285"/>
      <c r="R1732" s="285"/>
      <c r="S1732" s="285"/>
    </row>
    <row r="1733" spans="12:19">
      <c r="L1733" s="285"/>
      <c r="M1733" s="408"/>
      <c r="O1733" s="285"/>
      <c r="P1733" s="285"/>
      <c r="Q1733" s="285"/>
      <c r="R1733" s="285"/>
      <c r="S1733" s="285"/>
    </row>
    <row r="1734" spans="12:19">
      <c r="L1734" s="285"/>
      <c r="M1734" s="408"/>
      <c r="O1734" s="285"/>
      <c r="P1734" s="285"/>
      <c r="Q1734" s="285"/>
      <c r="R1734" s="285"/>
      <c r="S1734" s="285"/>
    </row>
    <row r="1735" spans="12:19">
      <c r="L1735" s="285"/>
      <c r="M1735" s="408"/>
      <c r="O1735" s="285"/>
      <c r="P1735" s="285"/>
      <c r="Q1735" s="285"/>
      <c r="R1735" s="285"/>
      <c r="S1735" s="285"/>
    </row>
    <row r="1736" spans="12:19">
      <c r="L1736" s="285"/>
      <c r="M1736" s="408"/>
      <c r="O1736" s="285"/>
      <c r="P1736" s="285"/>
      <c r="Q1736" s="285"/>
      <c r="R1736" s="285"/>
      <c r="S1736" s="285"/>
    </row>
    <row r="1737" spans="12:19">
      <c r="L1737" s="285"/>
      <c r="M1737" s="408"/>
      <c r="O1737" s="285"/>
      <c r="P1737" s="285"/>
      <c r="Q1737" s="285"/>
      <c r="R1737" s="285"/>
      <c r="S1737" s="285"/>
    </row>
    <row r="1738" spans="12:19">
      <c r="L1738" s="285"/>
      <c r="M1738" s="408"/>
      <c r="O1738" s="285"/>
      <c r="P1738" s="285"/>
      <c r="Q1738" s="285"/>
      <c r="R1738" s="285"/>
      <c r="S1738" s="285"/>
    </row>
    <row r="1739" spans="12:19">
      <c r="L1739" s="285"/>
      <c r="M1739" s="408"/>
      <c r="O1739" s="285"/>
      <c r="P1739" s="285"/>
      <c r="Q1739" s="285"/>
      <c r="R1739" s="285"/>
      <c r="S1739" s="285"/>
    </row>
    <row r="1740" spans="12:19">
      <c r="L1740" s="285"/>
      <c r="M1740" s="408"/>
      <c r="O1740" s="285"/>
      <c r="P1740" s="285"/>
      <c r="Q1740" s="285"/>
      <c r="R1740" s="285"/>
      <c r="S1740" s="285"/>
    </row>
    <row r="1741" spans="12:19">
      <c r="L1741" s="285"/>
      <c r="M1741" s="408"/>
      <c r="O1741" s="285"/>
      <c r="P1741" s="285"/>
      <c r="Q1741" s="285"/>
      <c r="R1741" s="285"/>
      <c r="S1741" s="285"/>
    </row>
    <row r="1742" spans="12:19">
      <c r="L1742" s="285"/>
      <c r="M1742" s="408"/>
      <c r="O1742" s="285"/>
      <c r="P1742" s="285"/>
      <c r="Q1742" s="285"/>
      <c r="R1742" s="285"/>
      <c r="S1742" s="285"/>
    </row>
    <row r="1743" spans="12:19">
      <c r="L1743" s="285"/>
      <c r="M1743" s="408"/>
      <c r="O1743" s="285"/>
      <c r="P1743" s="285"/>
      <c r="Q1743" s="285"/>
      <c r="R1743" s="285"/>
      <c r="S1743" s="285"/>
    </row>
    <row r="1744" spans="12:19">
      <c r="L1744" s="285"/>
      <c r="M1744" s="408"/>
      <c r="O1744" s="285"/>
      <c r="P1744" s="285"/>
      <c r="Q1744" s="285"/>
      <c r="R1744" s="285"/>
      <c r="S1744" s="285"/>
    </row>
    <row r="1745" spans="12:19">
      <c r="L1745" s="285"/>
      <c r="M1745" s="408"/>
      <c r="O1745" s="285"/>
      <c r="P1745" s="285"/>
      <c r="Q1745" s="285"/>
      <c r="R1745" s="285"/>
      <c r="S1745" s="285"/>
    </row>
    <row r="1746" spans="12:19">
      <c r="L1746" s="285"/>
      <c r="M1746" s="408"/>
      <c r="O1746" s="285"/>
      <c r="P1746" s="285"/>
      <c r="Q1746" s="285"/>
      <c r="R1746" s="285"/>
      <c r="S1746" s="285"/>
    </row>
    <row r="1747" spans="12:19">
      <c r="L1747" s="285"/>
      <c r="M1747" s="408"/>
      <c r="O1747" s="285"/>
      <c r="P1747" s="285"/>
      <c r="Q1747" s="285"/>
      <c r="R1747" s="285"/>
      <c r="S1747" s="285"/>
    </row>
    <row r="1748" spans="12:19">
      <c r="L1748" s="285"/>
      <c r="M1748" s="408"/>
      <c r="O1748" s="285"/>
      <c r="P1748" s="285"/>
      <c r="Q1748" s="285"/>
      <c r="R1748" s="285"/>
      <c r="S1748" s="285"/>
    </row>
    <row r="1749" spans="12:19">
      <c r="L1749" s="285"/>
      <c r="M1749" s="408"/>
      <c r="O1749" s="285"/>
      <c r="P1749" s="285"/>
      <c r="Q1749" s="285"/>
      <c r="R1749" s="285"/>
      <c r="S1749" s="285"/>
    </row>
    <row r="1750" spans="12:19">
      <c r="L1750" s="285"/>
      <c r="M1750" s="408"/>
      <c r="O1750" s="285"/>
      <c r="P1750" s="285"/>
      <c r="Q1750" s="285"/>
      <c r="R1750" s="285"/>
      <c r="S1750" s="285"/>
    </row>
    <row r="1751" spans="12:19">
      <c r="L1751" s="285"/>
      <c r="M1751" s="408"/>
      <c r="O1751" s="285"/>
      <c r="P1751" s="285"/>
      <c r="Q1751" s="285"/>
      <c r="R1751" s="285"/>
      <c r="S1751" s="285"/>
    </row>
    <row r="1752" spans="12:19">
      <c r="L1752" s="285"/>
      <c r="M1752" s="408"/>
      <c r="O1752" s="285"/>
      <c r="P1752" s="285"/>
      <c r="Q1752" s="285"/>
      <c r="R1752" s="285"/>
      <c r="S1752" s="285"/>
    </row>
    <row r="1753" spans="12:19">
      <c r="L1753" s="285"/>
      <c r="M1753" s="408"/>
      <c r="O1753" s="285"/>
      <c r="P1753" s="285"/>
      <c r="Q1753" s="285"/>
      <c r="R1753" s="285"/>
      <c r="S1753" s="285"/>
    </row>
    <row r="1754" spans="12:19">
      <c r="L1754" s="285"/>
      <c r="M1754" s="408"/>
      <c r="O1754" s="285"/>
      <c r="P1754" s="285"/>
      <c r="Q1754" s="285"/>
      <c r="R1754" s="285"/>
      <c r="S1754" s="285"/>
    </row>
    <row r="1755" spans="12:19">
      <c r="L1755" s="285"/>
      <c r="M1755" s="408"/>
      <c r="O1755" s="285"/>
      <c r="P1755" s="285"/>
      <c r="Q1755" s="285"/>
      <c r="R1755" s="285"/>
      <c r="S1755" s="285"/>
    </row>
    <row r="1756" spans="12:19">
      <c r="L1756" s="285"/>
      <c r="M1756" s="408"/>
      <c r="O1756" s="285"/>
      <c r="P1756" s="285"/>
      <c r="Q1756" s="285"/>
      <c r="R1756" s="285"/>
      <c r="S1756" s="285"/>
    </row>
    <row r="1757" spans="12:19">
      <c r="L1757" s="285"/>
      <c r="M1757" s="408"/>
      <c r="O1757" s="285"/>
      <c r="P1757" s="285"/>
      <c r="Q1757" s="285"/>
      <c r="R1757" s="285"/>
      <c r="S1757" s="285"/>
    </row>
    <row r="1758" spans="12:19">
      <c r="L1758" s="285"/>
      <c r="M1758" s="408"/>
      <c r="O1758" s="285"/>
      <c r="P1758" s="285"/>
      <c r="Q1758" s="285"/>
      <c r="R1758" s="285"/>
      <c r="S1758" s="285"/>
    </row>
    <row r="1759" spans="12:19">
      <c r="L1759" s="285"/>
      <c r="M1759" s="408"/>
      <c r="O1759" s="285"/>
      <c r="P1759" s="285"/>
      <c r="Q1759" s="285"/>
      <c r="R1759" s="285"/>
      <c r="S1759" s="285"/>
    </row>
    <row r="1760" spans="12:19">
      <c r="L1760" s="285"/>
      <c r="M1760" s="408"/>
      <c r="O1760" s="285"/>
      <c r="P1760" s="285"/>
      <c r="Q1760" s="285"/>
      <c r="R1760" s="285"/>
      <c r="S1760" s="285"/>
    </row>
    <row r="1761" spans="12:19">
      <c r="L1761" s="285"/>
      <c r="M1761" s="408"/>
      <c r="O1761" s="285"/>
      <c r="P1761" s="285"/>
      <c r="Q1761" s="285"/>
      <c r="R1761" s="285"/>
      <c r="S1761" s="285"/>
    </row>
    <row r="1762" spans="12:19">
      <c r="L1762" s="285"/>
      <c r="M1762" s="408"/>
      <c r="O1762" s="285"/>
      <c r="P1762" s="285"/>
      <c r="Q1762" s="285"/>
      <c r="R1762" s="285"/>
      <c r="S1762" s="285"/>
    </row>
    <row r="1763" spans="12:19">
      <c r="L1763" s="285"/>
      <c r="M1763" s="408"/>
      <c r="O1763" s="285"/>
      <c r="P1763" s="285"/>
      <c r="Q1763" s="285"/>
      <c r="R1763" s="285"/>
      <c r="S1763" s="285"/>
    </row>
    <row r="1764" spans="12:19">
      <c r="L1764" s="285"/>
      <c r="M1764" s="408"/>
      <c r="O1764" s="285"/>
      <c r="P1764" s="285"/>
      <c r="Q1764" s="285"/>
      <c r="R1764" s="285"/>
      <c r="S1764" s="285"/>
    </row>
    <row r="1765" spans="12:19">
      <c r="L1765" s="285"/>
      <c r="M1765" s="408"/>
      <c r="O1765" s="285"/>
      <c r="P1765" s="285"/>
      <c r="Q1765" s="285"/>
      <c r="R1765" s="285"/>
      <c r="S1765" s="285"/>
    </row>
    <row r="1766" spans="12:19">
      <c r="L1766" s="285"/>
      <c r="M1766" s="408"/>
      <c r="O1766" s="285"/>
      <c r="P1766" s="285"/>
      <c r="Q1766" s="285"/>
      <c r="R1766" s="285"/>
      <c r="S1766" s="285"/>
    </row>
    <row r="1767" spans="12:19">
      <c r="L1767" s="285"/>
      <c r="M1767" s="408"/>
      <c r="O1767" s="285"/>
      <c r="P1767" s="285"/>
      <c r="Q1767" s="285"/>
      <c r="R1767" s="285"/>
      <c r="S1767" s="285"/>
    </row>
    <row r="1768" spans="12:19">
      <c r="L1768" s="285"/>
      <c r="M1768" s="408"/>
      <c r="O1768" s="285"/>
      <c r="P1768" s="285"/>
      <c r="Q1768" s="285"/>
      <c r="R1768" s="285"/>
      <c r="S1768" s="285"/>
    </row>
    <row r="1769" spans="12:19">
      <c r="L1769" s="285"/>
      <c r="M1769" s="408"/>
      <c r="O1769" s="285"/>
      <c r="P1769" s="285"/>
      <c r="Q1769" s="285"/>
      <c r="R1769" s="285"/>
      <c r="S1769" s="285"/>
    </row>
    <row r="1770" spans="12:19">
      <c r="L1770" s="285"/>
      <c r="M1770" s="408"/>
      <c r="O1770" s="285"/>
      <c r="P1770" s="285"/>
      <c r="Q1770" s="285"/>
      <c r="R1770" s="285"/>
      <c r="S1770" s="285"/>
    </row>
    <row r="1771" spans="12:19">
      <c r="L1771" s="285"/>
      <c r="M1771" s="408"/>
      <c r="O1771" s="285"/>
      <c r="P1771" s="285"/>
      <c r="Q1771" s="285"/>
      <c r="R1771" s="285"/>
      <c r="S1771" s="285"/>
    </row>
    <row r="1772" spans="12:19">
      <c r="L1772" s="285"/>
      <c r="M1772" s="408"/>
      <c r="O1772" s="285"/>
      <c r="P1772" s="285"/>
      <c r="Q1772" s="285"/>
      <c r="R1772" s="285"/>
      <c r="S1772" s="285"/>
    </row>
    <row r="1773" spans="12:19">
      <c r="L1773" s="285"/>
      <c r="M1773" s="408"/>
      <c r="O1773" s="285"/>
      <c r="P1773" s="285"/>
      <c r="Q1773" s="285"/>
      <c r="R1773" s="285"/>
      <c r="S1773" s="285"/>
    </row>
    <row r="1774" spans="12:19">
      <c r="L1774" s="285"/>
      <c r="M1774" s="408"/>
      <c r="O1774" s="285"/>
      <c r="P1774" s="285"/>
      <c r="Q1774" s="285"/>
      <c r="R1774" s="285"/>
      <c r="S1774" s="285"/>
    </row>
    <row r="1775" spans="12:19">
      <c r="L1775" s="285"/>
      <c r="M1775" s="408"/>
      <c r="O1775" s="285"/>
      <c r="P1775" s="285"/>
      <c r="Q1775" s="285"/>
      <c r="R1775" s="285"/>
      <c r="S1775" s="285"/>
    </row>
    <row r="1776" spans="12:19">
      <c r="L1776" s="285"/>
      <c r="M1776" s="408"/>
      <c r="O1776" s="285"/>
      <c r="P1776" s="285"/>
      <c r="Q1776" s="285"/>
      <c r="R1776" s="285"/>
      <c r="S1776" s="285"/>
    </row>
    <row r="1777" spans="12:19">
      <c r="L1777" s="285"/>
      <c r="M1777" s="408"/>
      <c r="O1777" s="285"/>
      <c r="P1777" s="285"/>
      <c r="Q1777" s="285"/>
      <c r="R1777" s="285"/>
      <c r="S1777" s="285"/>
    </row>
    <row r="1778" spans="12:19">
      <c r="L1778" s="285"/>
      <c r="M1778" s="408"/>
      <c r="O1778" s="285"/>
      <c r="P1778" s="285"/>
      <c r="Q1778" s="285"/>
      <c r="R1778" s="285"/>
      <c r="S1778" s="285"/>
    </row>
    <row r="1779" spans="12:19">
      <c r="L1779" s="285"/>
      <c r="M1779" s="408"/>
      <c r="O1779" s="285"/>
      <c r="P1779" s="285"/>
      <c r="Q1779" s="285"/>
      <c r="R1779" s="285"/>
      <c r="S1779" s="285"/>
    </row>
    <row r="1780" spans="12:19">
      <c r="L1780" s="285"/>
      <c r="M1780" s="408"/>
      <c r="O1780" s="285"/>
      <c r="P1780" s="285"/>
      <c r="Q1780" s="285"/>
      <c r="R1780" s="285"/>
      <c r="S1780" s="285"/>
    </row>
    <row r="1781" spans="12:19">
      <c r="L1781" s="285"/>
      <c r="M1781" s="408"/>
      <c r="O1781" s="285"/>
      <c r="P1781" s="285"/>
      <c r="Q1781" s="285"/>
      <c r="R1781" s="285"/>
      <c r="S1781" s="285"/>
    </row>
    <row r="1782" spans="12:19">
      <c r="L1782" s="285"/>
      <c r="M1782" s="408"/>
      <c r="O1782" s="285"/>
      <c r="P1782" s="285"/>
      <c r="Q1782" s="285"/>
      <c r="R1782" s="285"/>
      <c r="S1782" s="285"/>
    </row>
    <row r="1783" spans="12:19">
      <c r="L1783" s="285"/>
      <c r="M1783" s="408"/>
      <c r="O1783" s="285"/>
      <c r="P1783" s="285"/>
      <c r="Q1783" s="285"/>
      <c r="R1783" s="285"/>
      <c r="S1783" s="285"/>
    </row>
    <row r="1784" spans="12:19">
      <c r="L1784" s="285"/>
      <c r="M1784" s="408"/>
      <c r="O1784" s="285"/>
      <c r="P1784" s="285"/>
      <c r="Q1784" s="285"/>
      <c r="R1784" s="285"/>
      <c r="S1784" s="285"/>
    </row>
  </sheetData>
  <mergeCells count="20">
    <mergeCell ref="A94:D94"/>
    <mergeCell ref="A86:T86"/>
    <mergeCell ref="A87:T88"/>
    <mergeCell ref="A90:D90"/>
    <mergeCell ref="A81:T81"/>
    <mergeCell ref="N7:P7"/>
    <mergeCell ref="A1:T1"/>
    <mergeCell ref="A2:T2"/>
    <mergeCell ref="A83:T84"/>
    <mergeCell ref="B7:C7"/>
    <mergeCell ref="D7:F7"/>
    <mergeCell ref="G7:J7"/>
    <mergeCell ref="A7:A8"/>
    <mergeCell ref="T7:T8"/>
    <mergeCell ref="A5:T5"/>
    <mergeCell ref="A6:T6"/>
    <mergeCell ref="A4:T4"/>
    <mergeCell ref="A3:T3"/>
    <mergeCell ref="K7:M7"/>
    <mergeCell ref="Q7:S7"/>
  </mergeCells>
  <printOptions horizontalCentered="1"/>
  <pageMargins left="0.39370078740157483" right="0.39370078740157483" top="0.19685039370078741" bottom="0.19685039370078741" header="0.31496062992125984" footer="0.31496062992125984"/>
  <pageSetup paperSize="9" scale="65" orientation="landscape" verticalDpi="599" r:id="rId1"/>
  <rowBreaks count="1" manualBreakCount="1">
    <brk id="25" max="1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90"/>
  <sheetViews>
    <sheetView view="pageBreakPreview" topLeftCell="E4" zoomScale="75" zoomScaleNormal="100" zoomScaleSheetLayoutView="75" workbookViewId="0">
      <selection activeCell="P8" sqref="P8"/>
    </sheetView>
  </sheetViews>
  <sheetFormatPr defaultColWidth="30.85546875" defaultRowHeight="14.25"/>
  <cols>
    <col min="1" max="1" width="29.85546875" style="27" customWidth="1"/>
    <col min="2" max="2" width="14.5703125" style="27" hidden="1" customWidth="1"/>
    <col min="3" max="3" width="12.5703125" style="27" hidden="1" customWidth="1"/>
    <col min="4" max="4" width="15" style="27" customWidth="1"/>
    <col min="5" max="5" width="21" style="27" customWidth="1"/>
    <col min="6" max="6" width="12.7109375" style="27" customWidth="1"/>
    <col min="7" max="7" width="21.140625" style="27" customWidth="1"/>
    <col min="8" max="8" width="14.140625" style="27" customWidth="1"/>
    <col min="9" max="9" width="23" style="27" hidden="1" customWidth="1"/>
    <col min="10" max="10" width="13.5703125" style="27" customWidth="1"/>
    <col min="11" max="11" width="21.140625" style="27" customWidth="1"/>
    <col min="12" max="13" width="14.85546875" style="270" customWidth="1"/>
    <col min="14" max="14" width="18.28515625" style="520" customWidth="1"/>
    <col min="15" max="15" width="14.85546875" style="270" customWidth="1"/>
    <col min="16" max="16" width="16.5703125" style="270" customWidth="1"/>
    <col min="17" max="17" width="19.42578125" style="270" customWidth="1"/>
    <col min="18" max="19" width="14.85546875" style="270" customWidth="1"/>
    <col min="20" max="20" width="15.42578125" style="27" customWidth="1"/>
    <col min="21" max="21" width="29.28515625" style="27" customWidth="1"/>
    <col min="22" max="16384" width="30.85546875" style="27"/>
  </cols>
  <sheetData>
    <row r="1" spans="1:21" ht="90" customHeight="1">
      <c r="A1" s="1405"/>
      <c r="B1" s="1405"/>
      <c r="C1" s="1405"/>
      <c r="D1" s="1405"/>
      <c r="E1" s="1405"/>
      <c r="F1" s="1405"/>
      <c r="G1" s="1405"/>
      <c r="H1" s="1405"/>
      <c r="I1" s="1405"/>
      <c r="J1" s="1405"/>
      <c r="K1" s="1405"/>
      <c r="L1" s="1405"/>
      <c r="M1" s="1405"/>
      <c r="N1" s="1405"/>
      <c r="O1" s="1405"/>
      <c r="P1" s="1405"/>
      <c r="Q1" s="1405"/>
      <c r="R1" s="1405"/>
      <c r="S1" s="1405"/>
      <c r="T1" s="1405"/>
    </row>
    <row r="2" spans="1:21" ht="21" customHeight="1">
      <c r="A2" s="1389" t="s">
        <v>636</v>
      </c>
      <c r="B2" s="1389"/>
      <c r="C2" s="1389"/>
      <c r="D2" s="1389"/>
      <c r="E2" s="1389"/>
      <c r="F2" s="1389"/>
      <c r="G2" s="1389"/>
      <c r="H2" s="1389"/>
      <c r="I2" s="1389"/>
      <c r="J2" s="1389"/>
      <c r="K2" s="1389"/>
      <c r="L2" s="1389"/>
      <c r="M2" s="1389"/>
      <c r="N2" s="1389"/>
      <c r="O2" s="1389"/>
      <c r="P2" s="1389"/>
      <c r="Q2" s="1389"/>
      <c r="R2" s="1389"/>
      <c r="S2" s="1389"/>
      <c r="T2" s="1389"/>
      <c r="U2" s="1389"/>
    </row>
    <row r="3" spans="1:21" ht="9" customHeight="1">
      <c r="A3" s="1406"/>
      <c r="B3" s="1406"/>
      <c r="C3" s="1406"/>
      <c r="D3" s="1406"/>
      <c r="E3" s="1406"/>
      <c r="F3" s="1406"/>
      <c r="G3" s="1406"/>
      <c r="H3" s="1406"/>
      <c r="I3" s="1406"/>
      <c r="J3" s="1406"/>
      <c r="K3" s="1406"/>
      <c r="L3" s="1406"/>
      <c r="M3" s="1406"/>
      <c r="N3" s="1406"/>
      <c r="O3" s="1406"/>
      <c r="P3" s="1406"/>
      <c r="Q3" s="1406"/>
      <c r="R3" s="1406"/>
      <c r="S3" s="1406"/>
      <c r="T3" s="1406"/>
      <c r="U3" s="1406"/>
    </row>
    <row r="4" spans="1:21" ht="17.25" customHeight="1">
      <c r="A4" s="1407" t="s">
        <v>236</v>
      </c>
      <c r="B4" s="1407"/>
      <c r="C4" s="1407"/>
      <c r="D4" s="1407"/>
      <c r="E4" s="1407"/>
      <c r="F4" s="1407"/>
      <c r="G4" s="1407"/>
      <c r="H4" s="1407"/>
      <c r="I4" s="1407"/>
      <c r="J4" s="1407"/>
      <c r="K4" s="1407"/>
      <c r="L4" s="1407"/>
      <c r="M4" s="1407"/>
      <c r="N4" s="1407"/>
      <c r="O4" s="1407"/>
      <c r="P4" s="1407"/>
      <c r="Q4" s="1407"/>
      <c r="R4" s="1407"/>
      <c r="S4" s="1407"/>
      <c r="T4" s="1407"/>
      <c r="U4" s="1407"/>
    </row>
    <row r="5" spans="1:21" ht="18.75">
      <c r="A5" s="1407" t="s">
        <v>356</v>
      </c>
      <c r="B5" s="1407"/>
      <c r="C5" s="1407"/>
      <c r="D5" s="1407"/>
      <c r="E5" s="1407"/>
      <c r="F5" s="1407"/>
      <c r="G5" s="1407"/>
      <c r="H5" s="1407"/>
      <c r="I5" s="1407"/>
      <c r="J5" s="1407"/>
      <c r="K5" s="1407"/>
      <c r="L5" s="1407"/>
      <c r="M5" s="1407"/>
      <c r="N5" s="1407"/>
      <c r="O5" s="1407"/>
      <c r="P5" s="1407"/>
      <c r="Q5" s="1407"/>
      <c r="R5" s="1407"/>
      <c r="S5" s="1407"/>
      <c r="T5" s="1407"/>
      <c r="U5" s="1407"/>
    </row>
    <row r="6" spans="1:21" ht="18.75">
      <c r="A6" s="1412" t="s">
        <v>713</v>
      </c>
      <c r="B6" s="1412"/>
      <c r="C6" s="1412"/>
      <c r="D6" s="1412"/>
      <c r="E6" s="1412"/>
      <c r="F6" s="1412"/>
      <c r="G6" s="1412"/>
      <c r="H6" s="1412"/>
      <c r="I6" s="1412"/>
      <c r="J6" s="1412"/>
      <c r="K6" s="1412"/>
      <c r="L6" s="1412"/>
      <c r="M6" s="1412"/>
      <c r="N6" s="1412"/>
      <c r="O6" s="1412"/>
      <c r="P6" s="1412"/>
      <c r="Q6" s="1412"/>
      <c r="R6" s="1412"/>
      <c r="S6" s="1412"/>
      <c r="T6" s="1412"/>
      <c r="U6" s="1412"/>
    </row>
    <row r="7" spans="1:21" ht="21" customHeight="1">
      <c r="A7" s="1410" t="s">
        <v>70</v>
      </c>
      <c r="B7" s="1402">
        <v>2017</v>
      </c>
      <c r="C7" s="1404"/>
      <c r="D7" s="1402">
        <v>2018</v>
      </c>
      <c r="E7" s="1403"/>
      <c r="F7" s="1404"/>
      <c r="G7" s="1402">
        <v>2019</v>
      </c>
      <c r="H7" s="1403"/>
      <c r="I7" s="1403"/>
      <c r="J7" s="1404"/>
      <c r="K7" s="1386">
        <v>2020</v>
      </c>
      <c r="L7" s="1387"/>
      <c r="M7" s="1388"/>
      <c r="N7" s="1386">
        <v>2021</v>
      </c>
      <c r="O7" s="1387"/>
      <c r="P7" s="1388"/>
      <c r="Q7" s="1386">
        <v>2022</v>
      </c>
      <c r="R7" s="1387"/>
      <c r="S7" s="1388"/>
      <c r="T7" s="1408" t="s">
        <v>71</v>
      </c>
      <c r="U7" s="233"/>
    </row>
    <row r="8" spans="1:21" ht="81" customHeight="1">
      <c r="A8" s="1411"/>
      <c r="B8" s="298" t="s">
        <v>483</v>
      </c>
      <c r="C8" s="298" t="s">
        <v>97</v>
      </c>
      <c r="D8" s="331" t="s">
        <v>651</v>
      </c>
      <c r="E8" s="298" t="s">
        <v>426</v>
      </c>
      <c r="F8" s="298" t="s">
        <v>222</v>
      </c>
      <c r="G8" s="298" t="s">
        <v>427</v>
      </c>
      <c r="H8" s="1148" t="s">
        <v>650</v>
      </c>
      <c r="I8" s="298" t="s">
        <v>423</v>
      </c>
      <c r="J8" s="298" t="s">
        <v>484</v>
      </c>
      <c r="K8" s="298" t="s">
        <v>490</v>
      </c>
      <c r="L8" s="1148" t="s">
        <v>486</v>
      </c>
      <c r="M8" s="300" t="s">
        <v>599</v>
      </c>
      <c r="N8" s="517" t="s">
        <v>648</v>
      </c>
      <c r="O8" s="1148" t="s">
        <v>640</v>
      </c>
      <c r="P8" s="1270" t="s">
        <v>774</v>
      </c>
      <c r="Q8" s="1142" t="s">
        <v>761</v>
      </c>
      <c r="R8" s="1148" t="s">
        <v>754</v>
      </c>
      <c r="S8" s="1142" t="s">
        <v>760</v>
      </c>
      <c r="T8" s="1409"/>
    </row>
    <row r="9" spans="1:21" ht="15">
      <c r="A9" s="296" t="s">
        <v>0</v>
      </c>
      <c r="B9" s="296"/>
      <c r="C9" s="574"/>
      <c r="D9" s="574"/>
      <c r="E9" s="84"/>
      <c r="F9" s="307"/>
      <c r="G9" s="575"/>
      <c r="H9" s="574"/>
      <c r="I9" s="576"/>
      <c r="J9" s="576"/>
      <c r="K9" s="576"/>
      <c r="L9" s="574"/>
      <c r="M9" s="577">
        <v>0.77170000000000005</v>
      </c>
      <c r="N9" s="593"/>
      <c r="O9" s="577"/>
      <c r="P9" s="577"/>
      <c r="Q9" s="577"/>
      <c r="R9" s="577"/>
      <c r="S9" s="577"/>
      <c r="T9" s="84"/>
    </row>
    <row r="10" spans="1:21" ht="18" customHeight="1">
      <c r="A10" s="37" t="s">
        <v>1</v>
      </c>
      <c r="B10" s="578">
        <v>0.85</v>
      </c>
      <c r="C10" s="578">
        <v>0.5</v>
      </c>
      <c r="D10" s="349">
        <v>90</v>
      </c>
      <c r="E10" s="1413" t="s">
        <v>331</v>
      </c>
      <c r="F10" s="579">
        <v>100</v>
      </c>
      <c r="G10" s="63">
        <v>85</v>
      </c>
      <c r="H10" s="349">
        <v>100</v>
      </c>
      <c r="I10" s="187" t="s">
        <v>273</v>
      </c>
      <c r="J10" s="414">
        <v>0</v>
      </c>
      <c r="K10" s="187">
        <v>85</v>
      </c>
      <c r="L10" s="569" t="s">
        <v>600</v>
      </c>
      <c r="M10" s="187">
        <v>0</v>
      </c>
      <c r="N10" s="805">
        <v>90</v>
      </c>
      <c r="O10" s="909">
        <f>'METAS 2021'!N9</f>
        <v>100</v>
      </c>
      <c r="P10" s="950">
        <v>50</v>
      </c>
      <c r="Q10" s="950">
        <f>'SUGESTÃO DA ÁREA TÉCNICA 2021'!AJ9</f>
        <v>0</v>
      </c>
      <c r="R10" s="950">
        <f>'METAS 2021'!AJ9</f>
        <v>0</v>
      </c>
      <c r="S10" s="950">
        <f>'RESULTADO 2021'!AK9</f>
        <v>0</v>
      </c>
      <c r="T10" s="63" t="s">
        <v>72</v>
      </c>
    </row>
    <row r="11" spans="1:21" ht="15" customHeight="1">
      <c r="A11" s="37" t="s">
        <v>2</v>
      </c>
      <c r="B11" s="578">
        <v>0.85</v>
      </c>
      <c r="C11" s="578">
        <v>0.5</v>
      </c>
      <c r="D11" s="349">
        <v>70</v>
      </c>
      <c r="E11" s="1414"/>
      <c r="F11" s="580">
        <v>40</v>
      </c>
      <c r="G11" s="63">
        <v>85</v>
      </c>
      <c r="H11" s="349">
        <v>85</v>
      </c>
      <c r="I11" s="187" t="s">
        <v>273</v>
      </c>
      <c r="J11" s="414">
        <v>0</v>
      </c>
      <c r="K11" s="187">
        <v>85</v>
      </c>
      <c r="L11" s="349">
        <v>85</v>
      </c>
      <c r="M11" s="414">
        <v>33.333333333333329</v>
      </c>
      <c r="N11" s="806">
        <v>90</v>
      </c>
      <c r="O11" s="909">
        <f>'METAS 2021'!N10</f>
        <v>90</v>
      </c>
      <c r="P11" s="950">
        <v>50</v>
      </c>
      <c r="Q11" s="950">
        <f>'SUGESTÃO DA ÁREA TÉCNICA 2021'!AJ10</f>
        <v>0</v>
      </c>
      <c r="R11" s="950">
        <f>'METAS 2021'!AJ10</f>
        <v>0</v>
      </c>
      <c r="S11" s="950">
        <f>'RESULTADO 2021'!AK10</f>
        <v>0</v>
      </c>
      <c r="T11" s="63" t="s">
        <v>72</v>
      </c>
    </row>
    <row r="12" spans="1:21" ht="15">
      <c r="A12" s="37" t="s">
        <v>3</v>
      </c>
      <c r="B12" s="578">
        <v>0.85</v>
      </c>
      <c r="C12" s="578">
        <v>1</v>
      </c>
      <c r="D12" s="349">
        <v>85</v>
      </c>
      <c r="E12" s="1414"/>
      <c r="F12" s="579">
        <v>100</v>
      </c>
      <c r="G12" s="63">
        <v>85</v>
      </c>
      <c r="H12" s="349">
        <v>90</v>
      </c>
      <c r="I12" s="187" t="s">
        <v>273</v>
      </c>
      <c r="J12" s="414">
        <v>72.7</v>
      </c>
      <c r="K12" s="187">
        <v>85</v>
      </c>
      <c r="L12" s="349">
        <v>85</v>
      </c>
      <c r="M12" s="413">
        <v>88.888888888888886</v>
      </c>
      <c r="N12" s="806">
        <v>90</v>
      </c>
      <c r="O12" s="909">
        <f>'METAS 2021'!N11</f>
        <v>90</v>
      </c>
      <c r="P12" s="950">
        <v>75</v>
      </c>
      <c r="Q12" s="950">
        <f>'SUGESTÃO DA ÁREA TÉCNICA 2021'!AJ11</f>
        <v>0</v>
      </c>
      <c r="R12" s="950">
        <f>'METAS 2021'!AJ11</f>
        <v>0</v>
      </c>
      <c r="S12" s="950">
        <f>'RESULTADO 2021'!AK11</f>
        <v>0</v>
      </c>
      <c r="T12" s="63" t="s">
        <v>72</v>
      </c>
    </row>
    <row r="13" spans="1:21" ht="13.5" customHeight="1">
      <c r="A13" s="37" t="s">
        <v>4</v>
      </c>
      <c r="B13" s="578">
        <v>0.8</v>
      </c>
      <c r="C13" s="578">
        <v>0.75</v>
      </c>
      <c r="D13" s="349">
        <v>90</v>
      </c>
      <c r="E13" s="1414"/>
      <c r="F13" s="579">
        <v>100</v>
      </c>
      <c r="G13" s="63">
        <v>85</v>
      </c>
      <c r="H13" s="349">
        <v>85</v>
      </c>
      <c r="I13" s="187" t="s">
        <v>273</v>
      </c>
      <c r="J13" s="414">
        <v>66.7</v>
      </c>
      <c r="K13" s="187">
        <v>85</v>
      </c>
      <c r="L13" s="349">
        <v>85</v>
      </c>
      <c r="M13" s="414">
        <v>78.571428571428569</v>
      </c>
      <c r="N13" s="806">
        <v>90</v>
      </c>
      <c r="O13" s="909">
        <f>'METAS 2021'!N12</f>
        <v>0</v>
      </c>
      <c r="P13" s="950">
        <v>0</v>
      </c>
      <c r="Q13" s="950">
        <f>'SUGESTÃO DA ÁREA TÉCNICA 2021'!AJ12</f>
        <v>0</v>
      </c>
      <c r="R13" s="950">
        <f>'METAS 2021'!AJ12</f>
        <v>0</v>
      </c>
      <c r="S13" s="950">
        <f>'RESULTADO 2021'!AK12</f>
        <v>0</v>
      </c>
      <c r="T13" s="63" t="s">
        <v>72</v>
      </c>
    </row>
    <row r="14" spans="1:21" ht="15">
      <c r="A14" s="37" t="s">
        <v>5</v>
      </c>
      <c r="B14" s="578">
        <v>0.85</v>
      </c>
      <c r="C14" s="578">
        <v>0.33300000000000002</v>
      </c>
      <c r="D14" s="349">
        <v>90</v>
      </c>
      <c r="E14" s="1414"/>
      <c r="F14" s="579">
        <v>100</v>
      </c>
      <c r="G14" s="63">
        <v>85</v>
      </c>
      <c r="H14" s="349">
        <v>90</v>
      </c>
      <c r="I14" s="187" t="s">
        <v>273</v>
      </c>
      <c r="J14" s="413">
        <v>100</v>
      </c>
      <c r="K14" s="187">
        <v>100</v>
      </c>
      <c r="L14" s="349">
        <v>100</v>
      </c>
      <c r="M14" s="413">
        <v>100</v>
      </c>
      <c r="N14" s="806">
        <v>90</v>
      </c>
      <c r="O14" s="909">
        <f>'METAS 2021'!N13</f>
        <v>100</v>
      </c>
      <c r="P14" s="950">
        <v>100</v>
      </c>
      <c r="Q14" s="950">
        <f>'SUGESTÃO DA ÁREA TÉCNICA 2021'!AJ13</f>
        <v>0</v>
      </c>
      <c r="R14" s="950">
        <f>'METAS 2021'!AJ13</f>
        <v>0</v>
      </c>
      <c r="S14" s="950">
        <f>'RESULTADO 2021'!AK13</f>
        <v>0</v>
      </c>
      <c r="T14" s="63" t="s">
        <v>72</v>
      </c>
    </row>
    <row r="15" spans="1:21" ht="18.75" customHeight="1">
      <c r="A15" s="37" t="s">
        <v>6</v>
      </c>
      <c r="B15" s="581">
        <v>0.85</v>
      </c>
      <c r="C15" s="581">
        <v>0.75</v>
      </c>
      <c r="D15" s="349">
        <v>87.5</v>
      </c>
      <c r="E15" s="1414"/>
      <c r="F15" s="579">
        <v>100</v>
      </c>
      <c r="G15" s="63">
        <v>85</v>
      </c>
      <c r="H15" s="349">
        <v>75</v>
      </c>
      <c r="I15" s="187" t="s">
        <v>365</v>
      </c>
      <c r="J15" s="413">
        <v>87.5</v>
      </c>
      <c r="K15" s="187">
        <v>90</v>
      </c>
      <c r="L15" s="349">
        <v>90</v>
      </c>
      <c r="M15" s="413">
        <v>90.909090909090907</v>
      </c>
      <c r="N15" s="806">
        <v>90</v>
      </c>
      <c r="O15" s="909">
        <f>'METAS 2021'!N14</f>
        <v>90</v>
      </c>
      <c r="P15" s="950">
        <v>100</v>
      </c>
      <c r="Q15" s="950">
        <f>'SUGESTÃO DA ÁREA TÉCNICA 2021'!AJ14</f>
        <v>0</v>
      </c>
      <c r="R15" s="950">
        <f>'METAS 2021'!AJ14</f>
        <v>0</v>
      </c>
      <c r="S15" s="950">
        <f>'RESULTADO 2021'!AK14</f>
        <v>0</v>
      </c>
      <c r="T15" s="63" t="s">
        <v>72</v>
      </c>
    </row>
    <row r="16" spans="1:21" ht="13.5" customHeight="1">
      <c r="A16" s="37" t="s">
        <v>7</v>
      </c>
      <c r="B16" s="578">
        <v>0.99</v>
      </c>
      <c r="C16" s="578">
        <v>0.25</v>
      </c>
      <c r="D16" s="349">
        <v>90</v>
      </c>
      <c r="E16" s="1414"/>
      <c r="F16" s="579">
        <v>87.5</v>
      </c>
      <c r="G16" s="63">
        <v>85</v>
      </c>
      <c r="H16" s="349">
        <v>85</v>
      </c>
      <c r="I16" s="187" t="s">
        <v>273</v>
      </c>
      <c r="J16" s="414">
        <v>55.6</v>
      </c>
      <c r="K16" s="187">
        <v>85</v>
      </c>
      <c r="L16" s="349">
        <v>85</v>
      </c>
      <c r="M16" s="414">
        <v>64.705882352941174</v>
      </c>
      <c r="N16" s="806">
        <v>90</v>
      </c>
      <c r="O16" s="909">
        <f>'METAS 2021'!N15</f>
        <v>90</v>
      </c>
      <c r="P16" s="950">
        <v>0</v>
      </c>
      <c r="Q16" s="950">
        <f>'SUGESTÃO DA ÁREA TÉCNICA 2021'!AJ15</f>
        <v>0</v>
      </c>
      <c r="R16" s="950">
        <f>'METAS 2021'!AJ15</f>
        <v>0</v>
      </c>
      <c r="S16" s="950">
        <f>'RESULTADO 2021'!AK15</f>
        <v>0</v>
      </c>
      <c r="T16" s="63" t="s">
        <v>72</v>
      </c>
    </row>
    <row r="17" spans="1:20" ht="13.5" customHeight="1">
      <c r="A17" s="37" t="s">
        <v>8</v>
      </c>
      <c r="B17" s="578">
        <v>0.7</v>
      </c>
      <c r="C17" s="578">
        <v>0.94</v>
      </c>
      <c r="D17" s="349">
        <v>85</v>
      </c>
      <c r="E17" s="1414"/>
      <c r="F17" s="579">
        <v>100</v>
      </c>
      <c r="G17" s="63">
        <v>85</v>
      </c>
      <c r="H17" s="349">
        <v>85</v>
      </c>
      <c r="I17" s="187" t="s">
        <v>273</v>
      </c>
      <c r="J17" s="414">
        <v>73.900000000000006</v>
      </c>
      <c r="K17" s="187">
        <v>85</v>
      </c>
      <c r="L17" s="349">
        <v>85</v>
      </c>
      <c r="M17" s="413">
        <v>92.592592592592595</v>
      </c>
      <c r="N17" s="806">
        <v>90</v>
      </c>
      <c r="O17" s="909">
        <f>'METAS 2021'!N16</f>
        <v>90</v>
      </c>
      <c r="P17" s="950">
        <v>44.4</v>
      </c>
      <c r="Q17" s="950">
        <f>'SUGESTÃO DA ÁREA TÉCNICA 2021'!AJ16</f>
        <v>0</v>
      </c>
      <c r="R17" s="950">
        <f>'METAS 2021'!AJ16</f>
        <v>0</v>
      </c>
      <c r="S17" s="950">
        <f>'RESULTADO 2021'!AK16</f>
        <v>0</v>
      </c>
      <c r="T17" s="63" t="s">
        <v>72</v>
      </c>
    </row>
    <row r="18" spans="1:20" ht="30" customHeight="1">
      <c r="A18" s="37" t="s">
        <v>9</v>
      </c>
      <c r="B18" s="578">
        <v>1</v>
      </c>
      <c r="C18" s="578">
        <v>0</v>
      </c>
      <c r="D18" s="582" t="s">
        <v>680</v>
      </c>
      <c r="E18" s="1414"/>
      <c r="F18" s="579">
        <v>100</v>
      </c>
      <c r="G18" s="63">
        <v>85</v>
      </c>
      <c r="H18" s="349">
        <v>85</v>
      </c>
      <c r="I18" s="187" t="s">
        <v>273</v>
      </c>
      <c r="J18" s="414">
        <v>20</v>
      </c>
      <c r="K18" s="187">
        <v>85</v>
      </c>
      <c r="L18" s="569" t="s">
        <v>600</v>
      </c>
      <c r="M18" s="187">
        <v>0</v>
      </c>
      <c r="N18" s="806">
        <v>90</v>
      </c>
      <c r="O18" s="909">
        <f>'METAS 2021'!N17</f>
        <v>90</v>
      </c>
      <c r="P18" s="950">
        <v>0</v>
      </c>
      <c r="Q18" s="950">
        <f>'SUGESTÃO DA ÁREA TÉCNICA 2021'!AJ17</f>
        <v>0</v>
      </c>
      <c r="R18" s="950">
        <f>'METAS 2021'!AJ17</f>
        <v>0</v>
      </c>
      <c r="S18" s="950">
        <f>'RESULTADO 2021'!AK17</f>
        <v>0</v>
      </c>
      <c r="T18" s="63" t="s">
        <v>72</v>
      </c>
    </row>
    <row r="19" spans="1:20" ht="13.5" customHeight="1">
      <c r="A19" s="296" t="s">
        <v>10</v>
      </c>
      <c r="B19" s="296"/>
      <c r="C19" s="65"/>
      <c r="D19" s="65"/>
      <c r="E19" s="1414"/>
      <c r="F19" s="307"/>
      <c r="G19" s="575"/>
      <c r="H19" s="575"/>
      <c r="I19" s="575"/>
      <c r="J19" s="576"/>
      <c r="K19" s="576"/>
      <c r="L19" s="574"/>
      <c r="M19" s="583"/>
      <c r="N19" s="807"/>
      <c r="O19" s="796"/>
      <c r="P19" s="951"/>
      <c r="Q19" s="1151"/>
      <c r="R19" s="1151"/>
      <c r="S19" s="1151"/>
      <c r="T19" s="65"/>
    </row>
    <row r="20" spans="1:20" ht="13.5" customHeight="1">
      <c r="A20" s="37" t="s">
        <v>11</v>
      </c>
      <c r="B20" s="578">
        <v>0.85</v>
      </c>
      <c r="C20" s="584">
        <v>0</v>
      </c>
      <c r="D20" s="349">
        <v>90</v>
      </c>
      <c r="E20" s="1414"/>
      <c r="F20" s="410">
        <v>100</v>
      </c>
      <c r="G20" s="63">
        <v>85</v>
      </c>
      <c r="H20" s="349">
        <v>100</v>
      </c>
      <c r="I20" s="187" t="s">
        <v>273</v>
      </c>
      <c r="J20" s="414">
        <v>100</v>
      </c>
      <c r="K20" s="187">
        <v>100</v>
      </c>
      <c r="L20" s="351">
        <v>100</v>
      </c>
      <c r="M20" s="414">
        <v>42.857142857142854</v>
      </c>
      <c r="N20" s="805">
        <v>90</v>
      </c>
      <c r="O20" s="909">
        <f>'METAS 2021'!N19</f>
        <v>90</v>
      </c>
      <c r="P20" s="950">
        <v>0</v>
      </c>
      <c r="Q20" s="950">
        <f>'SUGESTÃO DA ÁREA TÉCNICA 2021'!AJ19</f>
        <v>0</v>
      </c>
      <c r="R20" s="950">
        <f>'METAS 2021'!AJ19</f>
        <v>0</v>
      </c>
      <c r="S20" s="950">
        <f>'RESULTADO 2021'!AK19</f>
        <v>0</v>
      </c>
      <c r="T20" s="63" t="s">
        <v>72</v>
      </c>
    </row>
    <row r="21" spans="1:20" ht="13.5" customHeight="1">
      <c r="A21" s="37" t="s">
        <v>12</v>
      </c>
      <c r="B21" s="578">
        <v>0.85</v>
      </c>
      <c r="C21" s="584">
        <v>0</v>
      </c>
      <c r="D21" s="349">
        <v>90</v>
      </c>
      <c r="E21" s="1414"/>
      <c r="F21" s="409">
        <v>0</v>
      </c>
      <c r="G21" s="63">
        <v>85</v>
      </c>
      <c r="H21" s="349">
        <v>90</v>
      </c>
      <c r="I21" s="187" t="s">
        <v>273</v>
      </c>
      <c r="J21" s="414">
        <v>0</v>
      </c>
      <c r="K21" s="187">
        <v>85</v>
      </c>
      <c r="L21" s="351">
        <v>85</v>
      </c>
      <c r="M21" s="187" t="s">
        <v>98</v>
      </c>
      <c r="N21" s="808">
        <v>90</v>
      </c>
      <c r="O21" s="909">
        <f>'METAS 2021'!N20</f>
        <v>90</v>
      </c>
      <c r="P21" s="950">
        <v>0</v>
      </c>
      <c r="Q21" s="950">
        <f>'SUGESTÃO DA ÁREA TÉCNICA 2021'!AJ20</f>
        <v>0</v>
      </c>
      <c r="R21" s="950">
        <f>'METAS 2021'!AJ20</f>
        <v>0</v>
      </c>
      <c r="S21" s="950">
        <f>'RESULTADO 2021'!AK20</f>
        <v>0</v>
      </c>
      <c r="T21" s="63" t="s">
        <v>72</v>
      </c>
    </row>
    <row r="22" spans="1:20" ht="13.5" customHeight="1">
      <c r="A22" s="37" t="s">
        <v>13</v>
      </c>
      <c r="B22" s="578">
        <v>0.85</v>
      </c>
      <c r="C22" s="584">
        <v>0</v>
      </c>
      <c r="D22" s="349">
        <v>90</v>
      </c>
      <c r="E22" s="1414"/>
      <c r="F22" s="410">
        <v>100</v>
      </c>
      <c r="G22" s="63">
        <v>85</v>
      </c>
      <c r="H22" s="349">
        <v>90</v>
      </c>
      <c r="I22" s="187" t="s">
        <v>273</v>
      </c>
      <c r="J22" s="414">
        <v>50</v>
      </c>
      <c r="K22" s="187">
        <v>85</v>
      </c>
      <c r="L22" s="351">
        <v>85</v>
      </c>
      <c r="M22" s="414">
        <v>50</v>
      </c>
      <c r="N22" s="808">
        <v>90</v>
      </c>
      <c r="O22" s="909">
        <f>'METAS 2021'!N21</f>
        <v>90</v>
      </c>
      <c r="P22" s="950">
        <v>0</v>
      </c>
      <c r="Q22" s="950">
        <f>'SUGESTÃO DA ÁREA TÉCNICA 2021'!AJ21</f>
        <v>0</v>
      </c>
      <c r="R22" s="950">
        <f>'METAS 2021'!AJ21</f>
        <v>0</v>
      </c>
      <c r="S22" s="950">
        <f>'RESULTADO 2021'!AK21</f>
        <v>0</v>
      </c>
      <c r="T22" s="63" t="s">
        <v>72</v>
      </c>
    </row>
    <row r="23" spans="1:20" ht="13.5" customHeight="1">
      <c r="A23" s="37" t="s">
        <v>14</v>
      </c>
      <c r="B23" s="578">
        <v>0.85</v>
      </c>
      <c r="C23" s="584">
        <v>1</v>
      </c>
      <c r="D23" s="349">
        <v>90</v>
      </c>
      <c r="E23" s="1414"/>
      <c r="F23" s="410">
        <v>100</v>
      </c>
      <c r="G23" s="63">
        <v>85</v>
      </c>
      <c r="H23" s="349">
        <v>90</v>
      </c>
      <c r="I23" s="187" t="s">
        <v>273</v>
      </c>
      <c r="J23" s="414">
        <v>50</v>
      </c>
      <c r="K23" s="187">
        <v>85</v>
      </c>
      <c r="L23" s="351">
        <v>90</v>
      </c>
      <c r="M23" s="414">
        <v>50</v>
      </c>
      <c r="N23" s="808">
        <v>90</v>
      </c>
      <c r="O23" s="909">
        <f>'METAS 2021'!N22</f>
        <v>90</v>
      </c>
      <c r="P23" s="950">
        <v>0</v>
      </c>
      <c r="Q23" s="950">
        <f>'SUGESTÃO DA ÁREA TÉCNICA 2021'!AJ22</f>
        <v>0</v>
      </c>
      <c r="R23" s="950">
        <f>'METAS 2021'!AJ22</f>
        <v>0</v>
      </c>
      <c r="S23" s="950">
        <f>'RESULTADO 2021'!AK22</f>
        <v>0</v>
      </c>
      <c r="T23" s="63" t="s">
        <v>72</v>
      </c>
    </row>
    <row r="24" spans="1:20" ht="13.5" customHeight="1">
      <c r="A24" s="37" t="s">
        <v>15</v>
      </c>
      <c r="B24" s="578">
        <v>0.9</v>
      </c>
      <c r="C24" s="584">
        <v>1</v>
      </c>
      <c r="D24" s="349">
        <v>100</v>
      </c>
      <c r="E24" s="1414"/>
      <c r="F24" s="410">
        <v>100</v>
      </c>
      <c r="G24" s="63">
        <v>85</v>
      </c>
      <c r="H24" s="349">
        <v>100</v>
      </c>
      <c r="I24" s="187" t="s">
        <v>273</v>
      </c>
      <c r="J24" s="414">
        <v>96.2</v>
      </c>
      <c r="K24" s="187">
        <v>100</v>
      </c>
      <c r="L24" s="351">
        <v>100</v>
      </c>
      <c r="M24" s="413">
        <v>100</v>
      </c>
      <c r="N24" s="808">
        <v>90</v>
      </c>
      <c r="O24" s="909">
        <f>'METAS 2021'!N23</f>
        <v>90</v>
      </c>
      <c r="P24" s="950">
        <v>50</v>
      </c>
      <c r="Q24" s="950">
        <f>'SUGESTÃO DA ÁREA TÉCNICA 2021'!AJ23</f>
        <v>0</v>
      </c>
      <c r="R24" s="950">
        <f>'METAS 2021'!AJ23</f>
        <v>0</v>
      </c>
      <c r="S24" s="950">
        <f>'RESULTADO 2021'!AK23</f>
        <v>0</v>
      </c>
      <c r="T24" s="63" t="s">
        <v>72</v>
      </c>
    </row>
    <row r="25" spans="1:20" ht="13.5" customHeight="1">
      <c r="A25" s="37" t="s">
        <v>16</v>
      </c>
      <c r="B25" s="584">
        <v>0.85</v>
      </c>
      <c r="C25" s="584">
        <v>0.33</v>
      </c>
      <c r="D25" s="349">
        <v>90</v>
      </c>
      <c r="E25" s="1414"/>
      <c r="F25" s="410">
        <v>100</v>
      </c>
      <c r="G25" s="63">
        <v>85</v>
      </c>
      <c r="H25" s="349">
        <v>90</v>
      </c>
      <c r="I25" s="187" t="s">
        <v>273</v>
      </c>
      <c r="J25" s="414">
        <v>0</v>
      </c>
      <c r="K25" s="187">
        <v>85</v>
      </c>
      <c r="L25" s="351">
        <v>90</v>
      </c>
      <c r="M25" s="414">
        <v>0</v>
      </c>
      <c r="N25" s="808">
        <v>90</v>
      </c>
      <c r="O25" s="909">
        <f>'METAS 2021'!N24</f>
        <v>90</v>
      </c>
      <c r="P25" s="950">
        <v>0</v>
      </c>
      <c r="Q25" s="950">
        <f>'SUGESTÃO DA ÁREA TÉCNICA 2021'!AJ24</f>
        <v>0</v>
      </c>
      <c r="R25" s="950">
        <f>'METAS 2021'!AJ24</f>
        <v>0</v>
      </c>
      <c r="S25" s="950">
        <f>'RESULTADO 2021'!AK24</f>
        <v>0</v>
      </c>
      <c r="T25" s="63" t="s">
        <v>72</v>
      </c>
    </row>
    <row r="26" spans="1:20" ht="13.5" customHeight="1">
      <c r="A26" s="296" t="s">
        <v>17</v>
      </c>
      <c r="B26" s="296"/>
      <c r="C26" s="65"/>
      <c r="D26" s="65"/>
      <c r="E26" s="1414"/>
      <c r="F26" s="307"/>
      <c r="G26" s="575"/>
      <c r="H26" s="574"/>
      <c r="I26" s="576"/>
      <c r="J26" s="576"/>
      <c r="K26" s="576"/>
      <c r="L26" s="574"/>
      <c r="M26" s="583"/>
      <c r="N26" s="807"/>
      <c r="O26" s="910"/>
      <c r="P26" s="951"/>
      <c r="Q26" s="1151"/>
      <c r="R26" s="1151"/>
      <c r="S26" s="1151"/>
      <c r="T26" s="71"/>
    </row>
    <row r="27" spans="1:20" ht="13.5" customHeight="1">
      <c r="A27" s="37" t="s">
        <v>18</v>
      </c>
      <c r="B27" s="578">
        <v>0.85</v>
      </c>
      <c r="C27" s="584">
        <v>1</v>
      </c>
      <c r="D27" s="349">
        <v>90</v>
      </c>
      <c r="E27" s="1414"/>
      <c r="F27" s="409">
        <v>0</v>
      </c>
      <c r="G27" s="63">
        <v>85</v>
      </c>
      <c r="H27" s="349">
        <v>85</v>
      </c>
      <c r="I27" s="187" t="s">
        <v>273</v>
      </c>
      <c r="J27" s="414">
        <v>0</v>
      </c>
      <c r="K27" s="187">
        <v>85</v>
      </c>
      <c r="L27" s="349">
        <v>85</v>
      </c>
      <c r="M27" s="187" t="s">
        <v>98</v>
      </c>
      <c r="N27" s="805">
        <v>90</v>
      </c>
      <c r="O27" s="909">
        <f>'METAS 2021'!N26</f>
        <v>80</v>
      </c>
      <c r="P27" s="950">
        <v>0</v>
      </c>
      <c r="Q27" s="950">
        <f>'SUGESTÃO DA ÁREA TÉCNICA 2021'!AJ26</f>
        <v>0</v>
      </c>
      <c r="R27" s="950">
        <f>'METAS 2021'!AJ26</f>
        <v>0</v>
      </c>
      <c r="S27" s="950">
        <f>'RESULTADO 2021'!AK26</f>
        <v>0</v>
      </c>
      <c r="T27" s="63" t="s">
        <v>72</v>
      </c>
    </row>
    <row r="28" spans="1:20" ht="13.5" customHeight="1">
      <c r="A28" s="37" t="s">
        <v>19</v>
      </c>
      <c r="B28" s="578">
        <v>0.9</v>
      </c>
      <c r="C28" s="584">
        <v>1</v>
      </c>
      <c r="D28" s="349">
        <v>85</v>
      </c>
      <c r="E28" s="1414"/>
      <c r="F28" s="410">
        <v>100</v>
      </c>
      <c r="G28" s="63">
        <v>85</v>
      </c>
      <c r="H28" s="349">
        <v>85</v>
      </c>
      <c r="I28" s="187" t="s">
        <v>273</v>
      </c>
      <c r="J28" s="580" t="s">
        <v>98</v>
      </c>
      <c r="K28" s="187">
        <v>85</v>
      </c>
      <c r="L28" s="349">
        <v>85</v>
      </c>
      <c r="M28" s="414">
        <v>0</v>
      </c>
      <c r="N28" s="808">
        <v>90</v>
      </c>
      <c r="O28" s="909">
        <f>'METAS 2021'!N27</f>
        <v>0</v>
      </c>
      <c r="P28" s="950">
        <v>100</v>
      </c>
      <c r="Q28" s="950">
        <f>'SUGESTÃO DA ÁREA TÉCNICA 2021'!AJ27</f>
        <v>0</v>
      </c>
      <c r="R28" s="950">
        <f>'METAS 2021'!AJ27</f>
        <v>0</v>
      </c>
      <c r="S28" s="950">
        <f>'RESULTADO 2021'!AK27</f>
        <v>0</v>
      </c>
      <c r="T28" s="63" t="s">
        <v>72</v>
      </c>
    </row>
    <row r="29" spans="1:20" ht="15">
      <c r="A29" s="37" t="s">
        <v>20</v>
      </c>
      <c r="B29" s="578">
        <v>0.85</v>
      </c>
      <c r="C29" s="584">
        <v>0.33</v>
      </c>
      <c r="D29" s="349" t="s">
        <v>621</v>
      </c>
      <c r="E29" s="1414"/>
      <c r="F29" s="409">
        <v>50</v>
      </c>
      <c r="G29" s="63">
        <v>85</v>
      </c>
      <c r="H29" s="349">
        <v>85</v>
      </c>
      <c r="I29" s="187" t="s">
        <v>273</v>
      </c>
      <c r="J29" s="414">
        <v>40</v>
      </c>
      <c r="K29" s="187">
        <v>85</v>
      </c>
      <c r="L29" s="349">
        <v>85</v>
      </c>
      <c r="M29" s="414">
        <v>33.333333333333329</v>
      </c>
      <c r="N29" s="808">
        <v>90</v>
      </c>
      <c r="O29" s="909">
        <f>'METAS 2021'!N28</f>
        <v>0</v>
      </c>
      <c r="P29" s="950">
        <v>0</v>
      </c>
      <c r="Q29" s="950">
        <f>'SUGESTÃO DA ÁREA TÉCNICA 2021'!AJ28</f>
        <v>0</v>
      </c>
      <c r="R29" s="950">
        <f>'METAS 2021'!AJ28</f>
        <v>0</v>
      </c>
      <c r="S29" s="950">
        <f>'RESULTADO 2021'!AK28</f>
        <v>0</v>
      </c>
      <c r="T29" s="63" t="s">
        <v>72</v>
      </c>
    </row>
    <row r="30" spans="1:20" ht="13.5" customHeight="1">
      <c r="A30" s="37" t="s">
        <v>21</v>
      </c>
      <c r="B30" s="578">
        <v>0.85</v>
      </c>
      <c r="C30" s="584" t="s">
        <v>98</v>
      </c>
      <c r="D30" s="349">
        <v>90</v>
      </c>
      <c r="E30" s="1414"/>
      <c r="F30" s="409">
        <v>0</v>
      </c>
      <c r="G30" s="63">
        <v>85</v>
      </c>
      <c r="H30" s="349">
        <v>85</v>
      </c>
      <c r="I30" s="187" t="s">
        <v>273</v>
      </c>
      <c r="J30" s="414">
        <v>0</v>
      </c>
      <c r="K30" s="187">
        <v>85</v>
      </c>
      <c r="L30" s="349">
        <v>85</v>
      </c>
      <c r="M30" s="413">
        <v>100</v>
      </c>
      <c r="N30" s="808">
        <v>90</v>
      </c>
      <c r="O30" s="909">
        <f>'METAS 2021'!N29</f>
        <v>0</v>
      </c>
      <c r="P30" s="950">
        <v>100</v>
      </c>
      <c r="Q30" s="950">
        <f>'SUGESTÃO DA ÁREA TÉCNICA 2021'!AJ29</f>
        <v>0</v>
      </c>
      <c r="R30" s="950">
        <f>'METAS 2021'!AJ29</f>
        <v>0</v>
      </c>
      <c r="S30" s="950">
        <f>'RESULTADO 2021'!AK29</f>
        <v>0</v>
      </c>
      <c r="T30" s="63" t="s">
        <v>72</v>
      </c>
    </row>
    <row r="31" spans="1:20" ht="13.5" customHeight="1">
      <c r="A31" s="37" t="s">
        <v>22</v>
      </c>
      <c r="B31" s="578">
        <v>0.85</v>
      </c>
      <c r="C31" s="584">
        <v>0.95</v>
      </c>
      <c r="D31" s="349">
        <v>90</v>
      </c>
      <c r="E31" s="1414"/>
      <c r="F31" s="410">
        <v>100</v>
      </c>
      <c r="G31" s="63">
        <v>85</v>
      </c>
      <c r="H31" s="349">
        <v>85</v>
      </c>
      <c r="I31" s="187" t="s">
        <v>273</v>
      </c>
      <c r="J31" s="414">
        <v>87</v>
      </c>
      <c r="K31" s="187">
        <v>90</v>
      </c>
      <c r="L31" s="349">
        <v>87</v>
      </c>
      <c r="M31" s="414">
        <v>83.333333333333343</v>
      </c>
      <c r="N31" s="808">
        <v>90</v>
      </c>
      <c r="O31" s="909">
        <f>'METAS 2021'!N30</f>
        <v>90</v>
      </c>
      <c r="P31" s="950">
        <v>70</v>
      </c>
      <c r="Q31" s="950">
        <f>'SUGESTÃO DA ÁREA TÉCNICA 2021'!AJ30</f>
        <v>0</v>
      </c>
      <c r="R31" s="950">
        <f>'METAS 2021'!AJ30</f>
        <v>0</v>
      </c>
      <c r="S31" s="950">
        <f>'RESULTADO 2021'!AK30</f>
        <v>0</v>
      </c>
      <c r="T31" s="63" t="s">
        <v>72</v>
      </c>
    </row>
    <row r="32" spans="1:20" ht="13.5" customHeight="1">
      <c r="A32" s="37" t="s">
        <v>23</v>
      </c>
      <c r="B32" s="578">
        <v>0.85</v>
      </c>
      <c r="C32" s="584">
        <v>0.75</v>
      </c>
      <c r="D32" s="349">
        <v>90</v>
      </c>
      <c r="E32" s="1414"/>
      <c r="F32" s="409">
        <v>75</v>
      </c>
      <c r="G32" s="63">
        <v>85</v>
      </c>
      <c r="H32" s="349">
        <v>90</v>
      </c>
      <c r="I32" s="187" t="s">
        <v>273</v>
      </c>
      <c r="J32" s="414">
        <v>80</v>
      </c>
      <c r="K32" s="187">
        <v>85</v>
      </c>
      <c r="L32" s="349">
        <v>85</v>
      </c>
      <c r="M32" s="414">
        <v>88.888888888888886</v>
      </c>
      <c r="N32" s="808">
        <v>90</v>
      </c>
      <c r="O32" s="909">
        <f>'METAS 2021'!N31</f>
        <v>90</v>
      </c>
      <c r="P32" s="950">
        <v>0</v>
      </c>
      <c r="Q32" s="950">
        <f>'SUGESTÃO DA ÁREA TÉCNICA 2021'!AJ31</f>
        <v>0</v>
      </c>
      <c r="R32" s="950">
        <f>'METAS 2021'!AJ31</f>
        <v>0</v>
      </c>
      <c r="S32" s="950">
        <f>'RESULTADO 2021'!AK31</f>
        <v>0</v>
      </c>
      <c r="T32" s="63" t="s">
        <v>72</v>
      </c>
    </row>
    <row r="33" spans="1:20" ht="13.5" customHeight="1">
      <c r="A33" s="37" t="s">
        <v>24</v>
      </c>
      <c r="B33" s="578">
        <v>0.9</v>
      </c>
      <c r="C33" s="584">
        <v>1</v>
      </c>
      <c r="D33" s="349">
        <v>90</v>
      </c>
      <c r="E33" s="1414"/>
      <c r="F33" s="410">
        <v>100</v>
      </c>
      <c r="G33" s="63">
        <v>85</v>
      </c>
      <c r="H33" s="349">
        <v>90</v>
      </c>
      <c r="I33" s="187" t="s">
        <v>273</v>
      </c>
      <c r="J33" s="414">
        <v>100</v>
      </c>
      <c r="K33" s="187">
        <v>100</v>
      </c>
      <c r="L33" s="349">
        <v>100</v>
      </c>
      <c r="M33" s="414">
        <v>94.117647058823522</v>
      </c>
      <c r="N33" s="808">
        <v>90</v>
      </c>
      <c r="O33" s="909">
        <f>'METAS 2021'!N32</f>
        <v>90</v>
      </c>
      <c r="P33" s="950">
        <v>75</v>
      </c>
      <c r="Q33" s="950">
        <f>'SUGESTÃO DA ÁREA TÉCNICA 2021'!AJ32</f>
        <v>0</v>
      </c>
      <c r="R33" s="950">
        <f>'METAS 2021'!AJ32</f>
        <v>0</v>
      </c>
      <c r="S33" s="950">
        <f>'RESULTADO 2021'!AK32</f>
        <v>0</v>
      </c>
      <c r="T33" s="63" t="s">
        <v>72</v>
      </c>
    </row>
    <row r="34" spans="1:20" ht="15" customHeight="1">
      <c r="A34" s="37" t="s">
        <v>25</v>
      </c>
      <c r="B34" s="578">
        <v>0.85</v>
      </c>
      <c r="C34" s="584">
        <v>1</v>
      </c>
      <c r="D34" s="349">
        <v>85</v>
      </c>
      <c r="E34" s="1414"/>
      <c r="F34" s="409">
        <v>10</v>
      </c>
      <c r="G34" s="63">
        <v>85</v>
      </c>
      <c r="H34" s="349">
        <v>85</v>
      </c>
      <c r="I34" s="187" t="s">
        <v>273</v>
      </c>
      <c r="J34" s="414">
        <v>50</v>
      </c>
      <c r="K34" s="187">
        <v>85</v>
      </c>
      <c r="L34" s="569">
        <v>85</v>
      </c>
      <c r="M34" s="187">
        <v>60</v>
      </c>
      <c r="N34" s="808">
        <v>90</v>
      </c>
      <c r="O34" s="909">
        <f>'METAS 2021'!N33</f>
        <v>90</v>
      </c>
      <c r="P34" s="950">
        <v>100</v>
      </c>
      <c r="Q34" s="950">
        <f>'SUGESTÃO DA ÁREA TÉCNICA 2021'!AJ33</f>
        <v>0</v>
      </c>
      <c r="R34" s="950">
        <f>'METAS 2021'!AJ33</f>
        <v>0</v>
      </c>
      <c r="S34" s="950">
        <f>'RESULTADO 2021'!AK33</f>
        <v>0</v>
      </c>
      <c r="T34" s="63" t="s">
        <v>72</v>
      </c>
    </row>
    <row r="35" spans="1:20" ht="39" customHeight="1">
      <c r="A35" s="295" t="s">
        <v>79</v>
      </c>
      <c r="B35" s="295"/>
      <c r="C35" s="71"/>
      <c r="D35" s="71"/>
      <c r="E35" s="71"/>
      <c r="F35" s="307"/>
      <c r="G35" s="575"/>
      <c r="H35" s="574"/>
      <c r="I35" s="576"/>
      <c r="J35" s="576"/>
      <c r="K35" s="576"/>
      <c r="L35" s="574"/>
      <c r="M35" s="583"/>
      <c r="N35" s="807"/>
      <c r="O35" s="910"/>
      <c r="P35" s="951"/>
      <c r="Q35" s="1151"/>
      <c r="R35" s="1151"/>
      <c r="S35" s="1151"/>
      <c r="T35" s="71"/>
    </row>
    <row r="36" spans="1:20" ht="13.5" customHeight="1">
      <c r="A36" s="37" t="s">
        <v>26</v>
      </c>
      <c r="B36" s="578">
        <v>1</v>
      </c>
      <c r="C36" s="584">
        <v>0.41</v>
      </c>
      <c r="D36" s="349">
        <v>100</v>
      </c>
      <c r="E36" s="1413" t="s">
        <v>331</v>
      </c>
      <c r="F36" s="410">
        <v>100</v>
      </c>
      <c r="G36" s="63">
        <v>85</v>
      </c>
      <c r="H36" s="349">
        <v>90</v>
      </c>
      <c r="I36" s="187" t="s">
        <v>273</v>
      </c>
      <c r="J36" s="414">
        <v>87.5</v>
      </c>
      <c r="K36" s="187">
        <v>90</v>
      </c>
      <c r="L36" s="351">
        <v>90</v>
      </c>
      <c r="M36" s="414">
        <v>70</v>
      </c>
      <c r="N36" s="805">
        <v>90</v>
      </c>
      <c r="O36" s="909">
        <f>'METAS 2021'!N35</f>
        <v>90</v>
      </c>
      <c r="P36" s="950">
        <v>100</v>
      </c>
      <c r="Q36" s="950">
        <f>'SUGESTÃO DA ÁREA TÉCNICA 2021'!AJ35</f>
        <v>0</v>
      </c>
      <c r="R36" s="950">
        <f>'METAS 2021'!AJ35</f>
        <v>0</v>
      </c>
      <c r="S36" s="950">
        <f>'RESULTADO 2021'!AK35</f>
        <v>0</v>
      </c>
      <c r="T36" s="63" t="s">
        <v>72</v>
      </c>
    </row>
    <row r="37" spans="1:20" ht="13.5" customHeight="1">
      <c r="A37" s="37" t="s">
        <v>27</v>
      </c>
      <c r="B37" s="578">
        <v>0.8</v>
      </c>
      <c r="C37" s="584">
        <v>0</v>
      </c>
      <c r="D37" s="349">
        <v>90</v>
      </c>
      <c r="E37" s="1414"/>
      <c r="F37" s="409">
        <v>20</v>
      </c>
      <c r="G37" s="63">
        <v>85</v>
      </c>
      <c r="H37" s="349">
        <v>85</v>
      </c>
      <c r="I37" s="187" t="s">
        <v>273</v>
      </c>
      <c r="J37" s="414">
        <v>50</v>
      </c>
      <c r="K37" s="187">
        <v>85</v>
      </c>
      <c r="L37" s="351">
        <v>85</v>
      </c>
      <c r="M37" s="414">
        <v>42.857142857142854</v>
      </c>
      <c r="N37" s="808">
        <v>90</v>
      </c>
      <c r="O37" s="909">
        <f>'METAS 2021'!N36</f>
        <v>90</v>
      </c>
      <c r="P37" s="950">
        <v>100</v>
      </c>
      <c r="Q37" s="950">
        <f>'SUGESTÃO DA ÁREA TÉCNICA 2021'!AJ36</f>
        <v>0</v>
      </c>
      <c r="R37" s="950">
        <f>'METAS 2021'!AJ36</f>
        <v>0</v>
      </c>
      <c r="S37" s="950">
        <f>'RESULTADO 2021'!AK36</f>
        <v>0</v>
      </c>
      <c r="T37" s="63" t="s">
        <v>72</v>
      </c>
    </row>
    <row r="38" spans="1:20" ht="13.5" customHeight="1">
      <c r="A38" s="37" t="s">
        <v>235</v>
      </c>
      <c r="B38" s="578">
        <v>0.85</v>
      </c>
      <c r="C38" s="584">
        <v>1</v>
      </c>
      <c r="D38" s="349">
        <v>90</v>
      </c>
      <c r="E38" s="1414"/>
      <c r="F38" s="410">
        <v>100</v>
      </c>
      <c r="G38" s="63">
        <v>85</v>
      </c>
      <c r="H38" s="349">
        <v>85</v>
      </c>
      <c r="I38" s="187" t="s">
        <v>273</v>
      </c>
      <c r="J38" s="414">
        <v>83.3</v>
      </c>
      <c r="K38" s="187">
        <v>85</v>
      </c>
      <c r="L38" s="351">
        <v>85</v>
      </c>
      <c r="M38" s="414">
        <v>33.333333333333329</v>
      </c>
      <c r="N38" s="808">
        <v>90</v>
      </c>
      <c r="O38" s="909">
        <f>'METAS 2021'!N37</f>
        <v>90</v>
      </c>
      <c r="P38" s="950">
        <v>100</v>
      </c>
      <c r="Q38" s="950">
        <f>'SUGESTÃO DA ÁREA TÉCNICA 2021'!AJ37</f>
        <v>0</v>
      </c>
      <c r="R38" s="950">
        <f>'METAS 2021'!AJ37</f>
        <v>0</v>
      </c>
      <c r="S38" s="950">
        <f>'RESULTADO 2021'!AK37</f>
        <v>0</v>
      </c>
      <c r="T38" s="63" t="s">
        <v>72</v>
      </c>
    </row>
    <row r="39" spans="1:20" ht="19.5" customHeight="1">
      <c r="A39" s="37" t="s">
        <v>29</v>
      </c>
      <c r="B39" s="578">
        <v>1</v>
      </c>
      <c r="C39" s="584">
        <v>1</v>
      </c>
      <c r="D39" s="349">
        <v>90</v>
      </c>
      <c r="E39" s="1414"/>
      <c r="F39" s="410">
        <v>100</v>
      </c>
      <c r="G39" s="63">
        <v>85</v>
      </c>
      <c r="H39" s="349">
        <v>80</v>
      </c>
      <c r="I39" s="187" t="s">
        <v>365</v>
      </c>
      <c r="J39" s="414">
        <v>100</v>
      </c>
      <c r="K39" s="187">
        <v>100</v>
      </c>
      <c r="L39" s="349">
        <v>100</v>
      </c>
      <c r="M39" s="413">
        <v>100</v>
      </c>
      <c r="N39" s="808">
        <v>90</v>
      </c>
      <c r="O39" s="909">
        <f>'METAS 2021'!N38</f>
        <v>90</v>
      </c>
      <c r="P39" s="950">
        <v>0</v>
      </c>
      <c r="Q39" s="950">
        <f>'SUGESTÃO DA ÁREA TÉCNICA 2021'!AJ38</f>
        <v>0</v>
      </c>
      <c r="R39" s="950">
        <f>'METAS 2021'!AJ38</f>
        <v>0</v>
      </c>
      <c r="S39" s="950">
        <f>'RESULTADO 2021'!AK38</f>
        <v>0</v>
      </c>
      <c r="T39" s="63" t="s">
        <v>72</v>
      </c>
    </row>
    <row r="40" spans="1:20" ht="13.5" customHeight="1">
      <c r="A40" s="37" t="s">
        <v>30</v>
      </c>
      <c r="B40" s="578">
        <v>0.85</v>
      </c>
      <c r="C40" s="584">
        <v>1</v>
      </c>
      <c r="D40" s="349">
        <v>90</v>
      </c>
      <c r="E40" s="1414"/>
      <c r="F40" s="410">
        <v>100</v>
      </c>
      <c r="G40" s="63">
        <v>85</v>
      </c>
      <c r="H40" s="349">
        <v>90</v>
      </c>
      <c r="I40" s="187" t="s">
        <v>273</v>
      </c>
      <c r="J40" s="414">
        <v>91.7</v>
      </c>
      <c r="K40" s="187">
        <v>95</v>
      </c>
      <c r="L40" s="569">
        <v>90</v>
      </c>
      <c r="M40" s="187">
        <v>90</v>
      </c>
      <c r="N40" s="808">
        <v>90</v>
      </c>
      <c r="O40" s="909">
        <f>'METAS 2021'!N39</f>
        <v>90</v>
      </c>
      <c r="P40" s="950">
        <v>57.1</v>
      </c>
      <c r="Q40" s="950">
        <f>'SUGESTÃO DA ÁREA TÉCNICA 2021'!AJ39</f>
        <v>0</v>
      </c>
      <c r="R40" s="950">
        <f>'METAS 2021'!AJ39</f>
        <v>0</v>
      </c>
      <c r="S40" s="950">
        <f>'RESULTADO 2021'!AK39</f>
        <v>0</v>
      </c>
      <c r="T40" s="63" t="s">
        <v>72</v>
      </c>
    </row>
    <row r="41" spans="1:20" ht="13.5" customHeight="1">
      <c r="A41" s="37" t="s">
        <v>31</v>
      </c>
      <c r="B41" s="578">
        <v>1</v>
      </c>
      <c r="C41" s="584" t="s">
        <v>98</v>
      </c>
      <c r="D41" s="349">
        <v>90</v>
      </c>
      <c r="E41" s="1414"/>
      <c r="F41" s="410">
        <v>100</v>
      </c>
      <c r="G41" s="63">
        <v>85</v>
      </c>
      <c r="H41" s="349">
        <v>85</v>
      </c>
      <c r="I41" s="187" t="s">
        <v>273</v>
      </c>
      <c r="J41" s="414">
        <v>80</v>
      </c>
      <c r="K41" s="187">
        <v>85</v>
      </c>
      <c r="L41" s="351">
        <v>85</v>
      </c>
      <c r="M41" s="413">
        <v>88.888888888888886</v>
      </c>
      <c r="N41" s="808">
        <v>90</v>
      </c>
      <c r="O41" s="909">
        <f>'METAS 2021'!N40</f>
        <v>90</v>
      </c>
      <c r="P41" s="950">
        <v>100</v>
      </c>
      <c r="Q41" s="950">
        <f>'SUGESTÃO DA ÁREA TÉCNICA 2021'!AJ40</f>
        <v>0</v>
      </c>
      <c r="R41" s="950">
        <f>'METAS 2021'!AJ40</f>
        <v>0</v>
      </c>
      <c r="S41" s="950">
        <f>'RESULTADO 2021'!AK40</f>
        <v>0</v>
      </c>
      <c r="T41" s="63" t="s">
        <v>72</v>
      </c>
    </row>
    <row r="42" spans="1:20" ht="12.75" customHeight="1">
      <c r="A42" s="37" t="s">
        <v>32</v>
      </c>
      <c r="B42" s="581">
        <v>0.74</v>
      </c>
      <c r="C42" s="63">
        <v>78.569999999999993</v>
      </c>
      <c r="D42" s="349">
        <v>75</v>
      </c>
      <c r="E42" s="1414"/>
      <c r="F42" s="410">
        <v>78.8</v>
      </c>
      <c r="G42" s="63">
        <v>85</v>
      </c>
      <c r="H42" s="349">
        <v>80</v>
      </c>
      <c r="I42" s="187" t="s">
        <v>366</v>
      </c>
      <c r="J42" s="414">
        <v>74.400000000000006</v>
      </c>
      <c r="K42" s="187">
        <v>85</v>
      </c>
      <c r="L42" s="569">
        <v>80</v>
      </c>
      <c r="M42" s="414">
        <v>71.443514644351467</v>
      </c>
      <c r="N42" s="808">
        <v>90</v>
      </c>
      <c r="O42" s="909">
        <f>'METAS 2021'!N41</f>
        <v>80</v>
      </c>
      <c r="P42" s="950">
        <v>58.7</v>
      </c>
      <c r="Q42" s="950">
        <f>'SUGESTÃO DA ÁREA TÉCNICA 2021'!AJ41</f>
        <v>0</v>
      </c>
      <c r="R42" s="950">
        <f>'METAS 2021'!AJ41</f>
        <v>0</v>
      </c>
      <c r="S42" s="950">
        <f>'RESULTADO 2021'!AK41</f>
        <v>0</v>
      </c>
      <c r="T42" s="63" t="s">
        <v>72</v>
      </c>
    </row>
    <row r="43" spans="1:20" ht="18.75" customHeight="1">
      <c r="A43" s="37" t="s">
        <v>33</v>
      </c>
      <c r="B43" s="581">
        <v>1</v>
      </c>
      <c r="C43" s="585">
        <v>0.88</v>
      </c>
      <c r="D43" s="349">
        <v>100</v>
      </c>
      <c r="E43" s="1414"/>
      <c r="F43" s="410">
        <v>100</v>
      </c>
      <c r="G43" s="63">
        <v>85</v>
      </c>
      <c r="H43" s="349">
        <v>75</v>
      </c>
      <c r="I43" s="187" t="s">
        <v>365</v>
      </c>
      <c r="J43" s="414">
        <v>100</v>
      </c>
      <c r="K43" s="187">
        <v>100</v>
      </c>
      <c r="L43" s="351">
        <v>75</v>
      </c>
      <c r="M43" s="413">
        <v>80</v>
      </c>
      <c r="N43" s="808">
        <v>90</v>
      </c>
      <c r="O43" s="909">
        <f>'METAS 2021'!N42</f>
        <v>90</v>
      </c>
      <c r="P43" s="950">
        <v>100</v>
      </c>
      <c r="Q43" s="950">
        <f>'SUGESTÃO DA ÁREA TÉCNICA 2021'!AJ42</f>
        <v>0</v>
      </c>
      <c r="R43" s="950">
        <f>'METAS 2021'!AJ42</f>
        <v>0</v>
      </c>
      <c r="S43" s="950">
        <f>'RESULTADO 2021'!AK42</f>
        <v>0</v>
      </c>
      <c r="T43" s="63" t="s">
        <v>72</v>
      </c>
    </row>
    <row r="44" spans="1:20" ht="13.5" customHeight="1">
      <c r="A44" s="37" t="s">
        <v>34</v>
      </c>
      <c r="B44" s="578">
        <v>0.85</v>
      </c>
      <c r="C44" s="584">
        <v>1</v>
      </c>
      <c r="D44" s="349">
        <v>100</v>
      </c>
      <c r="E44" s="1414"/>
      <c r="F44" s="410">
        <v>100</v>
      </c>
      <c r="G44" s="63">
        <v>85</v>
      </c>
      <c r="H44" s="349">
        <v>100</v>
      </c>
      <c r="I44" s="187" t="s">
        <v>273</v>
      </c>
      <c r="J44" s="414">
        <v>100</v>
      </c>
      <c r="K44" s="187">
        <v>100</v>
      </c>
      <c r="L44" s="569" t="s">
        <v>600</v>
      </c>
      <c r="M44" s="157">
        <v>100</v>
      </c>
      <c r="N44" s="808">
        <v>90</v>
      </c>
      <c r="O44" s="909">
        <f>'METAS 2021'!N43</f>
        <v>100</v>
      </c>
      <c r="P44" s="950">
        <v>75</v>
      </c>
      <c r="Q44" s="950">
        <f>'SUGESTÃO DA ÁREA TÉCNICA 2021'!AJ43</f>
        <v>0</v>
      </c>
      <c r="R44" s="950">
        <f>'METAS 2021'!AJ43</f>
        <v>0</v>
      </c>
      <c r="S44" s="950">
        <f>'RESULTADO 2021'!AK43</f>
        <v>0</v>
      </c>
      <c r="T44" s="63" t="s">
        <v>72</v>
      </c>
    </row>
    <row r="45" spans="1:20" ht="13.5" customHeight="1">
      <c r="A45" s="37" t="s">
        <v>35</v>
      </c>
      <c r="B45" s="578">
        <v>0.85</v>
      </c>
      <c r="C45" s="584">
        <v>1</v>
      </c>
      <c r="D45" s="349">
        <v>90</v>
      </c>
      <c r="E45" s="1414"/>
      <c r="F45" s="410">
        <v>100</v>
      </c>
      <c r="G45" s="63">
        <v>85</v>
      </c>
      <c r="H45" s="349">
        <v>90</v>
      </c>
      <c r="I45" s="187" t="s">
        <v>273</v>
      </c>
      <c r="J45" s="414">
        <v>100</v>
      </c>
      <c r="K45" s="187">
        <v>100</v>
      </c>
      <c r="L45" s="351">
        <v>100</v>
      </c>
      <c r="M45" s="413">
        <v>100</v>
      </c>
      <c r="N45" s="808">
        <v>90</v>
      </c>
      <c r="O45" s="909">
        <f>'METAS 2021'!N44</f>
        <v>100</v>
      </c>
      <c r="P45" s="950">
        <v>0</v>
      </c>
      <c r="Q45" s="950">
        <f>'SUGESTÃO DA ÁREA TÉCNICA 2021'!AJ44</f>
        <v>0</v>
      </c>
      <c r="R45" s="950">
        <f>'METAS 2021'!AJ44</f>
        <v>0</v>
      </c>
      <c r="S45" s="950">
        <f>'RESULTADO 2021'!AK44</f>
        <v>0</v>
      </c>
      <c r="T45" s="63" t="s">
        <v>72</v>
      </c>
    </row>
    <row r="46" spans="1:20" ht="13.5" customHeight="1">
      <c r="A46" s="37" t="s">
        <v>36</v>
      </c>
      <c r="B46" s="578">
        <v>0.71</v>
      </c>
      <c r="C46" s="584" t="s">
        <v>98</v>
      </c>
      <c r="D46" s="349">
        <v>90</v>
      </c>
      <c r="E46" s="1414"/>
      <c r="F46" s="409">
        <v>50</v>
      </c>
      <c r="G46" s="63">
        <v>85</v>
      </c>
      <c r="H46" s="349">
        <v>90</v>
      </c>
      <c r="I46" s="187" t="s">
        <v>273</v>
      </c>
      <c r="J46" s="414">
        <v>33.299999999999997</v>
      </c>
      <c r="K46" s="187">
        <v>85</v>
      </c>
      <c r="L46" s="351">
        <v>90</v>
      </c>
      <c r="M46" s="414">
        <v>0</v>
      </c>
      <c r="N46" s="808">
        <v>90</v>
      </c>
      <c r="O46" s="909">
        <f>'METAS 2021'!N45</f>
        <v>85</v>
      </c>
      <c r="P46" s="950">
        <v>0</v>
      </c>
      <c r="Q46" s="950">
        <f>'SUGESTÃO DA ÁREA TÉCNICA 2021'!AJ45</f>
        <v>0</v>
      </c>
      <c r="R46" s="950">
        <f>'METAS 2021'!AJ45</f>
        <v>0</v>
      </c>
      <c r="S46" s="950">
        <f>'RESULTADO 2021'!AK45</f>
        <v>0</v>
      </c>
      <c r="T46" s="63" t="s">
        <v>72</v>
      </c>
    </row>
    <row r="47" spans="1:20" ht="13.5" customHeight="1">
      <c r="A47" s="37" t="s">
        <v>37</v>
      </c>
      <c r="B47" s="578">
        <v>1</v>
      </c>
      <c r="C47" s="584">
        <v>0.66</v>
      </c>
      <c r="D47" s="349">
        <v>90</v>
      </c>
      <c r="E47" s="1414"/>
      <c r="F47" s="410">
        <v>100</v>
      </c>
      <c r="G47" s="63">
        <v>85</v>
      </c>
      <c r="H47" s="349">
        <v>85</v>
      </c>
      <c r="I47" s="187" t="s">
        <v>273</v>
      </c>
      <c r="J47" s="414">
        <v>100</v>
      </c>
      <c r="K47" s="187">
        <v>100</v>
      </c>
      <c r="L47" s="569" t="s">
        <v>600</v>
      </c>
      <c r="M47" s="157">
        <v>32.258064516129032</v>
      </c>
      <c r="N47" s="808">
        <v>90</v>
      </c>
      <c r="O47" s="909">
        <f>'METAS 2021'!N46</f>
        <v>0</v>
      </c>
      <c r="P47" s="950">
        <v>0</v>
      </c>
      <c r="Q47" s="950">
        <f>'SUGESTÃO DA ÁREA TÉCNICA 2021'!AJ46</f>
        <v>0</v>
      </c>
      <c r="R47" s="950">
        <f>'METAS 2021'!AJ46</f>
        <v>0</v>
      </c>
      <c r="S47" s="950">
        <f>'RESULTADO 2021'!AK46</f>
        <v>0</v>
      </c>
      <c r="T47" s="63" t="s">
        <v>72</v>
      </c>
    </row>
    <row r="48" spans="1:20" ht="13.5" customHeight="1">
      <c r="A48" s="296" t="s">
        <v>38</v>
      </c>
      <c r="B48" s="296"/>
      <c r="C48" s="71"/>
      <c r="D48" s="71"/>
      <c r="E48" s="1414"/>
      <c r="F48" s="307"/>
      <c r="G48" s="575"/>
      <c r="H48" s="574"/>
      <c r="I48" s="576"/>
      <c r="J48" s="576"/>
      <c r="K48" s="576"/>
      <c r="L48" s="574"/>
      <c r="M48" s="583"/>
      <c r="N48" s="807"/>
      <c r="O48" s="910"/>
      <c r="P48" s="951"/>
      <c r="Q48" s="1151"/>
      <c r="R48" s="1151"/>
      <c r="S48" s="1151"/>
      <c r="T48" s="65"/>
    </row>
    <row r="49" spans="1:20" ht="13.5" customHeight="1">
      <c r="A49" s="37" t="s">
        <v>39</v>
      </c>
      <c r="B49" s="578">
        <v>0.85</v>
      </c>
      <c r="C49" s="584">
        <v>1</v>
      </c>
      <c r="D49" s="349">
        <v>90</v>
      </c>
      <c r="E49" s="1414"/>
      <c r="F49" s="410">
        <v>100</v>
      </c>
      <c r="G49" s="63">
        <v>85</v>
      </c>
      <c r="H49" s="349">
        <v>85</v>
      </c>
      <c r="I49" s="187" t="s">
        <v>273</v>
      </c>
      <c r="J49" s="414">
        <v>32.299999999999997</v>
      </c>
      <c r="K49" s="187">
        <v>85</v>
      </c>
      <c r="L49" s="351">
        <v>95</v>
      </c>
      <c r="M49" s="414">
        <v>80.555555555555557</v>
      </c>
      <c r="N49" s="805">
        <v>90</v>
      </c>
      <c r="O49" s="909">
        <f>'METAS 2021'!N48</f>
        <v>90</v>
      </c>
      <c r="P49" s="950">
        <v>11.1</v>
      </c>
      <c r="Q49" s="950">
        <f>'SUGESTÃO DA ÁREA TÉCNICA 2021'!AJ48</f>
        <v>0</v>
      </c>
      <c r="R49" s="950">
        <f>'METAS 2021'!AJ48</f>
        <v>0</v>
      </c>
      <c r="S49" s="950">
        <f>'RESULTADO 2021'!AK48</f>
        <v>0</v>
      </c>
      <c r="T49" s="63" t="s">
        <v>72</v>
      </c>
    </row>
    <row r="50" spans="1:20" ht="13.5" customHeight="1">
      <c r="A50" s="37" t="s">
        <v>40</v>
      </c>
      <c r="B50" s="578">
        <v>0.85</v>
      </c>
      <c r="C50" s="584">
        <v>1</v>
      </c>
      <c r="D50" s="349">
        <v>90</v>
      </c>
      <c r="E50" s="1414"/>
      <c r="F50" s="410">
        <v>100</v>
      </c>
      <c r="G50" s="63">
        <v>85</v>
      </c>
      <c r="H50" s="349">
        <v>90</v>
      </c>
      <c r="I50" s="187" t="s">
        <v>273</v>
      </c>
      <c r="J50" s="414">
        <v>100</v>
      </c>
      <c r="K50" s="187">
        <v>100</v>
      </c>
      <c r="L50" s="351">
        <v>90</v>
      </c>
      <c r="M50" s="414">
        <v>80</v>
      </c>
      <c r="N50" s="808">
        <v>90</v>
      </c>
      <c r="O50" s="909">
        <f>'METAS 2021'!N49</f>
        <v>90</v>
      </c>
      <c r="P50" s="950">
        <v>100</v>
      </c>
      <c r="Q50" s="950">
        <f>'SUGESTÃO DA ÁREA TÉCNICA 2021'!AJ49</f>
        <v>0</v>
      </c>
      <c r="R50" s="950">
        <f>'METAS 2021'!AJ49</f>
        <v>0</v>
      </c>
      <c r="S50" s="950">
        <f>'RESULTADO 2021'!AK49</f>
        <v>0</v>
      </c>
      <c r="T50" s="63" t="s">
        <v>72</v>
      </c>
    </row>
    <row r="51" spans="1:20" ht="13.5" customHeight="1">
      <c r="A51" s="37" t="s">
        <v>41</v>
      </c>
      <c r="B51" s="578">
        <v>1</v>
      </c>
      <c r="C51" s="584">
        <v>0</v>
      </c>
      <c r="D51" s="349">
        <v>100</v>
      </c>
      <c r="E51" s="1414"/>
      <c r="F51" s="410">
        <v>0</v>
      </c>
      <c r="G51" s="63">
        <v>85</v>
      </c>
      <c r="H51" s="349">
        <v>85</v>
      </c>
      <c r="I51" s="187" t="s">
        <v>273</v>
      </c>
      <c r="J51" s="414">
        <v>0</v>
      </c>
      <c r="K51" s="187">
        <v>85</v>
      </c>
      <c r="L51" s="351">
        <v>85</v>
      </c>
      <c r="M51" s="413">
        <v>100</v>
      </c>
      <c r="N51" s="808">
        <v>90</v>
      </c>
      <c r="O51" s="909">
        <f>'METAS 2021'!N50</f>
        <v>90</v>
      </c>
      <c r="P51" s="950">
        <v>0</v>
      </c>
      <c r="Q51" s="950">
        <f>'SUGESTÃO DA ÁREA TÉCNICA 2021'!AJ50</f>
        <v>0</v>
      </c>
      <c r="R51" s="950">
        <f>'METAS 2021'!AJ50</f>
        <v>0</v>
      </c>
      <c r="S51" s="950">
        <f>'RESULTADO 2021'!AK50</f>
        <v>0</v>
      </c>
      <c r="T51" s="63" t="s">
        <v>72</v>
      </c>
    </row>
    <row r="52" spans="1:20" ht="17.25" customHeight="1">
      <c r="A52" s="37" t="s">
        <v>42</v>
      </c>
      <c r="B52" s="578">
        <v>0.85</v>
      </c>
      <c r="C52" s="584" t="s">
        <v>98</v>
      </c>
      <c r="D52" s="349">
        <v>100</v>
      </c>
      <c r="E52" s="1414"/>
      <c r="F52" s="410">
        <v>100</v>
      </c>
      <c r="G52" s="63">
        <v>85</v>
      </c>
      <c r="H52" s="349">
        <v>90</v>
      </c>
      <c r="I52" s="187" t="s">
        <v>273</v>
      </c>
      <c r="J52" s="414">
        <v>100</v>
      </c>
      <c r="K52" s="187">
        <v>100</v>
      </c>
      <c r="L52" s="351">
        <v>90</v>
      </c>
      <c r="M52" s="413">
        <v>100</v>
      </c>
      <c r="N52" s="808">
        <v>90</v>
      </c>
      <c r="O52" s="909">
        <f>'METAS 2021'!N51</f>
        <v>100</v>
      </c>
      <c r="P52" s="950">
        <v>100</v>
      </c>
      <c r="Q52" s="950">
        <f>'SUGESTÃO DA ÁREA TÉCNICA 2021'!AJ51</f>
        <v>0</v>
      </c>
      <c r="R52" s="950">
        <f>'METAS 2021'!AJ51</f>
        <v>0</v>
      </c>
      <c r="S52" s="950">
        <f>'RESULTADO 2021'!AK51</f>
        <v>0</v>
      </c>
      <c r="T52" s="63" t="s">
        <v>72</v>
      </c>
    </row>
    <row r="53" spans="1:20" ht="13.5" customHeight="1">
      <c r="A53" s="37" t="s">
        <v>43</v>
      </c>
      <c r="B53" s="578">
        <v>0.85</v>
      </c>
      <c r="C53" s="584">
        <v>1</v>
      </c>
      <c r="D53" s="349">
        <v>100</v>
      </c>
      <c r="E53" s="1414"/>
      <c r="F53" s="410">
        <v>100</v>
      </c>
      <c r="G53" s="63">
        <v>85</v>
      </c>
      <c r="H53" s="349">
        <v>90</v>
      </c>
      <c r="I53" s="187" t="s">
        <v>273</v>
      </c>
      <c r="J53" s="414">
        <v>100</v>
      </c>
      <c r="K53" s="187">
        <v>100</v>
      </c>
      <c r="L53" s="351">
        <v>100</v>
      </c>
      <c r="M53" s="413">
        <v>100</v>
      </c>
      <c r="N53" s="808">
        <v>90</v>
      </c>
      <c r="O53" s="909">
        <f>'METAS 2021'!N52</f>
        <v>100</v>
      </c>
      <c r="P53" s="950">
        <v>0</v>
      </c>
      <c r="Q53" s="950">
        <f>'SUGESTÃO DA ÁREA TÉCNICA 2021'!AJ52</f>
        <v>0</v>
      </c>
      <c r="R53" s="950">
        <f>'METAS 2021'!AJ52</f>
        <v>0</v>
      </c>
      <c r="S53" s="950">
        <f>'RESULTADO 2021'!AK52</f>
        <v>0</v>
      </c>
      <c r="T53" s="63" t="s">
        <v>72</v>
      </c>
    </row>
    <row r="54" spans="1:20" ht="13.5" customHeight="1">
      <c r="A54" s="37" t="s">
        <v>44</v>
      </c>
      <c r="B54" s="578">
        <v>0.9</v>
      </c>
      <c r="C54" s="584">
        <v>1</v>
      </c>
      <c r="D54" s="349">
        <v>90</v>
      </c>
      <c r="E54" s="1414"/>
      <c r="F54" s="409">
        <v>33.299999999999997</v>
      </c>
      <c r="G54" s="63">
        <v>85</v>
      </c>
      <c r="H54" s="349">
        <v>85</v>
      </c>
      <c r="I54" s="187" t="s">
        <v>273</v>
      </c>
      <c r="J54" s="414">
        <v>50</v>
      </c>
      <c r="K54" s="187">
        <v>85</v>
      </c>
      <c r="L54" s="351">
        <v>85</v>
      </c>
      <c r="M54" s="414" t="s">
        <v>98</v>
      </c>
      <c r="N54" s="808">
        <v>90</v>
      </c>
      <c r="O54" s="909">
        <f>'METAS 2021'!N53</f>
        <v>90</v>
      </c>
      <c r="P54" s="950">
        <v>0</v>
      </c>
      <c r="Q54" s="950">
        <f>'SUGESTÃO DA ÁREA TÉCNICA 2021'!AJ53</f>
        <v>0</v>
      </c>
      <c r="R54" s="950">
        <f>'METAS 2021'!AJ53</f>
        <v>0</v>
      </c>
      <c r="S54" s="950">
        <f>'RESULTADO 2021'!AK53</f>
        <v>0</v>
      </c>
      <c r="T54" s="63" t="s">
        <v>72</v>
      </c>
    </row>
    <row r="55" spans="1:20" ht="13.5" customHeight="1">
      <c r="A55" s="296" t="s">
        <v>45</v>
      </c>
      <c r="B55" s="296"/>
      <c r="C55" s="71"/>
      <c r="D55" s="71"/>
      <c r="E55" s="1414"/>
      <c r="F55" s="307"/>
      <c r="G55" s="575"/>
      <c r="H55" s="574"/>
      <c r="I55" s="576"/>
      <c r="J55" s="576"/>
      <c r="K55" s="576"/>
      <c r="L55" s="574"/>
      <c r="M55" s="583"/>
      <c r="N55" s="807"/>
      <c r="O55" s="910"/>
      <c r="P55" s="951"/>
      <c r="Q55" s="1151"/>
      <c r="R55" s="1151"/>
      <c r="S55" s="1151"/>
      <c r="T55" s="67"/>
    </row>
    <row r="56" spans="1:20" ht="13.5" customHeight="1">
      <c r="A56" s="37" t="s">
        <v>47</v>
      </c>
      <c r="B56" s="578">
        <v>0.91</v>
      </c>
      <c r="C56" s="586">
        <v>1</v>
      </c>
      <c r="D56" s="349">
        <v>90</v>
      </c>
      <c r="E56" s="1414"/>
      <c r="F56" s="410">
        <v>100</v>
      </c>
      <c r="G56" s="63">
        <v>85</v>
      </c>
      <c r="H56" s="349">
        <v>85</v>
      </c>
      <c r="I56" s="187" t="s">
        <v>273</v>
      </c>
      <c r="J56" s="414">
        <v>100</v>
      </c>
      <c r="K56" s="187">
        <v>100</v>
      </c>
      <c r="L56" s="351">
        <v>90</v>
      </c>
      <c r="M56" s="413">
        <v>100</v>
      </c>
      <c r="N56" s="805">
        <v>90</v>
      </c>
      <c r="O56" s="909" t="str">
        <f>'METAS 2021'!N55</f>
        <v>N/A</v>
      </c>
      <c r="P56" s="950">
        <v>100</v>
      </c>
      <c r="Q56" s="950">
        <f>'SUGESTÃO DA ÁREA TÉCNICA 2021'!AJ55</f>
        <v>0</v>
      </c>
      <c r="R56" s="950">
        <f>'METAS 2021'!AJ55</f>
        <v>0</v>
      </c>
      <c r="S56" s="950">
        <f>'RESULTADO 2021'!AK55</f>
        <v>0</v>
      </c>
      <c r="T56" s="63" t="s">
        <v>72</v>
      </c>
    </row>
    <row r="57" spans="1:20" ht="13.5" customHeight="1">
      <c r="A57" s="37" t="s">
        <v>50</v>
      </c>
      <c r="B57" s="578">
        <v>0.86</v>
      </c>
      <c r="C57" s="586">
        <v>1</v>
      </c>
      <c r="D57" s="349">
        <v>90</v>
      </c>
      <c r="E57" s="1414"/>
      <c r="F57" s="410">
        <v>100</v>
      </c>
      <c r="G57" s="63">
        <v>85</v>
      </c>
      <c r="H57" s="349">
        <v>90</v>
      </c>
      <c r="I57" s="187" t="s">
        <v>273</v>
      </c>
      <c r="J57" s="414">
        <v>100</v>
      </c>
      <c r="K57" s="187">
        <v>100</v>
      </c>
      <c r="L57" s="351">
        <v>90</v>
      </c>
      <c r="M57" s="413">
        <v>100</v>
      </c>
      <c r="N57" s="808">
        <v>90</v>
      </c>
      <c r="O57" s="909">
        <f>'METAS 2021'!N56</f>
        <v>90</v>
      </c>
      <c r="P57" s="950">
        <v>0</v>
      </c>
      <c r="Q57" s="950">
        <f>'SUGESTÃO DA ÁREA TÉCNICA 2021'!AJ56</f>
        <v>0</v>
      </c>
      <c r="R57" s="950">
        <f>'METAS 2021'!AJ56</f>
        <v>0</v>
      </c>
      <c r="S57" s="950">
        <f>'RESULTADO 2021'!AK56</f>
        <v>0</v>
      </c>
      <c r="T57" s="63" t="s">
        <v>72</v>
      </c>
    </row>
    <row r="58" spans="1:20" ht="13.5" customHeight="1">
      <c r="A58" s="37" t="s">
        <v>49</v>
      </c>
      <c r="B58" s="578">
        <v>0.85</v>
      </c>
      <c r="C58" s="586">
        <v>1</v>
      </c>
      <c r="D58" s="349">
        <v>100</v>
      </c>
      <c r="E58" s="1414"/>
      <c r="F58" s="410">
        <v>100</v>
      </c>
      <c r="G58" s="63">
        <v>85</v>
      </c>
      <c r="H58" s="349">
        <v>100</v>
      </c>
      <c r="I58" s="187" t="s">
        <v>273</v>
      </c>
      <c r="J58" s="414">
        <v>100</v>
      </c>
      <c r="K58" s="187">
        <v>100</v>
      </c>
      <c r="L58" s="351">
        <v>100</v>
      </c>
      <c r="M58" s="414">
        <v>83.333333333333343</v>
      </c>
      <c r="N58" s="808">
        <v>90</v>
      </c>
      <c r="O58" s="909">
        <f>'METAS 2021'!N57</f>
        <v>90</v>
      </c>
      <c r="P58" s="950">
        <v>50</v>
      </c>
      <c r="Q58" s="950">
        <f>'SUGESTÃO DA ÁREA TÉCNICA 2021'!AJ57</f>
        <v>0</v>
      </c>
      <c r="R58" s="950">
        <f>'METAS 2021'!AJ57</f>
        <v>0</v>
      </c>
      <c r="S58" s="950">
        <f>'RESULTADO 2021'!AK57</f>
        <v>0</v>
      </c>
      <c r="T58" s="63" t="s">
        <v>72</v>
      </c>
    </row>
    <row r="59" spans="1:20" ht="13.5" customHeight="1">
      <c r="A59" s="37" t="s">
        <v>48</v>
      </c>
      <c r="B59" s="578">
        <v>0.85</v>
      </c>
      <c r="C59" s="586">
        <v>0</v>
      </c>
      <c r="D59" s="349">
        <v>90</v>
      </c>
      <c r="E59" s="1414"/>
      <c r="F59" s="409">
        <v>0</v>
      </c>
      <c r="G59" s="63">
        <v>85</v>
      </c>
      <c r="H59" s="349">
        <v>90</v>
      </c>
      <c r="I59" s="187" t="s">
        <v>273</v>
      </c>
      <c r="J59" s="414">
        <v>0</v>
      </c>
      <c r="K59" s="187">
        <v>85</v>
      </c>
      <c r="L59" s="351">
        <v>90</v>
      </c>
      <c r="M59" s="413">
        <v>100</v>
      </c>
      <c r="N59" s="808">
        <v>90</v>
      </c>
      <c r="O59" s="909">
        <f>'METAS 2021'!N58</f>
        <v>90</v>
      </c>
      <c r="P59" s="950">
        <v>50</v>
      </c>
      <c r="Q59" s="950">
        <f>'SUGESTÃO DA ÁREA TÉCNICA 2021'!AJ58</f>
        <v>0</v>
      </c>
      <c r="R59" s="950">
        <f>'METAS 2021'!AJ58</f>
        <v>0</v>
      </c>
      <c r="S59" s="950">
        <f>'RESULTADO 2021'!AK58</f>
        <v>0</v>
      </c>
      <c r="T59" s="63" t="s">
        <v>72</v>
      </c>
    </row>
    <row r="60" spans="1:20" ht="13.5" customHeight="1">
      <c r="A60" s="37" t="s">
        <v>46</v>
      </c>
      <c r="B60" s="578">
        <v>0.85</v>
      </c>
      <c r="C60" s="586">
        <v>0.96</v>
      </c>
      <c r="D60" s="349">
        <v>90</v>
      </c>
      <c r="E60" s="1414"/>
      <c r="F60" s="410">
        <v>100</v>
      </c>
      <c r="G60" s="63">
        <v>85</v>
      </c>
      <c r="H60" s="349">
        <v>85</v>
      </c>
      <c r="I60" s="187" t="s">
        <v>273</v>
      </c>
      <c r="J60" s="414">
        <v>92.3</v>
      </c>
      <c r="K60" s="187">
        <v>95</v>
      </c>
      <c r="L60" s="351">
        <v>95</v>
      </c>
      <c r="M60" s="413">
        <v>100</v>
      </c>
      <c r="N60" s="808">
        <v>90</v>
      </c>
      <c r="O60" s="909">
        <f>'METAS 2021'!N59</f>
        <v>90</v>
      </c>
      <c r="P60" s="950">
        <v>0</v>
      </c>
      <c r="Q60" s="950">
        <f>'SUGESTÃO DA ÁREA TÉCNICA 2021'!AJ59</f>
        <v>0</v>
      </c>
      <c r="R60" s="950">
        <f>'METAS 2021'!AJ59</f>
        <v>0</v>
      </c>
      <c r="S60" s="950">
        <f>'RESULTADO 2021'!AK59</f>
        <v>0</v>
      </c>
      <c r="T60" s="63" t="s">
        <v>72</v>
      </c>
    </row>
    <row r="61" spans="1:20" ht="13.5" customHeight="1">
      <c r="A61" s="296" t="s">
        <v>51</v>
      </c>
      <c r="B61" s="296"/>
      <c r="C61" s="71"/>
      <c r="D61" s="71"/>
      <c r="E61" s="65"/>
      <c r="F61" s="307"/>
      <c r="G61" s="575"/>
      <c r="H61" s="574"/>
      <c r="I61" s="576"/>
      <c r="J61" s="576"/>
      <c r="K61" s="576"/>
      <c r="L61" s="574"/>
      <c r="M61" s="583"/>
      <c r="N61" s="807"/>
      <c r="O61" s="910"/>
      <c r="P61" s="951"/>
      <c r="Q61" s="1151"/>
      <c r="R61" s="1151"/>
      <c r="S61" s="1151"/>
      <c r="T61" s="65"/>
    </row>
    <row r="62" spans="1:20" ht="13.5" customHeight="1">
      <c r="A62" s="37" t="s">
        <v>54</v>
      </c>
      <c r="B62" s="578">
        <v>0.9</v>
      </c>
      <c r="C62" s="584">
        <v>1</v>
      </c>
      <c r="D62" s="349">
        <v>95</v>
      </c>
      <c r="E62" s="1413" t="s">
        <v>331</v>
      </c>
      <c r="F62" s="410">
        <v>100</v>
      </c>
      <c r="G62" s="63">
        <v>85</v>
      </c>
      <c r="H62" s="349">
        <v>100</v>
      </c>
      <c r="I62" s="187" t="s">
        <v>273</v>
      </c>
      <c r="J62" s="414">
        <v>85.7</v>
      </c>
      <c r="K62" s="187">
        <v>90</v>
      </c>
      <c r="L62" s="351">
        <v>90</v>
      </c>
      <c r="M62" s="413">
        <v>100</v>
      </c>
      <c r="N62" s="805">
        <v>90</v>
      </c>
      <c r="O62" s="909">
        <f>'METAS 2021'!N61</f>
        <v>95</v>
      </c>
      <c r="P62" s="950">
        <v>40</v>
      </c>
      <c r="Q62" s="950">
        <f>'SUGESTÃO DA ÁREA TÉCNICA 2021'!AJ61</f>
        <v>0</v>
      </c>
      <c r="R62" s="950">
        <f>'METAS 2021'!AJ61</f>
        <v>0</v>
      </c>
      <c r="S62" s="950">
        <f>'RESULTADO 2021'!AK61</f>
        <v>0</v>
      </c>
      <c r="T62" s="63" t="s">
        <v>72</v>
      </c>
    </row>
    <row r="63" spans="1:20" ht="13.5" customHeight="1">
      <c r="A63" s="37" t="s">
        <v>52</v>
      </c>
      <c r="B63" s="578">
        <v>0.85</v>
      </c>
      <c r="C63" s="584">
        <v>0.63</v>
      </c>
      <c r="D63" s="349">
        <v>85</v>
      </c>
      <c r="E63" s="1414"/>
      <c r="F63" s="410">
        <v>100</v>
      </c>
      <c r="G63" s="63">
        <v>85</v>
      </c>
      <c r="H63" s="349">
        <v>100</v>
      </c>
      <c r="I63" s="187" t="s">
        <v>273</v>
      </c>
      <c r="J63" s="414">
        <v>72.7</v>
      </c>
      <c r="K63" s="187">
        <v>85</v>
      </c>
      <c r="L63" s="351">
        <v>100</v>
      </c>
      <c r="M63" s="414">
        <v>91.666666666666657</v>
      </c>
      <c r="N63" s="808">
        <v>90</v>
      </c>
      <c r="O63" s="909">
        <f>'METAS 2021'!N62</f>
        <v>100</v>
      </c>
      <c r="P63" s="950">
        <v>40</v>
      </c>
      <c r="Q63" s="950">
        <f>'SUGESTÃO DA ÁREA TÉCNICA 2021'!AJ62</f>
        <v>0</v>
      </c>
      <c r="R63" s="950">
        <f>'METAS 2021'!AJ62</f>
        <v>0</v>
      </c>
      <c r="S63" s="950">
        <f>'RESULTADO 2021'!AK62</f>
        <v>0</v>
      </c>
      <c r="T63" s="63" t="s">
        <v>72</v>
      </c>
    </row>
    <row r="64" spans="1:20" ht="13.5" customHeight="1">
      <c r="A64" s="37" t="s">
        <v>53</v>
      </c>
      <c r="B64" s="578">
        <v>0.85</v>
      </c>
      <c r="C64" s="584">
        <v>0.8</v>
      </c>
      <c r="D64" s="349">
        <v>90</v>
      </c>
      <c r="E64" s="1414"/>
      <c r="F64" s="410">
        <v>100</v>
      </c>
      <c r="G64" s="63">
        <v>85</v>
      </c>
      <c r="H64" s="349">
        <v>85</v>
      </c>
      <c r="I64" s="187" t="s">
        <v>273</v>
      </c>
      <c r="J64" s="414">
        <v>80</v>
      </c>
      <c r="K64" s="187">
        <v>85</v>
      </c>
      <c r="L64" s="351">
        <v>85</v>
      </c>
      <c r="M64" s="413">
        <v>100</v>
      </c>
      <c r="N64" s="808">
        <v>90</v>
      </c>
      <c r="O64" s="909">
        <f>'METAS 2021'!N63</f>
        <v>90</v>
      </c>
      <c r="P64" s="950">
        <v>0</v>
      </c>
      <c r="Q64" s="950">
        <f>'SUGESTÃO DA ÁREA TÉCNICA 2021'!AJ63</f>
        <v>0</v>
      </c>
      <c r="R64" s="950">
        <f>'METAS 2021'!AJ63</f>
        <v>0</v>
      </c>
      <c r="S64" s="950">
        <f>'RESULTADO 2021'!AK63</f>
        <v>0</v>
      </c>
      <c r="T64" s="63" t="s">
        <v>72</v>
      </c>
    </row>
    <row r="65" spans="1:20" ht="13.5" customHeight="1">
      <c r="A65" s="37" t="s">
        <v>56</v>
      </c>
      <c r="B65" s="578">
        <v>0.85</v>
      </c>
      <c r="C65" s="584">
        <v>1</v>
      </c>
      <c r="D65" s="349">
        <v>100</v>
      </c>
      <c r="E65" s="1414"/>
      <c r="F65" s="410">
        <v>100</v>
      </c>
      <c r="G65" s="63">
        <v>85</v>
      </c>
      <c r="H65" s="349">
        <v>85</v>
      </c>
      <c r="I65" s="187" t="s">
        <v>273</v>
      </c>
      <c r="J65" s="414">
        <v>100</v>
      </c>
      <c r="K65" s="187">
        <v>100</v>
      </c>
      <c r="L65" s="351">
        <v>100</v>
      </c>
      <c r="M65" s="413">
        <v>100</v>
      </c>
      <c r="N65" s="808">
        <v>90</v>
      </c>
      <c r="O65" s="909">
        <f>'METAS 2021'!N64</f>
        <v>90</v>
      </c>
      <c r="P65" s="950">
        <v>100</v>
      </c>
      <c r="Q65" s="950">
        <f>'SUGESTÃO DA ÁREA TÉCNICA 2021'!AJ64</f>
        <v>0</v>
      </c>
      <c r="R65" s="950">
        <f>'METAS 2021'!AJ64</f>
        <v>0</v>
      </c>
      <c r="S65" s="950">
        <f>'RESULTADO 2021'!AK64</f>
        <v>0</v>
      </c>
      <c r="T65" s="63" t="s">
        <v>72</v>
      </c>
    </row>
    <row r="66" spans="1:20" ht="13.5" customHeight="1">
      <c r="A66" s="37" t="s">
        <v>57</v>
      </c>
      <c r="B66" s="578">
        <v>0.9</v>
      </c>
      <c r="C66" s="584">
        <v>0.33</v>
      </c>
      <c r="D66" s="349">
        <v>90</v>
      </c>
      <c r="E66" s="1414"/>
      <c r="F66" s="409">
        <v>75</v>
      </c>
      <c r="G66" s="63">
        <v>85</v>
      </c>
      <c r="H66" s="349">
        <v>90</v>
      </c>
      <c r="I66" s="187" t="s">
        <v>273</v>
      </c>
      <c r="J66" s="414">
        <v>50</v>
      </c>
      <c r="K66" s="187">
        <v>85</v>
      </c>
      <c r="L66" s="351">
        <v>85</v>
      </c>
      <c r="M66" s="414">
        <v>0</v>
      </c>
      <c r="N66" s="808">
        <v>90</v>
      </c>
      <c r="O66" s="909">
        <f>'METAS 2021'!N65</f>
        <v>90</v>
      </c>
      <c r="P66" s="950">
        <v>0</v>
      </c>
      <c r="Q66" s="950">
        <f>'SUGESTÃO DA ÁREA TÉCNICA 2021'!AJ65</f>
        <v>0</v>
      </c>
      <c r="R66" s="950">
        <f>'METAS 2021'!AJ65</f>
        <v>0</v>
      </c>
      <c r="S66" s="950">
        <f>'RESULTADO 2021'!AK65</f>
        <v>0</v>
      </c>
      <c r="T66" s="63" t="s">
        <v>72</v>
      </c>
    </row>
    <row r="67" spans="1:20" ht="13.5" customHeight="1">
      <c r="A67" s="37" t="s">
        <v>55</v>
      </c>
      <c r="B67" s="578">
        <v>0.85</v>
      </c>
      <c r="C67" s="584" t="s">
        <v>98</v>
      </c>
      <c r="D67" s="349">
        <v>90</v>
      </c>
      <c r="E67" s="1414"/>
      <c r="F67" s="409">
        <v>0</v>
      </c>
      <c r="G67" s="63">
        <v>85</v>
      </c>
      <c r="H67" s="349">
        <v>85</v>
      </c>
      <c r="I67" s="187" t="s">
        <v>273</v>
      </c>
      <c r="J67" s="414">
        <v>0</v>
      </c>
      <c r="K67" s="187">
        <v>85</v>
      </c>
      <c r="L67" s="351">
        <v>85</v>
      </c>
      <c r="M67" s="414">
        <v>33.333333333333329</v>
      </c>
      <c r="N67" s="808">
        <v>90</v>
      </c>
      <c r="O67" s="909">
        <f>'METAS 2021'!N66</f>
        <v>0</v>
      </c>
      <c r="P67" s="950">
        <v>100</v>
      </c>
      <c r="Q67" s="950">
        <f>'SUGESTÃO DA ÁREA TÉCNICA 2021'!AJ66</f>
        <v>0</v>
      </c>
      <c r="R67" s="950">
        <f>'METAS 2021'!AJ66</f>
        <v>0</v>
      </c>
      <c r="S67" s="950">
        <f>'RESULTADO 2021'!AK66</f>
        <v>0</v>
      </c>
      <c r="T67" s="63" t="s">
        <v>72</v>
      </c>
    </row>
    <row r="68" spans="1:20" ht="13.5" customHeight="1">
      <c r="A68" s="296" t="s">
        <v>77</v>
      </c>
      <c r="B68" s="296"/>
      <c r="C68" s="65"/>
      <c r="D68" s="349"/>
      <c r="E68" s="1414"/>
      <c r="F68" s="307"/>
      <c r="G68" s="575"/>
      <c r="H68" s="574"/>
      <c r="I68" s="576"/>
      <c r="J68" s="576"/>
      <c r="K68" s="576"/>
      <c r="L68" s="574"/>
      <c r="M68" s="583"/>
      <c r="N68" s="807"/>
      <c r="O68" s="910"/>
      <c r="P68" s="951"/>
      <c r="Q68" s="1151"/>
      <c r="R68" s="1151"/>
      <c r="S68" s="1151"/>
      <c r="T68" s="65"/>
    </row>
    <row r="69" spans="1:20" ht="13.5" customHeight="1">
      <c r="A69" s="37" t="s">
        <v>58</v>
      </c>
      <c r="B69" s="578">
        <v>0.85</v>
      </c>
      <c r="C69" s="584">
        <v>0.9</v>
      </c>
      <c r="D69" s="349">
        <v>90</v>
      </c>
      <c r="E69" s="1414"/>
      <c r="F69" s="410">
        <v>100</v>
      </c>
      <c r="G69" s="63">
        <v>85</v>
      </c>
      <c r="H69" s="349">
        <v>85</v>
      </c>
      <c r="I69" s="187" t="s">
        <v>273</v>
      </c>
      <c r="J69" s="414">
        <v>75</v>
      </c>
      <c r="K69" s="187">
        <v>85</v>
      </c>
      <c r="L69" s="351">
        <v>85</v>
      </c>
      <c r="M69" s="413">
        <v>93.333333333333329</v>
      </c>
      <c r="N69" s="805">
        <v>90</v>
      </c>
      <c r="O69" s="909">
        <f>'METAS 2021'!N68</f>
        <v>90</v>
      </c>
      <c r="P69" s="950">
        <v>0</v>
      </c>
      <c r="Q69" s="950">
        <f>'SUGESTÃO DA ÁREA TÉCNICA 2021'!AJ68</f>
        <v>0</v>
      </c>
      <c r="R69" s="950">
        <f>'METAS 2021'!AJ68</f>
        <v>0</v>
      </c>
      <c r="S69" s="950">
        <f>'RESULTADO 2021'!AK68</f>
        <v>0</v>
      </c>
      <c r="T69" s="63" t="s">
        <v>72</v>
      </c>
    </row>
    <row r="70" spans="1:20" ht="13.5" customHeight="1">
      <c r="A70" s="37" t="s">
        <v>59</v>
      </c>
      <c r="B70" s="578">
        <v>0.85</v>
      </c>
      <c r="C70" s="584">
        <v>1</v>
      </c>
      <c r="D70" s="349">
        <v>85</v>
      </c>
      <c r="E70" s="1414"/>
      <c r="F70" s="63">
        <v>50</v>
      </c>
      <c r="G70" s="63">
        <v>85</v>
      </c>
      <c r="H70" s="349">
        <v>85</v>
      </c>
      <c r="I70" s="187" t="s">
        <v>273</v>
      </c>
      <c r="J70" s="414">
        <v>75</v>
      </c>
      <c r="K70" s="187">
        <v>85</v>
      </c>
      <c r="L70" s="351">
        <v>85</v>
      </c>
      <c r="M70" s="414">
        <v>75</v>
      </c>
      <c r="N70" s="808">
        <v>90</v>
      </c>
      <c r="O70" s="909">
        <f>'METAS 2021'!N69</f>
        <v>90</v>
      </c>
      <c r="P70" s="950">
        <v>0</v>
      </c>
      <c r="Q70" s="950">
        <f>'SUGESTÃO DA ÁREA TÉCNICA 2021'!AJ69</f>
        <v>0</v>
      </c>
      <c r="R70" s="950">
        <f>'METAS 2021'!AJ69</f>
        <v>0</v>
      </c>
      <c r="S70" s="950">
        <f>'RESULTADO 2021'!AK69</f>
        <v>0</v>
      </c>
      <c r="T70" s="63" t="s">
        <v>72</v>
      </c>
    </row>
    <row r="71" spans="1:20" ht="13.5" customHeight="1">
      <c r="A71" s="37" t="s">
        <v>60</v>
      </c>
      <c r="B71" s="578">
        <v>1</v>
      </c>
      <c r="C71" s="584">
        <v>1</v>
      </c>
      <c r="D71" s="349">
        <v>90</v>
      </c>
      <c r="E71" s="1414"/>
      <c r="F71" s="410">
        <v>100</v>
      </c>
      <c r="G71" s="63">
        <v>85</v>
      </c>
      <c r="H71" s="349">
        <v>90</v>
      </c>
      <c r="I71" s="187" t="s">
        <v>273</v>
      </c>
      <c r="J71" s="414">
        <v>86.7</v>
      </c>
      <c r="K71" s="187">
        <v>90</v>
      </c>
      <c r="L71" s="351">
        <v>90</v>
      </c>
      <c r="M71" s="414">
        <v>80</v>
      </c>
      <c r="N71" s="808">
        <v>90</v>
      </c>
      <c r="O71" s="909">
        <f>'METAS 2021'!N70</f>
        <v>0</v>
      </c>
      <c r="P71" s="950">
        <v>0</v>
      </c>
      <c r="Q71" s="950">
        <f>'SUGESTÃO DA ÁREA TÉCNICA 2021'!AJ70</f>
        <v>0</v>
      </c>
      <c r="R71" s="950">
        <f>'METAS 2021'!AJ70</f>
        <v>0</v>
      </c>
      <c r="S71" s="950">
        <f>'RESULTADO 2021'!AK70</f>
        <v>0</v>
      </c>
      <c r="T71" s="63" t="s">
        <v>72</v>
      </c>
    </row>
    <row r="72" spans="1:20" ht="13.5" customHeight="1">
      <c r="A72" s="37" t="s">
        <v>61</v>
      </c>
      <c r="B72" s="578">
        <v>0.85</v>
      </c>
      <c r="C72" s="584">
        <v>1</v>
      </c>
      <c r="D72" s="349">
        <v>90</v>
      </c>
      <c r="E72" s="1414"/>
      <c r="F72" s="410">
        <v>100</v>
      </c>
      <c r="G72" s="63">
        <v>85</v>
      </c>
      <c r="H72" s="349">
        <v>90</v>
      </c>
      <c r="I72" s="187" t="s">
        <v>273</v>
      </c>
      <c r="J72" s="414">
        <v>100</v>
      </c>
      <c r="K72" s="187">
        <v>100</v>
      </c>
      <c r="L72" s="351">
        <v>90</v>
      </c>
      <c r="M72" s="413">
        <v>100</v>
      </c>
      <c r="N72" s="808">
        <v>90</v>
      </c>
      <c r="O72" s="909">
        <f>'METAS 2021'!N71</f>
        <v>90</v>
      </c>
      <c r="P72" s="950">
        <v>0</v>
      </c>
      <c r="Q72" s="950">
        <f>'SUGESTÃO DA ÁREA TÉCNICA 2021'!AJ71</f>
        <v>0</v>
      </c>
      <c r="R72" s="950">
        <f>'METAS 2021'!AJ71</f>
        <v>0</v>
      </c>
      <c r="S72" s="950">
        <f>'RESULTADO 2021'!AK71</f>
        <v>0</v>
      </c>
      <c r="T72" s="63" t="s">
        <v>72</v>
      </c>
    </row>
    <row r="73" spans="1:20" ht="13.5" customHeight="1">
      <c r="A73" s="37" t="s">
        <v>62</v>
      </c>
      <c r="B73" s="578">
        <v>0.85</v>
      </c>
      <c r="C73" s="584">
        <v>0.5</v>
      </c>
      <c r="D73" s="349">
        <v>85</v>
      </c>
      <c r="E73" s="1414"/>
      <c r="F73" s="410">
        <v>100</v>
      </c>
      <c r="G73" s="63">
        <v>85</v>
      </c>
      <c r="H73" s="349">
        <v>100</v>
      </c>
      <c r="I73" s="187" t="s">
        <v>273</v>
      </c>
      <c r="J73" s="414">
        <v>0</v>
      </c>
      <c r="K73" s="187">
        <v>85</v>
      </c>
      <c r="L73" s="351">
        <v>90</v>
      </c>
      <c r="M73" s="414">
        <v>50</v>
      </c>
      <c r="N73" s="808">
        <v>90</v>
      </c>
      <c r="O73" s="909">
        <f>'METAS 2021'!N72</f>
        <v>0</v>
      </c>
      <c r="P73" s="950">
        <v>0</v>
      </c>
      <c r="Q73" s="950">
        <f>'SUGESTÃO DA ÁREA TÉCNICA 2021'!AJ72</f>
        <v>0</v>
      </c>
      <c r="R73" s="950">
        <f>'METAS 2021'!AJ72</f>
        <v>0</v>
      </c>
      <c r="S73" s="950">
        <f>'RESULTADO 2021'!AK72</f>
        <v>0</v>
      </c>
      <c r="T73" s="63" t="s">
        <v>72</v>
      </c>
    </row>
    <row r="74" spans="1:20" ht="13.5" customHeight="1">
      <c r="A74" s="296" t="s">
        <v>63</v>
      </c>
      <c r="B74" s="296"/>
      <c r="C74" s="71"/>
      <c r="D74" s="71"/>
      <c r="E74" s="1414"/>
      <c r="F74" s="307"/>
      <c r="G74" s="575"/>
      <c r="H74" s="574"/>
      <c r="I74" s="576"/>
      <c r="J74" s="576"/>
      <c r="K74" s="576"/>
      <c r="L74" s="574"/>
      <c r="M74" s="583"/>
      <c r="N74" s="807"/>
      <c r="O74" s="910"/>
      <c r="P74" s="951"/>
      <c r="Q74" s="1151"/>
      <c r="R74" s="1151"/>
      <c r="S74" s="1151"/>
      <c r="T74" s="65"/>
    </row>
    <row r="75" spans="1:20" ht="13.5" customHeight="1">
      <c r="A75" s="37" t="s">
        <v>64</v>
      </c>
      <c r="B75" s="578">
        <v>1</v>
      </c>
      <c r="C75" s="584">
        <v>1</v>
      </c>
      <c r="D75" s="349">
        <v>90</v>
      </c>
      <c r="E75" s="1414"/>
      <c r="F75" s="410">
        <v>100</v>
      </c>
      <c r="G75" s="63">
        <v>85</v>
      </c>
      <c r="H75" s="349">
        <v>90</v>
      </c>
      <c r="I75" s="187" t="s">
        <v>273</v>
      </c>
      <c r="J75" s="414">
        <v>100</v>
      </c>
      <c r="K75" s="187">
        <v>100</v>
      </c>
      <c r="L75" s="351">
        <v>90</v>
      </c>
      <c r="M75" s="413">
        <v>100</v>
      </c>
      <c r="N75" s="805">
        <v>90</v>
      </c>
      <c r="O75" s="909">
        <f>'METAS 2021'!N74</f>
        <v>90</v>
      </c>
      <c r="P75" s="950">
        <v>0</v>
      </c>
      <c r="Q75" s="950">
        <f>'SUGESTÃO DA ÁREA TÉCNICA 2021'!AJ74</f>
        <v>0</v>
      </c>
      <c r="R75" s="950">
        <f>'METAS 2021'!AJ74</f>
        <v>0</v>
      </c>
      <c r="S75" s="950">
        <f>'RESULTADO 2021'!AK74</f>
        <v>0</v>
      </c>
      <c r="T75" s="63" t="s">
        <v>72</v>
      </c>
    </row>
    <row r="76" spans="1:20" ht="21.75" customHeight="1">
      <c r="A76" s="37" t="s">
        <v>65</v>
      </c>
      <c r="B76" s="578">
        <v>0.9</v>
      </c>
      <c r="C76" s="584">
        <v>1</v>
      </c>
      <c r="D76" s="349">
        <v>100</v>
      </c>
      <c r="E76" s="1414"/>
      <c r="F76" s="410">
        <v>100</v>
      </c>
      <c r="G76" s="63">
        <v>85</v>
      </c>
      <c r="H76" s="349">
        <v>100</v>
      </c>
      <c r="I76" s="187" t="s">
        <v>273</v>
      </c>
      <c r="J76" s="414">
        <v>100</v>
      </c>
      <c r="K76" s="187">
        <v>100</v>
      </c>
      <c r="L76" s="351">
        <v>100</v>
      </c>
      <c r="M76" s="414">
        <v>87.5</v>
      </c>
      <c r="N76" s="808">
        <v>90</v>
      </c>
      <c r="O76" s="909">
        <f>'METAS 2021'!N75</f>
        <v>100</v>
      </c>
      <c r="P76" s="950">
        <v>100</v>
      </c>
      <c r="Q76" s="950">
        <f>'SUGESTÃO DA ÁREA TÉCNICA 2021'!AJ75</f>
        <v>0</v>
      </c>
      <c r="R76" s="950">
        <f>'METAS 2021'!AJ75</f>
        <v>0</v>
      </c>
      <c r="S76" s="950">
        <f>'RESULTADO 2021'!AK75</f>
        <v>0</v>
      </c>
      <c r="T76" s="63" t="s">
        <v>72</v>
      </c>
    </row>
    <row r="77" spans="1:20" ht="16.5" customHeight="1">
      <c r="A77" s="37" t="s">
        <v>66</v>
      </c>
      <c r="B77" s="578">
        <v>0.85</v>
      </c>
      <c r="C77" s="584">
        <v>1</v>
      </c>
      <c r="D77" s="349">
        <v>90</v>
      </c>
      <c r="E77" s="1414"/>
      <c r="F77" s="410">
        <v>100</v>
      </c>
      <c r="G77" s="63">
        <v>85</v>
      </c>
      <c r="H77" s="349">
        <v>90</v>
      </c>
      <c r="I77" s="187" t="s">
        <v>273</v>
      </c>
      <c r="J77" s="414">
        <v>100</v>
      </c>
      <c r="K77" s="187">
        <v>100</v>
      </c>
      <c r="L77" s="351">
        <v>95</v>
      </c>
      <c r="M77" s="413">
        <v>100</v>
      </c>
      <c r="N77" s="808">
        <v>90</v>
      </c>
      <c r="O77" s="909">
        <f>'METAS 2021'!N76</f>
        <v>90</v>
      </c>
      <c r="P77" s="950">
        <v>100</v>
      </c>
      <c r="Q77" s="950">
        <f>'SUGESTÃO DA ÁREA TÉCNICA 2021'!AJ76</f>
        <v>0</v>
      </c>
      <c r="R77" s="950">
        <f>'METAS 2021'!AJ76</f>
        <v>0</v>
      </c>
      <c r="S77" s="950">
        <f>'RESULTADO 2021'!AK76</f>
        <v>0</v>
      </c>
      <c r="T77" s="63" t="s">
        <v>72</v>
      </c>
    </row>
    <row r="78" spans="1:20" ht="13.5" customHeight="1">
      <c r="A78" s="37" t="s">
        <v>67</v>
      </c>
      <c r="B78" s="578">
        <v>0.85</v>
      </c>
      <c r="C78" s="584">
        <v>0.5</v>
      </c>
      <c r="D78" s="349">
        <v>100</v>
      </c>
      <c r="E78" s="1414"/>
      <c r="F78" s="410">
        <v>100</v>
      </c>
      <c r="G78" s="63">
        <v>85</v>
      </c>
      <c r="H78" s="349">
        <v>100</v>
      </c>
      <c r="I78" s="187" t="s">
        <v>273</v>
      </c>
      <c r="J78" s="414">
        <v>100</v>
      </c>
      <c r="K78" s="187">
        <v>100</v>
      </c>
      <c r="L78" s="569">
        <v>100</v>
      </c>
      <c r="M78" s="157">
        <v>100</v>
      </c>
      <c r="N78" s="808">
        <v>90</v>
      </c>
      <c r="O78" s="909">
        <f>'METAS 2021'!N77</f>
        <v>100</v>
      </c>
      <c r="P78" s="950">
        <v>83.3</v>
      </c>
      <c r="Q78" s="950">
        <f>'SUGESTÃO DA ÁREA TÉCNICA 2021'!AJ77</f>
        <v>0</v>
      </c>
      <c r="R78" s="950">
        <f>'METAS 2021'!AJ77</f>
        <v>0</v>
      </c>
      <c r="S78" s="950">
        <f>'RESULTADO 2021'!AK77</f>
        <v>0</v>
      </c>
      <c r="T78" s="63" t="s">
        <v>72</v>
      </c>
    </row>
    <row r="79" spans="1:20" ht="18" customHeight="1">
      <c r="A79" s="37" t="s">
        <v>68</v>
      </c>
      <c r="B79" s="578">
        <v>0.85</v>
      </c>
      <c r="C79" s="584">
        <v>1</v>
      </c>
      <c r="D79" s="349">
        <v>85</v>
      </c>
      <c r="E79" s="1415"/>
      <c r="F79" s="410">
        <v>100</v>
      </c>
      <c r="G79" s="63">
        <v>85</v>
      </c>
      <c r="H79" s="349">
        <v>85</v>
      </c>
      <c r="I79" s="187" t="s">
        <v>273</v>
      </c>
      <c r="J79" s="414">
        <v>100</v>
      </c>
      <c r="K79" s="187">
        <v>100</v>
      </c>
      <c r="L79" s="351">
        <v>100</v>
      </c>
      <c r="M79" s="413">
        <v>100</v>
      </c>
      <c r="N79" s="808">
        <v>90</v>
      </c>
      <c r="O79" s="909">
        <f>'METAS 2021'!N78</f>
        <v>90</v>
      </c>
      <c r="P79" s="950">
        <v>100</v>
      </c>
      <c r="Q79" s="950">
        <f>'SUGESTÃO DA ÁREA TÉCNICA 2021'!AJ78</f>
        <v>0</v>
      </c>
      <c r="R79" s="950">
        <f>'METAS 2021'!AJ78</f>
        <v>0</v>
      </c>
      <c r="S79" s="950">
        <f>'RESULTADO 2021'!AK78</f>
        <v>0</v>
      </c>
      <c r="T79" s="63" t="s">
        <v>72</v>
      </c>
    </row>
    <row r="80" spans="1:20" ht="13.5" customHeight="1">
      <c r="A80" s="39"/>
      <c r="B80" s="287"/>
      <c r="C80" s="234"/>
      <c r="D80" s="288"/>
      <c r="E80" s="235"/>
      <c r="F80" s="176"/>
      <c r="G80" s="176"/>
      <c r="H80" s="176"/>
      <c r="I80" s="236"/>
      <c r="J80" s="236"/>
      <c r="K80" s="236"/>
      <c r="L80" s="286"/>
      <c r="M80" s="286"/>
      <c r="N80" s="588"/>
      <c r="O80" s="286"/>
      <c r="P80" s="286"/>
      <c r="Q80" s="286"/>
      <c r="R80" s="286"/>
      <c r="S80" s="286"/>
      <c r="T80" s="237"/>
    </row>
    <row r="81" spans="1:20" ht="13.5" customHeight="1">
      <c r="A81" s="1397" t="s">
        <v>632</v>
      </c>
      <c r="B81" s="1397"/>
      <c r="C81" s="1397"/>
      <c r="D81" s="1397"/>
      <c r="E81" s="1397"/>
      <c r="F81" s="1397"/>
      <c r="G81" s="1397"/>
      <c r="H81" s="1397"/>
      <c r="I81" s="1397"/>
      <c r="J81" s="1397"/>
      <c r="K81" s="1397"/>
      <c r="L81" s="1397"/>
      <c r="M81" s="1397"/>
      <c r="N81" s="1397"/>
      <c r="O81" s="1397"/>
      <c r="P81" s="1397"/>
      <c r="Q81" s="1397"/>
      <c r="R81" s="1397"/>
      <c r="S81" s="1397"/>
      <c r="T81" s="1397"/>
    </row>
    <row r="82" spans="1:20" ht="21" customHeight="1">
      <c r="A82" s="337" t="s">
        <v>487</v>
      </c>
      <c r="B82" s="338"/>
      <c r="C82" s="339"/>
      <c r="D82" s="564"/>
      <c r="E82" s="340"/>
      <c r="F82" s="560"/>
      <c r="G82" s="553"/>
      <c r="H82" s="553"/>
      <c r="I82" s="553"/>
      <c r="J82" s="553"/>
      <c r="K82" s="553"/>
      <c r="L82" s="553"/>
      <c r="M82" s="567"/>
      <c r="N82" s="553"/>
      <c r="O82" s="553"/>
      <c r="P82" s="553"/>
      <c r="Q82" s="553"/>
      <c r="R82" s="553"/>
      <c r="S82" s="553"/>
      <c r="T82" s="554"/>
    </row>
    <row r="83" spans="1:20" ht="13.5" customHeight="1">
      <c r="A83" s="1390" t="s">
        <v>633</v>
      </c>
      <c r="B83" s="1390"/>
      <c r="C83" s="1390"/>
      <c r="D83" s="1390"/>
      <c r="E83" s="1390"/>
      <c r="F83" s="1390"/>
      <c r="G83" s="1390"/>
      <c r="H83" s="1390"/>
      <c r="I83" s="1390"/>
      <c r="J83" s="1390"/>
      <c r="K83" s="1390"/>
      <c r="L83" s="1390"/>
      <c r="M83" s="1390"/>
      <c r="N83" s="1390"/>
      <c r="O83" s="1390"/>
      <c r="P83" s="1390"/>
      <c r="Q83" s="1390"/>
      <c r="R83" s="1390"/>
      <c r="S83" s="1390"/>
      <c r="T83" s="1390"/>
    </row>
    <row r="84" spans="1:20" ht="18.75" customHeight="1">
      <c r="A84" s="1390"/>
      <c r="B84" s="1390"/>
      <c r="C84" s="1390"/>
      <c r="D84" s="1390"/>
      <c r="E84" s="1390"/>
      <c r="F84" s="1390"/>
      <c r="G84" s="1390"/>
      <c r="H84" s="1390"/>
      <c r="I84" s="1390"/>
      <c r="J84" s="1390"/>
      <c r="K84" s="1390"/>
      <c r="L84" s="1390"/>
      <c r="M84" s="1390"/>
      <c r="N84" s="1390"/>
      <c r="O84" s="1390"/>
      <c r="P84" s="1390"/>
      <c r="Q84" s="1390"/>
      <c r="R84" s="1390"/>
      <c r="S84" s="1390"/>
      <c r="T84" s="1390"/>
    </row>
    <row r="85" spans="1:20" ht="14.25" customHeight="1">
      <c r="A85" s="589"/>
      <c r="B85" s="590"/>
      <c r="C85" s="590"/>
      <c r="D85" s="590"/>
      <c r="E85" s="590"/>
      <c r="F85" s="590"/>
      <c r="G85" s="590"/>
      <c r="I85" s="590"/>
      <c r="J85" s="590"/>
      <c r="K85" s="590"/>
      <c r="L85" s="591"/>
      <c r="M85" s="591"/>
      <c r="N85" s="591"/>
      <c r="O85" s="591"/>
      <c r="P85" s="591"/>
      <c r="Q85" s="591"/>
      <c r="R85" s="591"/>
      <c r="S85" s="591"/>
      <c r="T85" s="591"/>
    </row>
    <row r="86" spans="1:20" ht="14.25" customHeight="1">
      <c r="A86" s="1399" t="s">
        <v>677</v>
      </c>
      <c r="B86" s="1400"/>
      <c r="C86" s="1400"/>
      <c r="D86" s="1401"/>
      <c r="L86" s="520"/>
      <c r="M86" s="520"/>
      <c r="N86" s="519"/>
      <c r="O86" s="520"/>
      <c r="P86" s="520"/>
      <c r="Q86" s="520"/>
      <c r="R86" s="520"/>
      <c r="S86" s="520"/>
      <c r="T86" s="520"/>
    </row>
    <row r="87" spans="1:20" ht="14.25" customHeight="1">
      <c r="A87" s="546" t="s">
        <v>629</v>
      </c>
      <c r="B87" s="547"/>
      <c r="C87" s="548"/>
      <c r="D87" s="341">
        <v>1</v>
      </c>
      <c r="L87" s="520"/>
      <c r="M87" s="520"/>
      <c r="O87" s="520"/>
      <c r="P87" s="520"/>
      <c r="Q87" s="520"/>
      <c r="R87" s="520"/>
      <c r="S87" s="520"/>
      <c r="T87" s="520"/>
    </row>
    <row r="88" spans="1:20" ht="24.75" customHeight="1">
      <c r="A88" s="549" t="s">
        <v>630</v>
      </c>
      <c r="B88" s="550"/>
      <c r="C88" s="551"/>
      <c r="D88" s="266" t="s">
        <v>635</v>
      </c>
      <c r="L88" s="520"/>
      <c r="M88" s="520"/>
      <c r="O88" s="520"/>
      <c r="P88" s="520"/>
      <c r="Q88" s="520"/>
      <c r="R88" s="520"/>
      <c r="S88" s="520"/>
      <c r="T88" s="520"/>
    </row>
    <row r="89" spans="1:20" ht="14.25" customHeight="1">
      <c r="A89" s="546" t="s">
        <v>631</v>
      </c>
      <c r="B89" s="547"/>
      <c r="C89" s="548"/>
      <c r="D89" s="329" t="s">
        <v>634</v>
      </c>
      <c r="L89" s="520"/>
      <c r="M89" s="520"/>
      <c r="O89" s="520"/>
      <c r="P89" s="520"/>
      <c r="Q89" s="520"/>
      <c r="R89" s="520"/>
      <c r="S89" s="520"/>
      <c r="T89" s="520"/>
    </row>
    <row r="90" spans="1:20" ht="14.25" customHeight="1">
      <c r="A90" s="1396" t="s">
        <v>649</v>
      </c>
      <c r="B90" s="1396"/>
      <c r="C90" s="1396"/>
      <c r="D90" s="1396"/>
      <c r="L90" s="520"/>
      <c r="M90" s="520"/>
      <c r="O90" s="520"/>
      <c r="P90" s="520"/>
      <c r="Q90" s="520"/>
      <c r="R90" s="520"/>
      <c r="S90" s="520"/>
      <c r="T90" s="520"/>
    </row>
  </sheetData>
  <mergeCells count="21">
    <mergeCell ref="E36:E60"/>
    <mergeCell ref="E62:E79"/>
    <mergeCell ref="B7:C7"/>
    <mergeCell ref="A81:T81"/>
    <mergeCell ref="Q7:S7"/>
    <mergeCell ref="A90:D90"/>
    <mergeCell ref="D7:F7"/>
    <mergeCell ref="N7:P7"/>
    <mergeCell ref="A86:D86"/>
    <mergeCell ref="A1:T1"/>
    <mergeCell ref="A83:T84"/>
    <mergeCell ref="K7:M7"/>
    <mergeCell ref="A2:U2"/>
    <mergeCell ref="A3:U3"/>
    <mergeCell ref="A4:U4"/>
    <mergeCell ref="T7:T8"/>
    <mergeCell ref="G7:J7"/>
    <mergeCell ref="A7:A8"/>
    <mergeCell ref="A5:U5"/>
    <mergeCell ref="A6:U6"/>
    <mergeCell ref="E10:E34"/>
  </mergeCells>
  <conditionalFormatting sqref="H20:H25 H75:H79 H69:H73 H62:H67 H56:H60 H49:H54 H27:H28 H36:H38 H10:H14 H16:H18 H40:H41 H44:H47 H30:H34">
    <cfRule type="cellIs" dxfId="10" priority="3" operator="lessThan">
      <formula>84.99</formula>
    </cfRule>
  </conditionalFormatting>
  <conditionalFormatting sqref="H29">
    <cfRule type="cellIs" dxfId="9" priority="1" operator="lessThan">
      <formula>84.99</formula>
    </cfRule>
  </conditionalFormatting>
  <pageMargins left="0.39370078740157483" right="0.39370078740157483" top="0.19685039370078741" bottom="0.19685039370078741" header="0.35433070866141736" footer="0.35433070866141736"/>
  <pageSetup paperSize="9" scale="58" orientation="landscape" r:id="rId1"/>
  <rowBreaks count="1" manualBreakCount="1">
    <brk id="47" max="1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92"/>
  <sheetViews>
    <sheetView view="pageBreakPreview" topLeftCell="A4" zoomScale="77" zoomScaleNormal="160" zoomScaleSheetLayoutView="77" workbookViewId="0">
      <pane xSplit="3" ySplit="4" topLeftCell="H8" activePane="bottomRight" state="frozen"/>
      <selection activeCell="A4" sqref="A4"/>
      <selection pane="topRight" activeCell="D4" sqref="D4"/>
      <selection pane="bottomLeft" activeCell="A8" sqref="A8"/>
      <selection pane="bottomRight" activeCell="P8" sqref="P8"/>
    </sheetView>
  </sheetViews>
  <sheetFormatPr defaultColWidth="30.85546875" defaultRowHeight="14.25"/>
  <cols>
    <col min="1" max="1" width="35.140625" style="27" customWidth="1"/>
    <col min="2" max="2" width="11.5703125" style="27" hidden="1" customWidth="1"/>
    <col min="3" max="3" width="13" style="27" hidden="1" customWidth="1"/>
    <col min="4" max="4" width="13.28515625" style="27" customWidth="1"/>
    <col min="5" max="5" width="21.85546875" style="27" customWidth="1"/>
    <col min="6" max="6" width="13.28515625" style="27" customWidth="1"/>
    <col min="7" max="7" width="22.42578125" style="27" customWidth="1"/>
    <col min="8" max="8" width="13.140625" style="27" customWidth="1"/>
    <col min="9" max="9" width="17.28515625" style="27" hidden="1" customWidth="1"/>
    <col min="10" max="10" width="13.7109375" style="27" customWidth="1"/>
    <col min="11" max="11" width="20.85546875" style="27" customWidth="1"/>
    <col min="12" max="13" width="15.42578125" style="270" customWidth="1"/>
    <col min="14" max="14" width="21.85546875" style="270" customWidth="1"/>
    <col min="15" max="15" width="15.42578125" style="270" customWidth="1"/>
    <col min="16" max="16" width="16.7109375" style="270" customWidth="1"/>
    <col min="17" max="17" width="20.7109375" style="270" customWidth="1"/>
    <col min="18" max="19" width="15.42578125" style="270" customWidth="1"/>
    <col min="20" max="20" width="12.7109375" style="27" customWidth="1"/>
    <col min="21" max="16384" width="30.85546875" style="27"/>
  </cols>
  <sheetData>
    <row r="1" spans="1:22" ht="91.5" customHeight="1">
      <c r="A1" s="1405"/>
      <c r="B1" s="1405"/>
      <c r="C1" s="1405"/>
      <c r="D1" s="1405"/>
      <c r="E1" s="1405"/>
      <c r="F1" s="1405"/>
      <c r="G1" s="1405"/>
      <c r="H1" s="1405"/>
      <c r="I1" s="1405"/>
      <c r="J1" s="1405"/>
      <c r="K1" s="1405"/>
      <c r="L1" s="1405"/>
      <c r="M1" s="1405"/>
      <c r="N1" s="1405"/>
      <c r="O1" s="1405"/>
      <c r="P1" s="1405"/>
      <c r="Q1" s="1405"/>
      <c r="R1" s="1405"/>
      <c r="S1" s="1405"/>
      <c r="T1" s="1405"/>
    </row>
    <row r="2" spans="1:22" ht="19.5" customHeight="1">
      <c r="A2" s="1416" t="s">
        <v>636</v>
      </c>
      <c r="B2" s="1416"/>
      <c r="C2" s="1416"/>
      <c r="D2" s="1416"/>
      <c r="E2" s="1416"/>
      <c r="F2" s="1416"/>
      <c r="G2" s="1416"/>
      <c r="H2" s="1416"/>
      <c r="I2" s="1416"/>
      <c r="J2" s="1416"/>
      <c r="K2" s="1416"/>
      <c r="L2" s="1416"/>
      <c r="M2" s="1416"/>
      <c r="N2" s="1416"/>
      <c r="O2" s="1416"/>
      <c r="P2" s="1416"/>
      <c r="Q2" s="1416"/>
      <c r="R2" s="1416"/>
      <c r="S2" s="1416"/>
      <c r="T2" s="1416"/>
      <c r="U2" s="1416"/>
    </row>
    <row r="3" spans="1:22" ht="11.25" customHeight="1">
      <c r="A3" s="1418"/>
      <c r="B3" s="1418"/>
      <c r="C3" s="1418"/>
      <c r="D3" s="1418"/>
      <c r="E3" s="1418"/>
      <c r="F3" s="1418"/>
      <c r="G3" s="1418"/>
      <c r="H3" s="1418"/>
      <c r="I3" s="1418"/>
      <c r="J3" s="1418"/>
      <c r="K3" s="1418"/>
      <c r="L3" s="1418"/>
      <c r="M3" s="1418"/>
      <c r="N3" s="1418"/>
      <c r="O3" s="1418"/>
      <c r="P3" s="1418"/>
      <c r="Q3" s="1418"/>
      <c r="R3" s="1418"/>
      <c r="S3" s="1418"/>
      <c r="T3" s="1418"/>
      <c r="U3" s="28"/>
      <c r="V3" s="28"/>
    </row>
    <row r="4" spans="1:22" ht="15" customHeight="1">
      <c r="A4" s="1407" t="s">
        <v>223</v>
      </c>
      <c r="B4" s="1407"/>
      <c r="C4" s="1407"/>
      <c r="D4" s="1407"/>
      <c r="E4" s="1407"/>
      <c r="F4" s="1407"/>
      <c r="G4" s="1407"/>
      <c r="H4" s="1407"/>
      <c r="I4" s="1407"/>
      <c r="J4" s="1407"/>
      <c r="K4" s="1407"/>
      <c r="L4" s="1407"/>
      <c r="M4" s="1407"/>
      <c r="N4" s="1407"/>
      <c r="O4" s="1407"/>
      <c r="P4" s="1407"/>
      <c r="Q4" s="1407"/>
      <c r="R4" s="1407"/>
      <c r="S4" s="1407"/>
      <c r="T4" s="1407"/>
      <c r="U4" s="28"/>
      <c r="V4" s="28"/>
    </row>
    <row r="5" spans="1:22" ht="18.75">
      <c r="A5" s="1407" t="s">
        <v>353</v>
      </c>
      <c r="B5" s="1407"/>
      <c r="C5" s="1407"/>
      <c r="D5" s="1407"/>
      <c r="E5" s="1407"/>
      <c r="F5" s="1407"/>
      <c r="G5" s="1407"/>
      <c r="H5" s="1407"/>
      <c r="I5" s="1407"/>
      <c r="J5" s="1407"/>
      <c r="K5" s="1407"/>
      <c r="L5" s="1407"/>
      <c r="M5" s="1407"/>
      <c r="N5" s="1407"/>
      <c r="O5" s="1407"/>
      <c r="P5" s="1407"/>
      <c r="Q5" s="1407"/>
      <c r="R5" s="1407"/>
      <c r="S5" s="1407"/>
      <c r="T5" s="1407"/>
      <c r="U5" s="28"/>
      <c r="V5" s="28"/>
    </row>
    <row r="6" spans="1:22" ht="18.75">
      <c r="A6" s="1417" t="s">
        <v>714</v>
      </c>
      <c r="B6" s="1417"/>
      <c r="C6" s="1417"/>
      <c r="D6" s="1417"/>
      <c r="E6" s="1417"/>
      <c r="F6" s="1417"/>
      <c r="G6" s="1417"/>
      <c r="H6" s="1417"/>
      <c r="I6" s="1417"/>
      <c r="J6" s="1417"/>
      <c r="K6" s="1417"/>
      <c r="L6" s="1417"/>
      <c r="M6" s="1417"/>
      <c r="N6" s="1417"/>
      <c r="O6" s="1417"/>
      <c r="P6" s="1417"/>
      <c r="Q6" s="1417"/>
      <c r="R6" s="1417"/>
      <c r="S6" s="1417"/>
      <c r="T6" s="1417"/>
      <c r="U6" s="28"/>
      <c r="V6" s="28"/>
    </row>
    <row r="7" spans="1:22" ht="18.75">
      <c r="A7" s="1410" t="s">
        <v>70</v>
      </c>
      <c r="B7" s="1402">
        <v>2017</v>
      </c>
      <c r="C7" s="1404"/>
      <c r="D7" s="1402">
        <v>2018</v>
      </c>
      <c r="E7" s="1403"/>
      <c r="F7" s="1404"/>
      <c r="G7" s="1402">
        <v>2019</v>
      </c>
      <c r="H7" s="1403"/>
      <c r="I7" s="1403"/>
      <c r="J7" s="1404"/>
      <c r="K7" s="1386">
        <v>2020</v>
      </c>
      <c r="L7" s="1387"/>
      <c r="M7" s="1388"/>
      <c r="N7" s="1386">
        <v>2021</v>
      </c>
      <c r="O7" s="1387"/>
      <c r="P7" s="1388"/>
      <c r="Q7" s="1386">
        <v>2022</v>
      </c>
      <c r="R7" s="1387"/>
      <c r="S7" s="1388"/>
      <c r="T7" s="1408" t="s">
        <v>71</v>
      </c>
      <c r="U7" s="28"/>
      <c r="V7" s="28"/>
    </row>
    <row r="8" spans="1:22" ht="76.5" customHeight="1">
      <c r="A8" s="1411"/>
      <c r="B8" s="298" t="s">
        <v>480</v>
      </c>
      <c r="C8" s="298" t="s">
        <v>97</v>
      </c>
      <c r="D8" s="331" t="s">
        <v>488</v>
      </c>
      <c r="E8" s="298" t="s">
        <v>426</v>
      </c>
      <c r="F8" s="298" t="s">
        <v>222</v>
      </c>
      <c r="G8" s="298" t="s">
        <v>427</v>
      </c>
      <c r="H8" s="1148" t="s">
        <v>482</v>
      </c>
      <c r="I8" s="298" t="s">
        <v>423</v>
      </c>
      <c r="J8" s="298" t="s">
        <v>484</v>
      </c>
      <c r="K8" s="298" t="s">
        <v>489</v>
      </c>
      <c r="L8" s="1148" t="s">
        <v>486</v>
      </c>
      <c r="M8" s="300" t="s">
        <v>599</v>
      </c>
      <c r="N8" s="402" t="s">
        <v>641</v>
      </c>
      <c r="O8" s="1148" t="s">
        <v>640</v>
      </c>
      <c r="P8" s="1270" t="s">
        <v>774</v>
      </c>
      <c r="Q8" s="1142" t="s">
        <v>762</v>
      </c>
      <c r="R8" s="1148" t="s">
        <v>754</v>
      </c>
      <c r="S8" s="1142" t="s">
        <v>760</v>
      </c>
      <c r="T8" s="1409"/>
    </row>
    <row r="9" spans="1:22" ht="15" customHeight="1">
      <c r="A9" s="296" t="s">
        <v>0</v>
      </c>
      <c r="B9" s="594"/>
      <c r="C9" s="594"/>
      <c r="D9" s="594"/>
      <c r="E9" s="71"/>
      <c r="F9" s="71"/>
      <c r="G9" s="594"/>
      <c r="H9" s="594"/>
      <c r="I9" s="71"/>
      <c r="J9" s="71"/>
      <c r="K9" s="71"/>
      <c r="L9" s="594"/>
      <c r="M9" s="594"/>
      <c r="N9" s="594"/>
      <c r="O9" s="594"/>
      <c r="P9" s="594"/>
      <c r="Q9" s="594"/>
      <c r="R9" s="594"/>
      <c r="S9" s="594"/>
      <c r="T9" s="71"/>
    </row>
    <row r="10" spans="1:22" ht="19.5" customHeight="1">
      <c r="A10" s="37" t="s">
        <v>1</v>
      </c>
      <c r="B10" s="585">
        <v>0.9</v>
      </c>
      <c r="C10" s="585">
        <v>1</v>
      </c>
      <c r="D10" s="349">
        <v>95</v>
      </c>
      <c r="E10" s="1413" t="s">
        <v>332</v>
      </c>
      <c r="F10" s="410">
        <v>95.5</v>
      </c>
      <c r="G10" s="63">
        <v>90</v>
      </c>
      <c r="H10" s="349">
        <v>90</v>
      </c>
      <c r="I10" s="187" t="s">
        <v>273</v>
      </c>
      <c r="J10" s="595">
        <v>88.89</v>
      </c>
      <c r="K10" s="187">
        <v>90</v>
      </c>
      <c r="L10" s="349" t="s">
        <v>600</v>
      </c>
      <c r="M10" s="187">
        <v>88.9</v>
      </c>
      <c r="N10" s="809">
        <v>90</v>
      </c>
      <c r="O10" s="911">
        <f>'METAS 2021'!O9</f>
        <v>90</v>
      </c>
      <c r="P10" s="808">
        <v>92.307692307692307</v>
      </c>
      <c r="Q10" s="808">
        <f>'SUGESTÃO DA ÁREA TÉCNICA 2021'!AK9</f>
        <v>0</v>
      </c>
      <c r="R10" s="808">
        <f>'METAS 2021'!AK9</f>
        <v>0</v>
      </c>
      <c r="S10" s="808">
        <f>'RESULTADO 2021'!AL9</f>
        <v>0</v>
      </c>
      <c r="T10" s="63" t="s">
        <v>72</v>
      </c>
    </row>
    <row r="11" spans="1:22" ht="15">
      <c r="A11" s="37" t="s">
        <v>2</v>
      </c>
      <c r="B11" s="198">
        <v>0.9</v>
      </c>
      <c r="C11" s="585">
        <v>0.98099999999999998</v>
      </c>
      <c r="D11" s="349">
        <v>98</v>
      </c>
      <c r="E11" s="1414"/>
      <c r="F11" s="268">
        <v>94.7</v>
      </c>
      <c r="G11" s="63">
        <v>90</v>
      </c>
      <c r="H11" s="349">
        <v>90</v>
      </c>
      <c r="I11" s="187" t="s">
        <v>273</v>
      </c>
      <c r="J11" s="413">
        <v>92.68</v>
      </c>
      <c r="K11" s="187">
        <v>95</v>
      </c>
      <c r="L11" s="349">
        <v>95</v>
      </c>
      <c r="M11" s="413">
        <v>95.5</v>
      </c>
      <c r="N11" s="809">
        <v>90</v>
      </c>
      <c r="O11" s="911">
        <f>'METAS 2021'!O10</f>
        <v>90</v>
      </c>
      <c r="P11" s="808">
        <v>100</v>
      </c>
      <c r="Q11" s="808">
        <f>'SUGESTÃO DA ÁREA TÉCNICA 2021'!AK10</f>
        <v>0</v>
      </c>
      <c r="R11" s="808">
        <f>'METAS 2021'!AK10</f>
        <v>0</v>
      </c>
      <c r="S11" s="808">
        <f>'RESULTADO 2021'!AL10</f>
        <v>0</v>
      </c>
      <c r="T11" s="63" t="s">
        <v>72</v>
      </c>
    </row>
    <row r="12" spans="1:22" ht="15">
      <c r="A12" s="37" t="s">
        <v>3</v>
      </c>
      <c r="B12" s="198">
        <v>0.9</v>
      </c>
      <c r="C12" s="585">
        <v>1</v>
      </c>
      <c r="D12" s="349">
        <v>90</v>
      </c>
      <c r="E12" s="1414"/>
      <c r="F12" s="268">
        <v>89</v>
      </c>
      <c r="G12" s="63">
        <v>90</v>
      </c>
      <c r="H12" s="349">
        <v>90</v>
      </c>
      <c r="I12" s="187" t="s">
        <v>273</v>
      </c>
      <c r="J12" s="413">
        <v>94.56</v>
      </c>
      <c r="K12" s="187">
        <v>95</v>
      </c>
      <c r="L12" s="349">
        <v>95</v>
      </c>
      <c r="M12" s="595">
        <v>90.31</v>
      </c>
      <c r="N12" s="809">
        <v>90</v>
      </c>
      <c r="O12" s="911">
        <f>'METAS 2021'!O11</f>
        <v>90</v>
      </c>
      <c r="P12" s="808">
        <v>88.311688311688314</v>
      </c>
      <c r="Q12" s="808">
        <f>'SUGESTÃO DA ÁREA TÉCNICA 2021'!AK11</f>
        <v>0</v>
      </c>
      <c r="R12" s="808">
        <f>'METAS 2021'!AK11</f>
        <v>0</v>
      </c>
      <c r="S12" s="808">
        <f>'RESULTADO 2021'!AL11</f>
        <v>0</v>
      </c>
      <c r="T12" s="63" t="s">
        <v>72</v>
      </c>
    </row>
    <row r="13" spans="1:22" ht="13.5" customHeight="1">
      <c r="A13" s="37" t="s">
        <v>4</v>
      </c>
      <c r="B13" s="198">
        <v>0.9</v>
      </c>
      <c r="C13" s="585">
        <v>0.97599999999999998</v>
      </c>
      <c r="D13" s="349">
        <v>95</v>
      </c>
      <c r="E13" s="1414"/>
      <c r="F13" s="268">
        <v>92.6</v>
      </c>
      <c r="G13" s="63">
        <v>90</v>
      </c>
      <c r="H13" s="349">
        <v>90</v>
      </c>
      <c r="I13" s="187" t="s">
        <v>273</v>
      </c>
      <c r="J13" s="413">
        <v>96.05</v>
      </c>
      <c r="K13" s="187">
        <v>100</v>
      </c>
      <c r="L13" s="349">
        <v>97</v>
      </c>
      <c r="M13" s="595">
        <v>96.97</v>
      </c>
      <c r="N13" s="809">
        <v>90</v>
      </c>
      <c r="O13" s="911">
        <f>'METAS 2021'!O12</f>
        <v>0</v>
      </c>
      <c r="P13" s="808">
        <v>94.594594594594597</v>
      </c>
      <c r="Q13" s="808">
        <f>'SUGESTÃO DA ÁREA TÉCNICA 2021'!AK12</f>
        <v>0</v>
      </c>
      <c r="R13" s="808">
        <f>'METAS 2021'!AK12</f>
        <v>0</v>
      </c>
      <c r="S13" s="808">
        <f>'RESULTADO 2021'!AL12</f>
        <v>0</v>
      </c>
      <c r="T13" s="63" t="s">
        <v>72</v>
      </c>
    </row>
    <row r="14" spans="1:22" ht="13.5" customHeight="1">
      <c r="A14" s="37" t="s">
        <v>5</v>
      </c>
      <c r="B14" s="198">
        <v>0.9</v>
      </c>
      <c r="C14" s="585">
        <v>0.66700000000000004</v>
      </c>
      <c r="D14" s="349">
        <v>95</v>
      </c>
      <c r="E14" s="1414"/>
      <c r="F14" s="268">
        <v>66.099999999999994</v>
      </c>
      <c r="G14" s="63">
        <v>90</v>
      </c>
      <c r="H14" s="349">
        <v>90</v>
      </c>
      <c r="I14" s="187" t="s">
        <v>273</v>
      </c>
      <c r="J14" s="595">
        <v>81.13</v>
      </c>
      <c r="K14" s="187">
        <v>90</v>
      </c>
      <c r="L14" s="349">
        <v>90</v>
      </c>
      <c r="M14" s="413">
        <v>90.91</v>
      </c>
      <c r="N14" s="809">
        <v>90</v>
      </c>
      <c r="O14" s="911">
        <f>'METAS 2021'!O13</f>
        <v>90</v>
      </c>
      <c r="P14" s="808">
        <v>97.435897435897431</v>
      </c>
      <c r="Q14" s="808">
        <f>'SUGESTÃO DA ÁREA TÉCNICA 2021'!AK13</f>
        <v>0</v>
      </c>
      <c r="R14" s="808">
        <f>'METAS 2021'!AK13</f>
        <v>0</v>
      </c>
      <c r="S14" s="808">
        <f>'RESULTADO 2021'!AL13</f>
        <v>0</v>
      </c>
      <c r="T14" s="63" t="s">
        <v>72</v>
      </c>
    </row>
    <row r="15" spans="1:22" ht="13.5" customHeight="1">
      <c r="A15" s="37" t="s">
        <v>6</v>
      </c>
      <c r="B15" s="198">
        <v>0.9</v>
      </c>
      <c r="C15" s="585">
        <v>0.81299999999999994</v>
      </c>
      <c r="D15" s="349">
        <v>79.599999999999994</v>
      </c>
      <c r="E15" s="1414"/>
      <c r="F15" s="410">
        <v>79.599999999999994</v>
      </c>
      <c r="G15" s="63">
        <v>90</v>
      </c>
      <c r="H15" s="349">
        <v>90</v>
      </c>
      <c r="I15" s="187" t="s">
        <v>273</v>
      </c>
      <c r="J15" s="595">
        <v>74.14</v>
      </c>
      <c r="K15" s="187">
        <v>90</v>
      </c>
      <c r="L15" s="349">
        <v>90</v>
      </c>
      <c r="M15" s="413">
        <v>90.91</v>
      </c>
      <c r="N15" s="809">
        <v>90</v>
      </c>
      <c r="O15" s="911">
        <f>'METAS 2021'!O14</f>
        <v>90</v>
      </c>
      <c r="P15" s="808">
        <v>81.25</v>
      </c>
      <c r="Q15" s="808">
        <f>'SUGESTÃO DA ÁREA TÉCNICA 2021'!AK14</f>
        <v>0</v>
      </c>
      <c r="R15" s="808">
        <f>'METAS 2021'!AK14</f>
        <v>0</v>
      </c>
      <c r="S15" s="808">
        <f>'RESULTADO 2021'!AL14</f>
        <v>0</v>
      </c>
      <c r="T15" s="63" t="s">
        <v>72</v>
      </c>
    </row>
    <row r="16" spans="1:22" ht="13.5" customHeight="1">
      <c r="A16" s="37" t="s">
        <v>7</v>
      </c>
      <c r="B16" s="198">
        <v>0.95</v>
      </c>
      <c r="C16" s="585">
        <v>0.92300000000000004</v>
      </c>
      <c r="D16" s="349">
        <v>93</v>
      </c>
      <c r="E16" s="1414"/>
      <c r="F16" s="268">
        <v>86.7</v>
      </c>
      <c r="G16" s="63">
        <v>90</v>
      </c>
      <c r="H16" s="349">
        <v>90</v>
      </c>
      <c r="I16" s="187" t="s">
        <v>273</v>
      </c>
      <c r="J16" s="413">
        <v>91.57</v>
      </c>
      <c r="K16" s="187">
        <v>95</v>
      </c>
      <c r="L16" s="349">
        <v>95</v>
      </c>
      <c r="M16" s="595">
        <v>92.7</v>
      </c>
      <c r="N16" s="809">
        <v>90</v>
      </c>
      <c r="O16" s="911">
        <f>'METAS 2021'!O15</f>
        <v>90</v>
      </c>
      <c r="P16" s="808">
        <v>94.520547945205479</v>
      </c>
      <c r="Q16" s="808">
        <f>'SUGESTÃO DA ÁREA TÉCNICA 2021'!AK15</f>
        <v>0</v>
      </c>
      <c r="R16" s="808">
        <f>'METAS 2021'!AK15</f>
        <v>0</v>
      </c>
      <c r="S16" s="808">
        <f>'RESULTADO 2021'!AL15</f>
        <v>0</v>
      </c>
      <c r="T16" s="63" t="s">
        <v>72</v>
      </c>
    </row>
    <row r="17" spans="1:20" ht="18" customHeight="1">
      <c r="A17" s="37" t="s">
        <v>8</v>
      </c>
      <c r="B17" s="198">
        <v>0.85</v>
      </c>
      <c r="C17" s="585">
        <v>0.97899999999999998</v>
      </c>
      <c r="D17" s="349">
        <v>90</v>
      </c>
      <c r="E17" s="1414"/>
      <c r="F17" s="410">
        <v>92.2</v>
      </c>
      <c r="G17" s="63">
        <v>90</v>
      </c>
      <c r="H17" s="349">
        <v>92</v>
      </c>
      <c r="I17" s="187" t="s">
        <v>273</v>
      </c>
      <c r="J17" s="413">
        <v>92.59</v>
      </c>
      <c r="K17" s="187">
        <v>95</v>
      </c>
      <c r="L17" s="349">
        <v>95</v>
      </c>
      <c r="M17" s="595">
        <v>90.03</v>
      </c>
      <c r="N17" s="809">
        <v>90</v>
      </c>
      <c r="O17" s="911">
        <f>'METAS 2021'!O16</f>
        <v>90</v>
      </c>
      <c r="P17" s="808">
        <v>90.123456790123456</v>
      </c>
      <c r="Q17" s="808">
        <f>'SUGESTÃO DA ÁREA TÉCNICA 2021'!AK16</f>
        <v>0</v>
      </c>
      <c r="R17" s="808">
        <f>'METAS 2021'!AK16</f>
        <v>0</v>
      </c>
      <c r="S17" s="808">
        <f>'RESULTADO 2021'!AL16</f>
        <v>0</v>
      </c>
      <c r="T17" s="63" t="s">
        <v>72</v>
      </c>
    </row>
    <row r="18" spans="1:20" ht="28.5" customHeight="1">
      <c r="A18" s="37" t="s">
        <v>9</v>
      </c>
      <c r="B18" s="198">
        <v>0.9</v>
      </c>
      <c r="C18" s="585">
        <v>0.44800000000000001</v>
      </c>
      <c r="D18" s="582" t="s">
        <v>681</v>
      </c>
      <c r="E18" s="1414"/>
      <c r="F18" s="268">
        <v>83.3</v>
      </c>
      <c r="G18" s="63">
        <v>90</v>
      </c>
      <c r="H18" s="349">
        <v>90</v>
      </c>
      <c r="I18" s="187" t="s">
        <v>273</v>
      </c>
      <c r="J18" s="595">
        <v>70</v>
      </c>
      <c r="K18" s="187">
        <v>90</v>
      </c>
      <c r="L18" s="349" t="s">
        <v>600</v>
      </c>
      <c r="M18" s="157">
        <v>71.05</v>
      </c>
      <c r="N18" s="809">
        <v>90</v>
      </c>
      <c r="O18" s="911">
        <f>'METAS 2021'!O17</f>
        <v>90</v>
      </c>
      <c r="P18" s="808">
        <v>95.833333333333329</v>
      </c>
      <c r="Q18" s="808">
        <f>'SUGESTÃO DA ÁREA TÉCNICA 2021'!AK17</f>
        <v>0</v>
      </c>
      <c r="R18" s="808">
        <f>'METAS 2021'!AK17</f>
        <v>0</v>
      </c>
      <c r="S18" s="808">
        <f>'RESULTADO 2021'!AL17</f>
        <v>0</v>
      </c>
      <c r="T18" s="63" t="s">
        <v>72</v>
      </c>
    </row>
    <row r="19" spans="1:20" ht="13.5" customHeight="1">
      <c r="A19" s="296" t="s">
        <v>10</v>
      </c>
      <c r="B19" s="199"/>
      <c r="C19" s="594"/>
      <c r="D19" s="594"/>
      <c r="E19" s="1414"/>
      <c r="F19" s="596"/>
      <c r="G19" s="594"/>
      <c r="H19" s="594"/>
      <c r="I19" s="71"/>
      <c r="J19" s="596"/>
      <c r="K19" s="71"/>
      <c r="L19" s="594"/>
      <c r="M19" s="71"/>
      <c r="N19" s="796"/>
      <c r="O19" s="910"/>
      <c r="P19" s="951"/>
      <c r="Q19" s="951"/>
      <c r="R19" s="951"/>
      <c r="S19" s="951"/>
      <c r="T19" s="71"/>
    </row>
    <row r="20" spans="1:20" ht="13.5" customHeight="1">
      <c r="A20" s="37" t="s">
        <v>11</v>
      </c>
      <c r="B20" s="198">
        <v>0.9</v>
      </c>
      <c r="C20" s="585">
        <v>0.78</v>
      </c>
      <c r="D20" s="349">
        <v>95</v>
      </c>
      <c r="E20" s="1414"/>
      <c r="F20" s="410">
        <v>96.1</v>
      </c>
      <c r="G20" s="63">
        <v>90</v>
      </c>
      <c r="H20" s="349">
        <v>97</v>
      </c>
      <c r="I20" s="187" t="s">
        <v>273</v>
      </c>
      <c r="J20" s="595">
        <v>92</v>
      </c>
      <c r="K20" s="187">
        <v>95</v>
      </c>
      <c r="L20" s="349">
        <v>95</v>
      </c>
      <c r="M20" s="413">
        <v>100</v>
      </c>
      <c r="N20" s="809">
        <v>90</v>
      </c>
      <c r="O20" s="911">
        <f>'METAS 2021'!O19</f>
        <v>90</v>
      </c>
      <c r="P20" s="808">
        <v>96.296296296296291</v>
      </c>
      <c r="Q20" s="808">
        <f>'SUGESTÃO DA ÁREA TÉCNICA 2021'!AK19</f>
        <v>0</v>
      </c>
      <c r="R20" s="808">
        <f>'METAS 2021'!AK19</f>
        <v>0</v>
      </c>
      <c r="S20" s="808">
        <f>'RESULTADO 2021'!AL19</f>
        <v>0</v>
      </c>
      <c r="T20" s="63" t="s">
        <v>72</v>
      </c>
    </row>
    <row r="21" spans="1:20" ht="13.5" customHeight="1">
      <c r="A21" s="37" t="s">
        <v>12</v>
      </c>
      <c r="B21" s="198">
        <v>0.9</v>
      </c>
      <c r="C21" s="585">
        <v>1</v>
      </c>
      <c r="D21" s="349">
        <v>95</v>
      </c>
      <c r="E21" s="1414"/>
      <c r="F21" s="268">
        <v>84.6</v>
      </c>
      <c r="G21" s="63">
        <v>90</v>
      </c>
      <c r="H21" s="349">
        <v>90</v>
      </c>
      <c r="I21" s="187" t="s">
        <v>273</v>
      </c>
      <c r="J21" s="413">
        <v>91.67</v>
      </c>
      <c r="K21" s="187">
        <v>95</v>
      </c>
      <c r="L21" s="349">
        <v>95</v>
      </c>
      <c r="M21" s="595">
        <v>88.2</v>
      </c>
      <c r="N21" s="809">
        <v>90</v>
      </c>
      <c r="O21" s="911">
        <f>'METAS 2021'!O20</f>
        <v>90</v>
      </c>
      <c r="P21" s="808">
        <v>100</v>
      </c>
      <c r="Q21" s="808">
        <f>'SUGESTÃO DA ÁREA TÉCNICA 2021'!AK20</f>
        <v>0</v>
      </c>
      <c r="R21" s="808">
        <f>'METAS 2021'!AK20</f>
        <v>0</v>
      </c>
      <c r="S21" s="808">
        <f>'RESULTADO 2021'!AL20</f>
        <v>0</v>
      </c>
      <c r="T21" s="63" t="s">
        <v>72</v>
      </c>
    </row>
    <row r="22" spans="1:20" ht="13.5" customHeight="1">
      <c r="A22" s="37" t="s">
        <v>13</v>
      </c>
      <c r="B22" s="198">
        <v>0.9</v>
      </c>
      <c r="C22" s="585">
        <v>1</v>
      </c>
      <c r="D22" s="349">
        <v>95</v>
      </c>
      <c r="E22" s="1414"/>
      <c r="F22" s="268">
        <v>92.5</v>
      </c>
      <c r="G22" s="63">
        <v>90</v>
      </c>
      <c r="H22" s="349">
        <v>90</v>
      </c>
      <c r="I22" s="187" t="s">
        <v>273</v>
      </c>
      <c r="J22" s="413">
        <v>100</v>
      </c>
      <c r="K22" s="187">
        <v>100</v>
      </c>
      <c r="L22" s="349">
        <v>95</v>
      </c>
      <c r="M22" s="413">
        <v>96.1</v>
      </c>
      <c r="N22" s="809">
        <v>90</v>
      </c>
      <c r="O22" s="911">
        <f>'METAS 2021'!O21</f>
        <v>90</v>
      </c>
      <c r="P22" s="808">
        <v>100</v>
      </c>
      <c r="Q22" s="808">
        <f>'SUGESTÃO DA ÁREA TÉCNICA 2021'!AK21</f>
        <v>0</v>
      </c>
      <c r="R22" s="808">
        <f>'METAS 2021'!AK21</f>
        <v>0</v>
      </c>
      <c r="S22" s="808">
        <f>'RESULTADO 2021'!AL21</f>
        <v>0</v>
      </c>
      <c r="T22" s="63" t="s">
        <v>72</v>
      </c>
    </row>
    <row r="23" spans="1:20" ht="13.5" customHeight="1">
      <c r="A23" s="37" t="s">
        <v>14</v>
      </c>
      <c r="B23" s="198">
        <v>0.9</v>
      </c>
      <c r="C23" s="585">
        <v>0.92700000000000005</v>
      </c>
      <c r="D23" s="349">
        <v>95</v>
      </c>
      <c r="E23" s="1414"/>
      <c r="F23" s="268">
        <v>89.2</v>
      </c>
      <c r="G23" s="63">
        <v>90</v>
      </c>
      <c r="H23" s="349">
        <v>95</v>
      </c>
      <c r="I23" s="187" t="s">
        <v>273</v>
      </c>
      <c r="J23" s="413">
        <v>95.83</v>
      </c>
      <c r="K23" s="187">
        <v>100</v>
      </c>
      <c r="L23" s="349">
        <v>96</v>
      </c>
      <c r="M23" s="595">
        <v>95.45</v>
      </c>
      <c r="N23" s="809">
        <v>90</v>
      </c>
      <c r="O23" s="911">
        <f>'METAS 2021'!O22</f>
        <v>90</v>
      </c>
      <c r="P23" s="808">
        <v>95.652173913043484</v>
      </c>
      <c r="Q23" s="808">
        <f>'SUGESTÃO DA ÁREA TÉCNICA 2021'!AK22</f>
        <v>0</v>
      </c>
      <c r="R23" s="808">
        <f>'METAS 2021'!AK22</f>
        <v>0</v>
      </c>
      <c r="S23" s="808">
        <f>'RESULTADO 2021'!AL22</f>
        <v>0</v>
      </c>
      <c r="T23" s="63" t="s">
        <v>72</v>
      </c>
    </row>
    <row r="24" spans="1:20" ht="13.5" customHeight="1">
      <c r="A24" s="37" t="s">
        <v>15</v>
      </c>
      <c r="B24" s="198">
        <v>0.95</v>
      </c>
      <c r="C24" s="585">
        <v>0.94</v>
      </c>
      <c r="D24" s="349">
        <v>100</v>
      </c>
      <c r="E24" s="1414"/>
      <c r="F24" s="268">
        <v>94.2</v>
      </c>
      <c r="G24" s="63">
        <v>90</v>
      </c>
      <c r="H24" s="349">
        <v>95</v>
      </c>
      <c r="I24" s="187" t="s">
        <v>273</v>
      </c>
      <c r="J24" s="595">
        <v>91.95</v>
      </c>
      <c r="K24" s="187">
        <v>95</v>
      </c>
      <c r="L24" s="349">
        <v>95</v>
      </c>
      <c r="M24" s="413">
        <v>97.26</v>
      </c>
      <c r="N24" s="809">
        <v>90</v>
      </c>
      <c r="O24" s="911">
        <f>'METAS 2021'!O23</f>
        <v>97</v>
      </c>
      <c r="P24" s="808">
        <v>98.35164835164835</v>
      </c>
      <c r="Q24" s="808">
        <f>'SUGESTÃO DA ÁREA TÉCNICA 2021'!AK23</f>
        <v>0</v>
      </c>
      <c r="R24" s="808">
        <f>'METAS 2021'!AK23</f>
        <v>0</v>
      </c>
      <c r="S24" s="808">
        <f>'RESULTADO 2021'!AL23</f>
        <v>0</v>
      </c>
      <c r="T24" s="63" t="s">
        <v>72</v>
      </c>
    </row>
    <row r="25" spans="1:20" ht="13.5" customHeight="1">
      <c r="A25" s="37" t="s">
        <v>16</v>
      </c>
      <c r="B25" s="198">
        <v>0.9</v>
      </c>
      <c r="C25" s="585">
        <v>0.96899999999999997</v>
      </c>
      <c r="D25" s="349">
        <v>97</v>
      </c>
      <c r="E25" s="1414"/>
      <c r="F25" s="410">
        <v>100</v>
      </c>
      <c r="G25" s="63">
        <v>90</v>
      </c>
      <c r="H25" s="349">
        <v>97</v>
      </c>
      <c r="I25" s="187" t="s">
        <v>273</v>
      </c>
      <c r="J25" s="413">
        <v>97.44</v>
      </c>
      <c r="K25" s="187">
        <v>100</v>
      </c>
      <c r="L25" s="349">
        <v>97</v>
      </c>
      <c r="M25" s="413">
        <v>100</v>
      </c>
      <c r="N25" s="809">
        <v>90</v>
      </c>
      <c r="O25" s="911">
        <f>'METAS 2021'!O24</f>
        <v>90</v>
      </c>
      <c r="P25" s="808">
        <v>97.058823529411768</v>
      </c>
      <c r="Q25" s="808">
        <f>'SUGESTÃO DA ÁREA TÉCNICA 2021'!AK24</f>
        <v>0</v>
      </c>
      <c r="R25" s="808">
        <f>'METAS 2021'!AK24</f>
        <v>0</v>
      </c>
      <c r="S25" s="808">
        <f>'RESULTADO 2021'!AL24</f>
        <v>0</v>
      </c>
      <c r="T25" s="63" t="s">
        <v>72</v>
      </c>
    </row>
    <row r="26" spans="1:20" ht="13.5" customHeight="1">
      <c r="A26" s="296" t="s">
        <v>17</v>
      </c>
      <c r="B26" s="199"/>
      <c r="C26" s="199"/>
      <c r="D26" s="199"/>
      <c r="E26" s="1414"/>
      <c r="F26" s="596"/>
      <c r="G26" s="594"/>
      <c r="H26" s="594"/>
      <c r="I26" s="71"/>
      <c r="J26" s="596"/>
      <c r="K26" s="71"/>
      <c r="L26" s="594"/>
      <c r="M26" s="71"/>
      <c r="N26" s="796"/>
      <c r="O26" s="910"/>
      <c r="P26" s="951"/>
      <c r="Q26" s="951"/>
      <c r="R26" s="951"/>
      <c r="S26" s="951"/>
      <c r="T26" s="65"/>
    </row>
    <row r="27" spans="1:20" ht="13.5" customHeight="1">
      <c r="A27" s="37" t="s">
        <v>18</v>
      </c>
      <c r="B27" s="198">
        <v>0.9</v>
      </c>
      <c r="C27" s="585">
        <v>0.92300000000000004</v>
      </c>
      <c r="D27" s="349">
        <v>95</v>
      </c>
      <c r="E27" s="1414"/>
      <c r="F27" s="268">
        <v>94.1</v>
      </c>
      <c r="G27" s="63">
        <v>90</v>
      </c>
      <c r="H27" s="349">
        <v>90</v>
      </c>
      <c r="I27" s="187" t="s">
        <v>273</v>
      </c>
      <c r="J27" s="413">
        <v>96.88</v>
      </c>
      <c r="K27" s="187">
        <v>100</v>
      </c>
      <c r="L27" s="349">
        <v>95</v>
      </c>
      <c r="M27" s="595">
        <v>78.95</v>
      </c>
      <c r="N27" s="809">
        <v>90</v>
      </c>
      <c r="O27" s="911">
        <f>'METAS 2021'!O26</f>
        <v>95</v>
      </c>
      <c r="P27" s="808">
        <v>93.75</v>
      </c>
      <c r="Q27" s="808">
        <f>'SUGESTÃO DA ÁREA TÉCNICA 2021'!AK26</f>
        <v>0</v>
      </c>
      <c r="R27" s="808">
        <f>'METAS 2021'!AK26</f>
        <v>0</v>
      </c>
      <c r="S27" s="808">
        <f>'RESULTADO 2021'!AL26</f>
        <v>0</v>
      </c>
      <c r="T27" s="63" t="s">
        <v>72</v>
      </c>
    </row>
    <row r="28" spans="1:20" ht="13.5" customHeight="1">
      <c r="A28" s="37" t="s">
        <v>19</v>
      </c>
      <c r="B28" s="198">
        <v>0.9</v>
      </c>
      <c r="C28" s="585">
        <v>0.88200000000000001</v>
      </c>
      <c r="D28" s="349">
        <v>90</v>
      </c>
      <c r="E28" s="1414"/>
      <c r="F28" s="268">
        <v>92.2</v>
      </c>
      <c r="G28" s="63">
        <v>90</v>
      </c>
      <c r="H28" s="349">
        <v>90</v>
      </c>
      <c r="I28" s="187" t="s">
        <v>273</v>
      </c>
      <c r="J28" s="413">
        <v>95.35</v>
      </c>
      <c r="K28" s="187">
        <v>100</v>
      </c>
      <c r="L28" s="349">
        <v>95</v>
      </c>
      <c r="M28" s="595">
        <v>91.8</v>
      </c>
      <c r="N28" s="809">
        <v>90</v>
      </c>
      <c r="O28" s="911">
        <f>'METAS 2021'!O27</f>
        <v>0</v>
      </c>
      <c r="P28" s="808">
        <v>100</v>
      </c>
      <c r="Q28" s="808">
        <f>'SUGESTÃO DA ÁREA TÉCNICA 2021'!AK27</f>
        <v>0</v>
      </c>
      <c r="R28" s="808">
        <f>'METAS 2021'!AK27</f>
        <v>0</v>
      </c>
      <c r="S28" s="808">
        <f>'RESULTADO 2021'!AL27</f>
        <v>0</v>
      </c>
      <c r="T28" s="63" t="s">
        <v>72</v>
      </c>
    </row>
    <row r="29" spans="1:20" ht="18" customHeight="1">
      <c r="A29" s="37" t="s">
        <v>20</v>
      </c>
      <c r="B29" s="198">
        <v>0.9</v>
      </c>
      <c r="C29" s="585">
        <v>0.76900000000000002</v>
      </c>
      <c r="D29" s="349">
        <v>95</v>
      </c>
      <c r="E29" s="1414"/>
      <c r="F29" s="268">
        <v>69.400000000000006</v>
      </c>
      <c r="G29" s="63">
        <v>90</v>
      </c>
      <c r="H29" s="349">
        <v>90</v>
      </c>
      <c r="I29" s="187" t="s">
        <v>273</v>
      </c>
      <c r="J29" s="595">
        <v>76.27</v>
      </c>
      <c r="K29" s="187">
        <v>90</v>
      </c>
      <c r="L29" s="349">
        <v>90</v>
      </c>
      <c r="M29" s="595">
        <v>61.19</v>
      </c>
      <c r="N29" s="809">
        <v>90</v>
      </c>
      <c r="O29" s="911">
        <f>'METAS 2021'!O28</f>
        <v>0</v>
      </c>
      <c r="P29" s="808">
        <v>86.111111111111114</v>
      </c>
      <c r="Q29" s="808">
        <f>'SUGESTÃO DA ÁREA TÉCNICA 2021'!AK28</f>
        <v>0</v>
      </c>
      <c r="R29" s="808">
        <f>'METAS 2021'!AK28</f>
        <v>0</v>
      </c>
      <c r="S29" s="808">
        <f>'RESULTADO 2021'!AL28</f>
        <v>0</v>
      </c>
      <c r="T29" s="63" t="s">
        <v>72</v>
      </c>
    </row>
    <row r="30" spans="1:20" ht="20.25" customHeight="1">
      <c r="A30" s="37" t="s">
        <v>21</v>
      </c>
      <c r="B30" s="198">
        <v>0.9</v>
      </c>
      <c r="C30" s="585">
        <v>0.70799999999999996</v>
      </c>
      <c r="D30" s="349">
        <v>95</v>
      </c>
      <c r="E30" s="1414"/>
      <c r="F30" s="268">
        <v>61.5</v>
      </c>
      <c r="G30" s="63">
        <v>90</v>
      </c>
      <c r="H30" s="349">
        <v>90</v>
      </c>
      <c r="I30" s="187" t="s">
        <v>273</v>
      </c>
      <c r="J30" s="595">
        <v>63.41</v>
      </c>
      <c r="K30" s="187">
        <v>90</v>
      </c>
      <c r="L30" s="349">
        <v>90</v>
      </c>
      <c r="M30" s="595">
        <v>75.56</v>
      </c>
      <c r="N30" s="809">
        <v>90</v>
      </c>
      <c r="O30" s="911">
        <f>'METAS 2021'!O29</f>
        <v>0</v>
      </c>
      <c r="P30" s="808">
        <v>89.473684210526315</v>
      </c>
      <c r="Q30" s="808">
        <f>'SUGESTÃO DA ÁREA TÉCNICA 2021'!AK29</f>
        <v>0</v>
      </c>
      <c r="R30" s="808">
        <f>'METAS 2021'!AK29</f>
        <v>0</v>
      </c>
      <c r="S30" s="808">
        <f>'RESULTADO 2021'!AL29</f>
        <v>0</v>
      </c>
      <c r="T30" s="63" t="s">
        <v>72</v>
      </c>
    </row>
    <row r="31" spans="1:20" ht="13.5" customHeight="1">
      <c r="A31" s="37" t="s">
        <v>22</v>
      </c>
      <c r="B31" s="198">
        <v>0.9</v>
      </c>
      <c r="C31" s="585">
        <v>0.95799999999999996</v>
      </c>
      <c r="D31" s="349">
        <v>95</v>
      </c>
      <c r="E31" s="1414"/>
      <c r="F31" s="410">
        <v>98.2</v>
      </c>
      <c r="G31" s="63">
        <v>90</v>
      </c>
      <c r="H31" s="349">
        <v>90</v>
      </c>
      <c r="I31" s="187" t="s">
        <v>273</v>
      </c>
      <c r="J31" s="413">
        <v>99.03</v>
      </c>
      <c r="K31" s="187">
        <v>100</v>
      </c>
      <c r="L31" s="349">
        <v>95</v>
      </c>
      <c r="M31" s="413">
        <v>98</v>
      </c>
      <c r="N31" s="809">
        <v>90</v>
      </c>
      <c r="O31" s="911">
        <f>'METAS 2021'!O30</f>
        <v>90</v>
      </c>
      <c r="P31" s="808">
        <v>98.98989898989899</v>
      </c>
      <c r="Q31" s="808">
        <f>'SUGESTÃO DA ÁREA TÉCNICA 2021'!AK30</f>
        <v>0</v>
      </c>
      <c r="R31" s="808">
        <f>'METAS 2021'!AK30</f>
        <v>0</v>
      </c>
      <c r="S31" s="808">
        <f>'RESULTADO 2021'!AL30</f>
        <v>0</v>
      </c>
      <c r="T31" s="63" t="s">
        <v>72</v>
      </c>
    </row>
    <row r="32" spans="1:20" ht="13.5" customHeight="1">
      <c r="A32" s="37" t="s">
        <v>23</v>
      </c>
      <c r="B32" s="198">
        <v>0.9</v>
      </c>
      <c r="C32" s="585">
        <v>0.89600000000000002</v>
      </c>
      <c r="D32" s="349">
        <v>95</v>
      </c>
      <c r="E32" s="1414"/>
      <c r="F32" s="268">
        <v>85.2</v>
      </c>
      <c r="G32" s="63">
        <v>90</v>
      </c>
      <c r="H32" s="349">
        <v>90</v>
      </c>
      <c r="I32" s="187" t="s">
        <v>273</v>
      </c>
      <c r="J32" s="595">
        <v>85.92</v>
      </c>
      <c r="K32" s="187">
        <v>90</v>
      </c>
      <c r="L32" s="349">
        <v>90</v>
      </c>
      <c r="M32" s="413">
        <v>96.7</v>
      </c>
      <c r="N32" s="809">
        <v>90</v>
      </c>
      <c r="O32" s="911">
        <f>'METAS 2021'!O31</f>
        <v>88</v>
      </c>
      <c r="P32" s="808">
        <v>97.674418604651166</v>
      </c>
      <c r="Q32" s="808">
        <f>'SUGESTÃO DA ÁREA TÉCNICA 2021'!AK31</f>
        <v>0</v>
      </c>
      <c r="R32" s="808">
        <f>'METAS 2021'!AK31</f>
        <v>0</v>
      </c>
      <c r="S32" s="808">
        <f>'RESULTADO 2021'!AL31</f>
        <v>0</v>
      </c>
      <c r="T32" s="63" t="s">
        <v>72</v>
      </c>
    </row>
    <row r="33" spans="1:20" ht="13.5" customHeight="1">
      <c r="A33" s="37" t="s">
        <v>24</v>
      </c>
      <c r="B33" s="198">
        <v>0.95</v>
      </c>
      <c r="C33" s="585">
        <v>0.93500000000000005</v>
      </c>
      <c r="D33" s="349">
        <v>95</v>
      </c>
      <c r="E33" s="1414"/>
      <c r="F33" s="268">
        <v>92.4</v>
      </c>
      <c r="G33" s="63">
        <v>90</v>
      </c>
      <c r="H33" s="349">
        <v>90</v>
      </c>
      <c r="I33" s="187" t="s">
        <v>273</v>
      </c>
      <c r="J33" s="413">
        <v>97.42</v>
      </c>
      <c r="K33" s="187">
        <v>100</v>
      </c>
      <c r="L33" s="349">
        <v>98</v>
      </c>
      <c r="M33" s="595">
        <v>92.88</v>
      </c>
      <c r="N33" s="809">
        <v>90</v>
      </c>
      <c r="O33" s="911">
        <f>'METAS 2021'!O32</f>
        <v>90</v>
      </c>
      <c r="P33" s="808">
        <v>94.936708860759495</v>
      </c>
      <c r="Q33" s="808">
        <f>'SUGESTÃO DA ÁREA TÉCNICA 2021'!AK32</f>
        <v>0</v>
      </c>
      <c r="R33" s="808">
        <f>'METAS 2021'!AK32</f>
        <v>0</v>
      </c>
      <c r="S33" s="808">
        <f>'RESULTADO 2021'!AL32</f>
        <v>0</v>
      </c>
      <c r="T33" s="63" t="s">
        <v>72</v>
      </c>
    </row>
    <row r="34" spans="1:20" ht="13.5" customHeight="1">
      <c r="A34" s="37" t="s">
        <v>25</v>
      </c>
      <c r="B34" s="198">
        <v>0.9</v>
      </c>
      <c r="C34" s="585">
        <v>0.86399999999999999</v>
      </c>
      <c r="D34" s="349">
        <v>90</v>
      </c>
      <c r="E34" s="1414"/>
      <c r="F34" s="410">
        <v>98.1</v>
      </c>
      <c r="G34" s="63">
        <v>90</v>
      </c>
      <c r="H34" s="349">
        <v>90</v>
      </c>
      <c r="I34" s="187" t="s">
        <v>273</v>
      </c>
      <c r="J34" s="595">
        <v>87.1</v>
      </c>
      <c r="K34" s="187">
        <v>90</v>
      </c>
      <c r="L34" s="349">
        <v>90</v>
      </c>
      <c r="M34" s="157">
        <v>80</v>
      </c>
      <c r="N34" s="809">
        <v>90</v>
      </c>
      <c r="O34" s="911">
        <f>'METAS 2021'!O33</f>
        <v>90</v>
      </c>
      <c r="P34" s="808">
        <v>83.333333333333343</v>
      </c>
      <c r="Q34" s="808">
        <f>'SUGESTÃO DA ÁREA TÉCNICA 2021'!AK33</f>
        <v>0</v>
      </c>
      <c r="R34" s="808">
        <f>'METAS 2021'!AK33</f>
        <v>0</v>
      </c>
      <c r="S34" s="808">
        <f>'RESULTADO 2021'!AL33</f>
        <v>0</v>
      </c>
      <c r="T34" s="63" t="s">
        <v>72</v>
      </c>
    </row>
    <row r="35" spans="1:20" ht="34.5" customHeight="1">
      <c r="A35" s="295" t="s">
        <v>79</v>
      </c>
      <c r="B35" s="199"/>
      <c r="C35" s="594"/>
      <c r="D35" s="594"/>
      <c r="E35" s="296"/>
      <c r="F35" s="596"/>
      <c r="G35" s="594"/>
      <c r="H35" s="594"/>
      <c r="I35" s="71"/>
      <c r="J35" s="596"/>
      <c r="K35" s="71"/>
      <c r="L35" s="594"/>
      <c r="M35" s="71"/>
      <c r="N35" s="796"/>
      <c r="O35" s="910"/>
      <c r="P35" s="951"/>
      <c r="Q35" s="951"/>
      <c r="R35" s="951"/>
      <c r="S35" s="951"/>
      <c r="T35" s="296"/>
    </row>
    <row r="36" spans="1:20" ht="13.5" customHeight="1">
      <c r="A36" s="37" t="s">
        <v>26</v>
      </c>
      <c r="B36" s="198">
        <v>0.9</v>
      </c>
      <c r="C36" s="585">
        <v>0.68100000000000005</v>
      </c>
      <c r="D36" s="349">
        <v>90</v>
      </c>
      <c r="E36" s="1413" t="s">
        <v>332</v>
      </c>
      <c r="F36" s="268">
        <v>79.900000000000006</v>
      </c>
      <c r="G36" s="63">
        <v>90</v>
      </c>
      <c r="H36" s="349">
        <v>90</v>
      </c>
      <c r="I36" s="187" t="s">
        <v>273</v>
      </c>
      <c r="J36" s="595">
        <v>76.86</v>
      </c>
      <c r="K36" s="187">
        <v>90</v>
      </c>
      <c r="L36" s="349">
        <v>90</v>
      </c>
      <c r="M36" s="595">
        <v>89.07</v>
      </c>
      <c r="N36" s="809">
        <v>90</v>
      </c>
      <c r="O36" s="911">
        <f>'METAS 2021'!O35</f>
        <v>90</v>
      </c>
      <c r="P36" s="808">
        <v>91.397849462365585</v>
      </c>
      <c r="Q36" s="808">
        <f>'SUGESTÃO DA ÁREA TÉCNICA 2021'!AK35</f>
        <v>0</v>
      </c>
      <c r="R36" s="808">
        <f>'METAS 2021'!AK35</f>
        <v>0</v>
      </c>
      <c r="S36" s="808">
        <f>'RESULTADO 2021'!AL35</f>
        <v>0</v>
      </c>
      <c r="T36" s="63" t="s">
        <v>72</v>
      </c>
    </row>
    <row r="37" spans="1:20" ht="13.5" customHeight="1">
      <c r="A37" s="37" t="s">
        <v>27</v>
      </c>
      <c r="B37" s="198">
        <v>0.85</v>
      </c>
      <c r="C37" s="585">
        <v>0.89900000000000002</v>
      </c>
      <c r="D37" s="349">
        <v>95</v>
      </c>
      <c r="E37" s="1414"/>
      <c r="F37" s="268">
        <v>85.9</v>
      </c>
      <c r="G37" s="63">
        <v>90</v>
      </c>
      <c r="H37" s="349">
        <v>90</v>
      </c>
      <c r="I37" s="187" t="s">
        <v>273</v>
      </c>
      <c r="J37" s="595">
        <v>83.87</v>
      </c>
      <c r="K37" s="187">
        <v>90</v>
      </c>
      <c r="L37" s="349">
        <v>90</v>
      </c>
      <c r="M37" s="595">
        <v>89.69</v>
      </c>
      <c r="N37" s="809">
        <v>90</v>
      </c>
      <c r="O37" s="911">
        <f>'METAS 2021'!O36</f>
        <v>90</v>
      </c>
      <c r="P37" s="808">
        <v>100</v>
      </c>
      <c r="Q37" s="808">
        <f>'SUGESTÃO DA ÁREA TÉCNICA 2021'!AK36</f>
        <v>0</v>
      </c>
      <c r="R37" s="808">
        <f>'METAS 2021'!AK36</f>
        <v>0</v>
      </c>
      <c r="S37" s="808">
        <f>'RESULTADO 2021'!AL36</f>
        <v>0</v>
      </c>
      <c r="T37" s="63" t="s">
        <v>72</v>
      </c>
    </row>
    <row r="38" spans="1:20" ht="13.5" customHeight="1">
      <c r="A38" s="37" t="s">
        <v>235</v>
      </c>
      <c r="B38" s="198">
        <v>0.9</v>
      </c>
      <c r="C38" s="585">
        <v>0.66100000000000003</v>
      </c>
      <c r="D38" s="349">
        <v>95</v>
      </c>
      <c r="E38" s="1414"/>
      <c r="F38" s="268">
        <v>70</v>
      </c>
      <c r="G38" s="63">
        <v>90</v>
      </c>
      <c r="H38" s="349">
        <v>90</v>
      </c>
      <c r="I38" s="187" t="s">
        <v>273</v>
      </c>
      <c r="J38" s="595">
        <v>63.06</v>
      </c>
      <c r="K38" s="187">
        <v>90</v>
      </c>
      <c r="L38" s="349">
        <v>95</v>
      </c>
      <c r="M38" s="595">
        <v>74.36</v>
      </c>
      <c r="N38" s="809">
        <v>90</v>
      </c>
      <c r="O38" s="911">
        <f>'METAS 2021'!O37</f>
        <v>90</v>
      </c>
      <c r="P38" s="808">
        <v>77.235772357723576</v>
      </c>
      <c r="Q38" s="808">
        <f>'SUGESTÃO DA ÁREA TÉCNICA 2021'!AK37</f>
        <v>0</v>
      </c>
      <c r="R38" s="808">
        <f>'METAS 2021'!AK37</f>
        <v>0</v>
      </c>
      <c r="S38" s="808">
        <f>'RESULTADO 2021'!AL37</f>
        <v>0</v>
      </c>
      <c r="T38" s="63" t="s">
        <v>72</v>
      </c>
    </row>
    <row r="39" spans="1:20" ht="14.25" customHeight="1">
      <c r="A39" s="37" t="s">
        <v>29</v>
      </c>
      <c r="B39" s="198">
        <v>1</v>
      </c>
      <c r="C39" s="585">
        <v>0.61399999999999999</v>
      </c>
      <c r="D39" s="349">
        <v>70</v>
      </c>
      <c r="E39" s="1414"/>
      <c r="F39" s="410">
        <v>73.2</v>
      </c>
      <c r="G39" s="63">
        <v>90</v>
      </c>
      <c r="H39" s="349">
        <v>70</v>
      </c>
      <c r="I39" s="187" t="s">
        <v>371</v>
      </c>
      <c r="J39" s="413">
        <v>74</v>
      </c>
      <c r="K39" s="187">
        <v>90</v>
      </c>
      <c r="L39" s="349">
        <v>80</v>
      </c>
      <c r="M39" s="413">
        <v>80.3</v>
      </c>
      <c r="N39" s="809">
        <v>90</v>
      </c>
      <c r="O39" s="911">
        <f>'METAS 2021'!O38</f>
        <v>90</v>
      </c>
      <c r="P39" s="808">
        <v>82.926829268292678</v>
      </c>
      <c r="Q39" s="808">
        <f>'SUGESTÃO DA ÁREA TÉCNICA 2021'!AK38</f>
        <v>0</v>
      </c>
      <c r="R39" s="808">
        <f>'METAS 2021'!AK38</f>
        <v>0</v>
      </c>
      <c r="S39" s="808">
        <f>'RESULTADO 2021'!AL38</f>
        <v>0</v>
      </c>
      <c r="T39" s="63" t="s">
        <v>72</v>
      </c>
    </row>
    <row r="40" spans="1:20" ht="13.5" customHeight="1">
      <c r="A40" s="37" t="s">
        <v>30</v>
      </c>
      <c r="B40" s="198">
        <v>0.9</v>
      </c>
      <c r="C40" s="585">
        <v>0.91</v>
      </c>
      <c r="D40" s="349">
        <v>95</v>
      </c>
      <c r="E40" s="1414"/>
      <c r="F40" s="268">
        <v>90.9</v>
      </c>
      <c r="G40" s="63">
        <v>90</v>
      </c>
      <c r="H40" s="349">
        <v>90</v>
      </c>
      <c r="I40" s="187" t="s">
        <v>273</v>
      </c>
      <c r="J40" s="413">
        <v>90.16</v>
      </c>
      <c r="K40" s="187">
        <v>95</v>
      </c>
      <c r="L40" s="349">
        <v>95</v>
      </c>
      <c r="M40" s="157">
        <v>89.07</v>
      </c>
      <c r="N40" s="809">
        <v>90</v>
      </c>
      <c r="O40" s="911">
        <f>'METAS 2021'!O39</f>
        <v>95</v>
      </c>
      <c r="P40" s="808">
        <v>93.886462882096069</v>
      </c>
      <c r="Q40" s="808">
        <f>'SUGESTÃO DA ÁREA TÉCNICA 2021'!AK39</f>
        <v>0</v>
      </c>
      <c r="R40" s="808">
        <f>'METAS 2021'!AK39</f>
        <v>0</v>
      </c>
      <c r="S40" s="808">
        <f>'RESULTADO 2021'!AL39</f>
        <v>0</v>
      </c>
      <c r="T40" s="63" t="s">
        <v>72</v>
      </c>
    </row>
    <row r="41" spans="1:20" ht="13.5" customHeight="1">
      <c r="A41" s="37" t="s">
        <v>31</v>
      </c>
      <c r="B41" s="198">
        <v>1</v>
      </c>
      <c r="C41" s="585">
        <v>0.86699999999999999</v>
      </c>
      <c r="D41" s="349">
        <v>95</v>
      </c>
      <c r="E41" s="1414"/>
      <c r="F41" s="268">
        <v>88.9</v>
      </c>
      <c r="G41" s="63">
        <v>90</v>
      </c>
      <c r="H41" s="349">
        <v>90</v>
      </c>
      <c r="I41" s="187" t="s">
        <v>273</v>
      </c>
      <c r="J41" s="413">
        <v>91.18</v>
      </c>
      <c r="K41" s="187">
        <v>95</v>
      </c>
      <c r="L41" s="349">
        <v>90</v>
      </c>
      <c r="M41" s="413">
        <v>91.6</v>
      </c>
      <c r="N41" s="809">
        <v>90</v>
      </c>
      <c r="O41" s="911">
        <f>'METAS 2021'!O40</f>
        <v>90</v>
      </c>
      <c r="P41" s="808">
        <v>91.111111111111114</v>
      </c>
      <c r="Q41" s="808">
        <f>'SUGESTÃO DA ÁREA TÉCNICA 2021'!AK40</f>
        <v>0</v>
      </c>
      <c r="R41" s="808">
        <f>'METAS 2021'!AK40</f>
        <v>0</v>
      </c>
      <c r="S41" s="808">
        <f>'RESULTADO 2021'!AL40</f>
        <v>0</v>
      </c>
      <c r="T41" s="63" t="s">
        <v>72</v>
      </c>
    </row>
    <row r="42" spans="1:20" ht="13.5" customHeight="1">
      <c r="A42" s="37" t="s">
        <v>32</v>
      </c>
      <c r="B42" s="198">
        <v>0.9</v>
      </c>
      <c r="C42" s="63">
        <v>86.56</v>
      </c>
      <c r="D42" s="349">
        <v>90</v>
      </c>
      <c r="E42" s="1414"/>
      <c r="F42" s="268">
        <v>86.33</v>
      </c>
      <c r="G42" s="63">
        <v>90</v>
      </c>
      <c r="H42" s="349">
        <v>90</v>
      </c>
      <c r="I42" s="187" t="s">
        <v>273</v>
      </c>
      <c r="J42" s="595">
        <v>85.75</v>
      </c>
      <c r="K42" s="187">
        <v>90</v>
      </c>
      <c r="L42" s="349">
        <v>86</v>
      </c>
      <c r="M42" s="595">
        <v>87.78</v>
      </c>
      <c r="N42" s="809">
        <v>90</v>
      </c>
      <c r="O42" s="911">
        <f>'METAS 2021'!O41</f>
        <v>86</v>
      </c>
      <c r="P42" s="808">
        <v>93.67989856627328</v>
      </c>
      <c r="Q42" s="808">
        <f>'SUGESTÃO DA ÁREA TÉCNICA 2021'!AK41</f>
        <v>0</v>
      </c>
      <c r="R42" s="808">
        <f>'METAS 2021'!AK41</f>
        <v>0</v>
      </c>
      <c r="S42" s="808">
        <f>'RESULTADO 2021'!AL41</f>
        <v>0</v>
      </c>
      <c r="T42" s="63" t="s">
        <v>72</v>
      </c>
    </row>
    <row r="43" spans="1:20" ht="13.5" customHeight="1">
      <c r="A43" s="37" t="s">
        <v>33</v>
      </c>
      <c r="B43" s="198">
        <v>0.9</v>
      </c>
      <c r="C43" s="585">
        <v>0.97399999999999998</v>
      </c>
      <c r="D43" s="349">
        <v>90</v>
      </c>
      <c r="E43" s="1414"/>
      <c r="F43" s="410">
        <v>96.4</v>
      </c>
      <c r="G43" s="63">
        <v>90</v>
      </c>
      <c r="H43" s="349">
        <v>90</v>
      </c>
      <c r="I43" s="187" t="s">
        <v>273</v>
      </c>
      <c r="J43" s="595">
        <v>87.76</v>
      </c>
      <c r="K43" s="187">
        <v>90</v>
      </c>
      <c r="L43" s="349">
        <v>90</v>
      </c>
      <c r="M43" s="413">
        <v>94.27</v>
      </c>
      <c r="N43" s="809">
        <v>90</v>
      </c>
      <c r="O43" s="911">
        <f>'METAS 2021'!O42</f>
        <v>90</v>
      </c>
      <c r="P43" s="808">
        <v>97.5</v>
      </c>
      <c r="Q43" s="808">
        <f>'SUGESTÃO DA ÁREA TÉCNICA 2021'!AK42</f>
        <v>0</v>
      </c>
      <c r="R43" s="808">
        <f>'METAS 2021'!AK42</f>
        <v>0</v>
      </c>
      <c r="S43" s="808">
        <f>'RESULTADO 2021'!AL42</f>
        <v>0</v>
      </c>
      <c r="T43" s="63" t="s">
        <v>72</v>
      </c>
    </row>
    <row r="44" spans="1:20" ht="13.5" customHeight="1">
      <c r="A44" s="37" t="s">
        <v>34</v>
      </c>
      <c r="B44" s="198">
        <v>0.9</v>
      </c>
      <c r="C44" s="585">
        <v>0.93500000000000005</v>
      </c>
      <c r="D44" s="349">
        <v>95</v>
      </c>
      <c r="E44" s="1414"/>
      <c r="F44" s="410">
        <v>98</v>
      </c>
      <c r="G44" s="63">
        <v>90</v>
      </c>
      <c r="H44" s="349">
        <v>95</v>
      </c>
      <c r="I44" s="187" t="s">
        <v>273</v>
      </c>
      <c r="J44" s="595">
        <v>90.38</v>
      </c>
      <c r="K44" s="187">
        <v>95</v>
      </c>
      <c r="L44" s="349" t="s">
        <v>600</v>
      </c>
      <c r="M44" s="157">
        <v>93.3</v>
      </c>
      <c r="N44" s="809">
        <v>90</v>
      </c>
      <c r="O44" s="911">
        <f>'METAS 2021'!O43</f>
        <v>90</v>
      </c>
      <c r="P44" s="808">
        <v>97.029702970297024</v>
      </c>
      <c r="Q44" s="808">
        <f>'SUGESTÃO DA ÁREA TÉCNICA 2021'!AK43</f>
        <v>0</v>
      </c>
      <c r="R44" s="808">
        <f>'METAS 2021'!AK43</f>
        <v>0</v>
      </c>
      <c r="S44" s="808">
        <f>'RESULTADO 2021'!AL43</f>
        <v>0</v>
      </c>
      <c r="T44" s="63" t="s">
        <v>72</v>
      </c>
    </row>
    <row r="45" spans="1:20" ht="13.5" customHeight="1">
      <c r="A45" s="37" t="s">
        <v>35</v>
      </c>
      <c r="B45" s="198">
        <v>0.8</v>
      </c>
      <c r="C45" s="585">
        <v>0.92400000000000004</v>
      </c>
      <c r="D45" s="349">
        <v>95</v>
      </c>
      <c r="E45" s="1414"/>
      <c r="F45" s="268">
        <v>87.7</v>
      </c>
      <c r="G45" s="63">
        <v>90</v>
      </c>
      <c r="H45" s="349">
        <v>90</v>
      </c>
      <c r="I45" s="187" t="s">
        <v>273</v>
      </c>
      <c r="J45" s="413">
        <v>93.41</v>
      </c>
      <c r="K45" s="187">
        <v>95</v>
      </c>
      <c r="L45" s="349">
        <v>95</v>
      </c>
      <c r="M45" s="413">
        <v>95</v>
      </c>
      <c r="N45" s="809">
        <v>90</v>
      </c>
      <c r="O45" s="911">
        <f>'METAS 2021'!O44</f>
        <v>95</v>
      </c>
      <c r="P45" s="808">
        <v>98.717948717948715</v>
      </c>
      <c r="Q45" s="808">
        <f>'SUGESTÃO DA ÁREA TÉCNICA 2021'!AK44</f>
        <v>0</v>
      </c>
      <c r="R45" s="808">
        <f>'METAS 2021'!AK44</f>
        <v>0</v>
      </c>
      <c r="S45" s="808">
        <f>'RESULTADO 2021'!AL44</f>
        <v>0</v>
      </c>
      <c r="T45" s="63" t="s">
        <v>72</v>
      </c>
    </row>
    <row r="46" spans="1:20" ht="13.5" customHeight="1">
      <c r="A46" s="37" t="s">
        <v>36</v>
      </c>
      <c r="B46" s="198">
        <v>0.9</v>
      </c>
      <c r="C46" s="585">
        <v>0.81399999999999995</v>
      </c>
      <c r="D46" s="349">
        <v>95</v>
      </c>
      <c r="E46" s="1414"/>
      <c r="F46" s="268">
        <v>71.400000000000006</v>
      </c>
      <c r="G46" s="63">
        <v>90</v>
      </c>
      <c r="H46" s="349">
        <v>95</v>
      </c>
      <c r="I46" s="187" t="s">
        <v>273</v>
      </c>
      <c r="J46" s="595">
        <v>72.22</v>
      </c>
      <c r="K46" s="187">
        <v>90</v>
      </c>
      <c r="L46" s="349">
        <v>95</v>
      </c>
      <c r="M46" s="595">
        <v>89.83</v>
      </c>
      <c r="N46" s="809">
        <v>90</v>
      </c>
      <c r="O46" s="911">
        <f>'METAS 2021'!O45</f>
        <v>90</v>
      </c>
      <c r="P46" s="808">
        <v>92.682926829268297</v>
      </c>
      <c r="Q46" s="808">
        <f>'SUGESTÃO DA ÁREA TÉCNICA 2021'!AK45</f>
        <v>0</v>
      </c>
      <c r="R46" s="808">
        <f>'METAS 2021'!AK45</f>
        <v>0</v>
      </c>
      <c r="S46" s="808">
        <f>'RESULTADO 2021'!AL45</f>
        <v>0</v>
      </c>
      <c r="T46" s="63" t="s">
        <v>72</v>
      </c>
    </row>
    <row r="47" spans="1:20" ht="13.5" customHeight="1">
      <c r="A47" s="37" t="s">
        <v>37</v>
      </c>
      <c r="B47" s="198">
        <v>0.9</v>
      </c>
      <c r="C47" s="585">
        <v>0.94199999999999995</v>
      </c>
      <c r="D47" s="349">
        <v>92.9</v>
      </c>
      <c r="E47" s="1414"/>
      <c r="F47" s="410">
        <v>92.9</v>
      </c>
      <c r="G47" s="63">
        <v>90</v>
      </c>
      <c r="H47" s="349">
        <v>90</v>
      </c>
      <c r="I47" s="187" t="s">
        <v>273</v>
      </c>
      <c r="J47" s="413">
        <v>90.05</v>
      </c>
      <c r="K47" s="187">
        <v>90</v>
      </c>
      <c r="L47" s="349" t="s">
        <v>600</v>
      </c>
      <c r="M47" s="157">
        <v>95.73</v>
      </c>
      <c r="N47" s="809">
        <v>90</v>
      </c>
      <c r="O47" s="911">
        <f>'METAS 2021'!O46</f>
        <v>0</v>
      </c>
      <c r="P47" s="808">
        <v>93.7007874015748</v>
      </c>
      <c r="Q47" s="808">
        <f>'SUGESTÃO DA ÁREA TÉCNICA 2021'!AK46</f>
        <v>0</v>
      </c>
      <c r="R47" s="808">
        <f>'METAS 2021'!AK46</f>
        <v>0</v>
      </c>
      <c r="S47" s="808">
        <f>'RESULTADO 2021'!AL46</f>
        <v>0</v>
      </c>
      <c r="T47" s="63" t="s">
        <v>72</v>
      </c>
    </row>
    <row r="48" spans="1:20" ht="13.5" customHeight="1">
      <c r="A48" s="296" t="s">
        <v>38</v>
      </c>
      <c r="B48" s="199"/>
      <c r="C48" s="594"/>
      <c r="D48" s="594"/>
      <c r="E48" s="1414"/>
      <c r="F48" s="596"/>
      <c r="G48" s="594"/>
      <c r="H48" s="594"/>
      <c r="I48" s="71"/>
      <c r="J48" s="596"/>
      <c r="K48" s="71"/>
      <c r="L48" s="594"/>
      <c r="M48" s="71"/>
      <c r="N48" s="796"/>
      <c r="O48" s="910"/>
      <c r="P48" s="951"/>
      <c r="Q48" s="951"/>
      <c r="R48" s="951"/>
      <c r="S48" s="951"/>
      <c r="T48" s="65"/>
    </row>
    <row r="49" spans="1:20" ht="13.5" customHeight="1">
      <c r="A49" s="37" t="s">
        <v>39</v>
      </c>
      <c r="B49" s="198">
        <v>0.9</v>
      </c>
      <c r="C49" s="585">
        <v>0.89400000000000002</v>
      </c>
      <c r="D49" s="349">
        <v>95</v>
      </c>
      <c r="E49" s="1414"/>
      <c r="F49" s="410">
        <v>97.8</v>
      </c>
      <c r="G49" s="63">
        <v>90</v>
      </c>
      <c r="H49" s="349">
        <v>90</v>
      </c>
      <c r="I49" s="187" t="s">
        <v>273</v>
      </c>
      <c r="J49" s="595">
        <v>88.72</v>
      </c>
      <c r="K49" s="187">
        <v>90</v>
      </c>
      <c r="L49" s="351">
        <v>90</v>
      </c>
      <c r="M49" s="595">
        <v>84.1</v>
      </c>
      <c r="N49" s="809">
        <v>90</v>
      </c>
      <c r="O49" s="911">
        <f>'METAS 2021'!O48</f>
        <v>90</v>
      </c>
      <c r="P49" s="808">
        <v>90.417690417690423</v>
      </c>
      <c r="Q49" s="808">
        <f>'SUGESTÃO DA ÁREA TÉCNICA 2021'!AK48</f>
        <v>0</v>
      </c>
      <c r="R49" s="808">
        <f>'METAS 2021'!AK48</f>
        <v>0</v>
      </c>
      <c r="S49" s="808">
        <f>'RESULTADO 2021'!AL48</f>
        <v>0</v>
      </c>
      <c r="T49" s="63" t="s">
        <v>72</v>
      </c>
    </row>
    <row r="50" spans="1:20" ht="13.5" customHeight="1">
      <c r="A50" s="37" t="s">
        <v>40</v>
      </c>
      <c r="B50" s="198">
        <v>0.9</v>
      </c>
      <c r="C50" s="585">
        <v>0.93500000000000005</v>
      </c>
      <c r="D50" s="349">
        <v>95</v>
      </c>
      <c r="E50" s="1414"/>
      <c r="F50" s="410">
        <v>97.7</v>
      </c>
      <c r="G50" s="63">
        <v>90</v>
      </c>
      <c r="H50" s="349">
        <v>90</v>
      </c>
      <c r="I50" s="187" t="s">
        <v>273</v>
      </c>
      <c r="J50" s="595">
        <v>84.09</v>
      </c>
      <c r="K50" s="187">
        <v>90</v>
      </c>
      <c r="L50" s="351">
        <v>90</v>
      </c>
      <c r="M50" s="413">
        <v>96.55</v>
      </c>
      <c r="N50" s="809">
        <v>90</v>
      </c>
      <c r="O50" s="911">
        <f>'METAS 2021'!O49</f>
        <v>90</v>
      </c>
      <c r="P50" s="808">
        <v>97.560975609756099</v>
      </c>
      <c r="Q50" s="808">
        <f>'SUGESTÃO DA ÁREA TÉCNICA 2021'!AK49</f>
        <v>0</v>
      </c>
      <c r="R50" s="808">
        <f>'METAS 2021'!AK49</f>
        <v>0</v>
      </c>
      <c r="S50" s="808">
        <f>'RESULTADO 2021'!AL49</f>
        <v>0</v>
      </c>
      <c r="T50" s="63" t="s">
        <v>72</v>
      </c>
    </row>
    <row r="51" spans="1:20" ht="13.5" customHeight="1">
      <c r="A51" s="37" t="s">
        <v>41</v>
      </c>
      <c r="B51" s="198">
        <v>0.9</v>
      </c>
      <c r="C51" s="585">
        <v>0.95</v>
      </c>
      <c r="D51" s="349">
        <v>90</v>
      </c>
      <c r="E51" s="1414"/>
      <c r="F51" s="410">
        <v>95.3</v>
      </c>
      <c r="G51" s="63">
        <v>90</v>
      </c>
      <c r="H51" s="349">
        <v>90</v>
      </c>
      <c r="I51" s="187" t="s">
        <v>273</v>
      </c>
      <c r="J51" s="595">
        <v>77.27</v>
      </c>
      <c r="K51" s="187">
        <v>90</v>
      </c>
      <c r="L51" s="351">
        <v>90</v>
      </c>
      <c r="M51" s="595">
        <v>85.7</v>
      </c>
      <c r="N51" s="809">
        <v>90</v>
      </c>
      <c r="O51" s="911">
        <f>'METAS 2021'!O50</f>
        <v>90</v>
      </c>
      <c r="P51" s="808">
        <v>95.238095238095241</v>
      </c>
      <c r="Q51" s="808">
        <f>'SUGESTÃO DA ÁREA TÉCNICA 2021'!AK50</f>
        <v>0</v>
      </c>
      <c r="R51" s="808">
        <f>'METAS 2021'!AK50</f>
        <v>0</v>
      </c>
      <c r="S51" s="808">
        <f>'RESULTADO 2021'!AL50</f>
        <v>0</v>
      </c>
      <c r="T51" s="63" t="s">
        <v>72</v>
      </c>
    </row>
    <row r="52" spans="1:20" ht="13.5" customHeight="1">
      <c r="A52" s="37" t="s">
        <v>42</v>
      </c>
      <c r="B52" s="198">
        <v>0.9</v>
      </c>
      <c r="C52" s="585">
        <v>0.80800000000000005</v>
      </c>
      <c r="D52" s="349">
        <v>94.1</v>
      </c>
      <c r="E52" s="1414"/>
      <c r="F52" s="410">
        <v>94.1</v>
      </c>
      <c r="G52" s="63">
        <v>90</v>
      </c>
      <c r="H52" s="349">
        <v>90</v>
      </c>
      <c r="I52" s="187" t="s">
        <v>273</v>
      </c>
      <c r="J52" s="595">
        <v>71.88</v>
      </c>
      <c r="K52" s="187">
        <v>90</v>
      </c>
      <c r="L52" s="351">
        <v>90</v>
      </c>
      <c r="M52" s="595">
        <v>88.1</v>
      </c>
      <c r="N52" s="809">
        <v>90</v>
      </c>
      <c r="O52" s="911">
        <f>'METAS 2021'!O51</f>
        <v>90</v>
      </c>
      <c r="P52" s="808">
        <v>92.682926829268297</v>
      </c>
      <c r="Q52" s="808">
        <f>'SUGESTÃO DA ÁREA TÉCNICA 2021'!AK51</f>
        <v>0</v>
      </c>
      <c r="R52" s="808">
        <f>'METAS 2021'!AK51</f>
        <v>0</v>
      </c>
      <c r="S52" s="808">
        <f>'RESULTADO 2021'!AL51</f>
        <v>0</v>
      </c>
      <c r="T52" s="63" t="s">
        <v>72</v>
      </c>
    </row>
    <row r="53" spans="1:20" ht="13.5" customHeight="1">
      <c r="A53" s="37" t="s">
        <v>43</v>
      </c>
      <c r="B53" s="198">
        <v>0.85</v>
      </c>
      <c r="C53" s="585">
        <v>0.84199999999999997</v>
      </c>
      <c r="D53" s="349">
        <v>64.900000000000006</v>
      </c>
      <c r="E53" s="1414"/>
      <c r="F53" s="410">
        <v>64.900000000000006</v>
      </c>
      <c r="G53" s="63">
        <v>90</v>
      </c>
      <c r="H53" s="349">
        <v>95</v>
      </c>
      <c r="I53" s="187" t="s">
        <v>273</v>
      </c>
      <c r="J53" s="595">
        <v>92.42</v>
      </c>
      <c r="K53" s="187">
        <v>95</v>
      </c>
      <c r="L53" s="351">
        <v>100</v>
      </c>
      <c r="M53" s="595">
        <v>87.84</v>
      </c>
      <c r="N53" s="809">
        <v>90</v>
      </c>
      <c r="O53" s="911">
        <f>'METAS 2021'!O52</f>
        <v>90</v>
      </c>
      <c r="P53" s="808">
        <v>88.235294117647058</v>
      </c>
      <c r="Q53" s="808">
        <f>'SUGESTÃO DA ÁREA TÉCNICA 2021'!AK52</f>
        <v>0</v>
      </c>
      <c r="R53" s="808">
        <f>'METAS 2021'!AK52</f>
        <v>0</v>
      </c>
      <c r="S53" s="808">
        <f>'RESULTADO 2021'!AL52</f>
        <v>0</v>
      </c>
      <c r="T53" s="63" t="s">
        <v>72</v>
      </c>
    </row>
    <row r="54" spans="1:20" ht="13.5" customHeight="1">
      <c r="A54" s="37" t="s">
        <v>44</v>
      </c>
      <c r="B54" s="198">
        <v>0.85</v>
      </c>
      <c r="C54" s="585">
        <v>0.89500000000000002</v>
      </c>
      <c r="D54" s="349">
        <v>90</v>
      </c>
      <c r="E54" s="1414"/>
      <c r="F54" s="268">
        <v>83.3</v>
      </c>
      <c r="G54" s="63">
        <v>90</v>
      </c>
      <c r="H54" s="349">
        <v>95</v>
      </c>
      <c r="I54" s="187" t="s">
        <v>273</v>
      </c>
      <c r="J54" s="413">
        <v>97.56</v>
      </c>
      <c r="K54" s="187">
        <v>100</v>
      </c>
      <c r="L54" s="351">
        <v>100</v>
      </c>
      <c r="M54" s="595">
        <v>84.62</v>
      </c>
      <c r="N54" s="809">
        <v>90</v>
      </c>
      <c r="O54" s="911">
        <f>'METAS 2021'!O53</f>
        <v>100</v>
      </c>
      <c r="P54" s="808">
        <v>100</v>
      </c>
      <c r="Q54" s="808">
        <f>'SUGESTÃO DA ÁREA TÉCNICA 2021'!AK53</f>
        <v>0</v>
      </c>
      <c r="R54" s="808">
        <f>'METAS 2021'!AK53</f>
        <v>0</v>
      </c>
      <c r="S54" s="808">
        <f>'RESULTADO 2021'!AL53</f>
        <v>0</v>
      </c>
      <c r="T54" s="63" t="s">
        <v>72</v>
      </c>
    </row>
    <row r="55" spans="1:20" ht="13.5" customHeight="1">
      <c r="A55" s="296" t="s">
        <v>45</v>
      </c>
      <c r="B55" s="199"/>
      <c r="C55" s="594"/>
      <c r="D55" s="594"/>
      <c r="E55" s="1414"/>
      <c r="F55" s="596"/>
      <c r="G55" s="594"/>
      <c r="H55" s="594"/>
      <c r="I55" s="71"/>
      <c r="J55" s="596"/>
      <c r="K55" s="71"/>
      <c r="L55" s="594"/>
      <c r="M55" s="71"/>
      <c r="N55" s="796"/>
      <c r="O55" s="910"/>
      <c r="P55" s="951"/>
      <c r="Q55" s="951"/>
      <c r="R55" s="951"/>
      <c r="S55" s="951"/>
      <c r="T55" s="65"/>
    </row>
    <row r="56" spans="1:20" ht="13.5" customHeight="1">
      <c r="A56" s="37" t="s">
        <v>47</v>
      </c>
      <c r="B56" s="198">
        <v>0.91</v>
      </c>
      <c r="C56" s="585">
        <v>0.90800000000000003</v>
      </c>
      <c r="D56" s="349">
        <v>91</v>
      </c>
      <c r="E56" s="1414"/>
      <c r="F56" s="268">
        <v>80</v>
      </c>
      <c r="G56" s="63">
        <v>90</v>
      </c>
      <c r="H56" s="349">
        <v>90</v>
      </c>
      <c r="I56" s="187" t="s">
        <v>273</v>
      </c>
      <c r="J56" s="595">
        <v>85</v>
      </c>
      <c r="K56" s="187">
        <v>90</v>
      </c>
      <c r="L56" s="349">
        <v>90</v>
      </c>
      <c r="M56" s="413">
        <v>98.53</v>
      </c>
      <c r="N56" s="809">
        <v>90</v>
      </c>
      <c r="O56" s="911">
        <f>'METAS 2021'!O55</f>
        <v>91</v>
      </c>
      <c r="P56" s="808">
        <v>96.428571428571431</v>
      </c>
      <c r="Q56" s="808">
        <f>'SUGESTÃO DA ÁREA TÉCNICA 2021'!AK55</f>
        <v>0</v>
      </c>
      <c r="R56" s="808">
        <f>'METAS 2021'!AK55</f>
        <v>0</v>
      </c>
      <c r="S56" s="808">
        <f>'RESULTADO 2021'!AL55</f>
        <v>0</v>
      </c>
      <c r="T56" s="63" t="s">
        <v>72</v>
      </c>
    </row>
    <row r="57" spans="1:20" ht="13.5" customHeight="1">
      <c r="A57" s="37" t="s">
        <v>50</v>
      </c>
      <c r="B57" s="198">
        <v>0.9</v>
      </c>
      <c r="C57" s="585">
        <v>0.89100000000000001</v>
      </c>
      <c r="D57" s="349">
        <v>90</v>
      </c>
      <c r="E57" s="1414"/>
      <c r="F57" s="410">
        <v>95.2</v>
      </c>
      <c r="G57" s="63">
        <v>90</v>
      </c>
      <c r="H57" s="349">
        <v>90</v>
      </c>
      <c r="I57" s="187" t="s">
        <v>273</v>
      </c>
      <c r="J57" s="413">
        <v>96.83</v>
      </c>
      <c r="K57" s="187">
        <v>100</v>
      </c>
      <c r="L57" s="349">
        <v>95</v>
      </c>
      <c r="M57" s="413">
        <v>100</v>
      </c>
      <c r="N57" s="809">
        <v>90</v>
      </c>
      <c r="O57" s="911">
        <f>'METAS 2021'!O56</f>
        <v>95</v>
      </c>
      <c r="P57" s="808">
        <v>100</v>
      </c>
      <c r="Q57" s="808">
        <f>'SUGESTÃO DA ÁREA TÉCNICA 2021'!AK56</f>
        <v>0</v>
      </c>
      <c r="R57" s="808">
        <f>'METAS 2021'!AK56</f>
        <v>0</v>
      </c>
      <c r="S57" s="808">
        <f>'RESULTADO 2021'!AL56</f>
        <v>0</v>
      </c>
      <c r="T57" s="63" t="s">
        <v>72</v>
      </c>
    </row>
    <row r="58" spans="1:20" ht="13.5" customHeight="1">
      <c r="A58" s="37" t="s">
        <v>49</v>
      </c>
      <c r="B58" s="198">
        <v>0.9</v>
      </c>
      <c r="C58" s="585">
        <v>0.52600000000000002</v>
      </c>
      <c r="D58" s="349">
        <v>90</v>
      </c>
      <c r="E58" s="1414"/>
      <c r="F58" s="268">
        <v>84.3</v>
      </c>
      <c r="G58" s="63">
        <v>90</v>
      </c>
      <c r="H58" s="349">
        <v>90</v>
      </c>
      <c r="I58" s="187" t="s">
        <v>273</v>
      </c>
      <c r="J58" s="595">
        <v>76</v>
      </c>
      <c r="K58" s="187">
        <v>90</v>
      </c>
      <c r="L58" s="351">
        <v>70</v>
      </c>
      <c r="M58" s="413">
        <v>74.739999999999995</v>
      </c>
      <c r="N58" s="809">
        <v>90</v>
      </c>
      <c r="O58" s="911">
        <f>'METAS 2021'!O57</f>
        <v>90</v>
      </c>
      <c r="P58" s="808">
        <v>83.333333333333343</v>
      </c>
      <c r="Q58" s="808">
        <f>'SUGESTÃO DA ÁREA TÉCNICA 2021'!AK57</f>
        <v>0</v>
      </c>
      <c r="R58" s="808">
        <f>'METAS 2021'!AK57</f>
        <v>0</v>
      </c>
      <c r="S58" s="808">
        <f>'RESULTADO 2021'!AL57</f>
        <v>0</v>
      </c>
      <c r="T58" s="63" t="s">
        <v>72</v>
      </c>
    </row>
    <row r="59" spans="1:20" ht="13.5" customHeight="1">
      <c r="A59" s="37" t="s">
        <v>48</v>
      </c>
      <c r="B59" s="198">
        <v>0.9</v>
      </c>
      <c r="C59" s="585">
        <v>0.98399999999999999</v>
      </c>
      <c r="D59" s="349">
        <v>100</v>
      </c>
      <c r="E59" s="1414"/>
      <c r="F59" s="410">
        <v>100</v>
      </c>
      <c r="G59" s="63">
        <v>90</v>
      </c>
      <c r="H59" s="349">
        <v>100</v>
      </c>
      <c r="I59" s="187" t="s">
        <v>273</v>
      </c>
      <c r="J59" s="595">
        <v>96.67</v>
      </c>
      <c r="K59" s="187">
        <v>100</v>
      </c>
      <c r="L59" s="351">
        <v>100</v>
      </c>
      <c r="M59" s="595">
        <v>93.4</v>
      </c>
      <c r="N59" s="809">
        <v>90</v>
      </c>
      <c r="O59" s="911">
        <f>'METAS 2021'!O58</f>
        <v>90</v>
      </c>
      <c r="P59" s="808">
        <v>97.916666666666671</v>
      </c>
      <c r="Q59" s="808">
        <f>'SUGESTÃO DA ÁREA TÉCNICA 2021'!AK58</f>
        <v>0</v>
      </c>
      <c r="R59" s="808">
        <f>'METAS 2021'!AK58</f>
        <v>0</v>
      </c>
      <c r="S59" s="808">
        <f>'RESULTADO 2021'!AL58</f>
        <v>0</v>
      </c>
      <c r="T59" s="63" t="s">
        <v>72</v>
      </c>
    </row>
    <row r="60" spans="1:20" ht="13.5" customHeight="1">
      <c r="A60" s="37" t="s">
        <v>46</v>
      </c>
      <c r="B60" s="198">
        <v>0.9</v>
      </c>
      <c r="C60" s="585">
        <v>0.97599999999999998</v>
      </c>
      <c r="D60" s="349">
        <v>95</v>
      </c>
      <c r="E60" s="1414"/>
      <c r="F60" s="410">
        <v>99.1</v>
      </c>
      <c r="G60" s="63">
        <v>90</v>
      </c>
      <c r="H60" s="349">
        <v>90</v>
      </c>
      <c r="I60" s="187" t="s">
        <v>273</v>
      </c>
      <c r="J60" s="413">
        <v>98.75</v>
      </c>
      <c r="K60" s="187">
        <v>100</v>
      </c>
      <c r="L60" s="351">
        <v>95</v>
      </c>
      <c r="M60" s="413">
        <v>99.03</v>
      </c>
      <c r="N60" s="809">
        <v>90</v>
      </c>
      <c r="O60" s="911">
        <f>'METAS 2021'!O59</f>
        <v>90</v>
      </c>
      <c r="P60" s="808">
        <v>98.842592592592595</v>
      </c>
      <c r="Q60" s="808">
        <f>'SUGESTÃO DA ÁREA TÉCNICA 2021'!AK59</f>
        <v>0</v>
      </c>
      <c r="R60" s="808">
        <f>'METAS 2021'!AK59</f>
        <v>0</v>
      </c>
      <c r="S60" s="808">
        <f>'RESULTADO 2021'!AL59</f>
        <v>0</v>
      </c>
      <c r="T60" s="63" t="s">
        <v>72</v>
      </c>
    </row>
    <row r="61" spans="1:20" ht="13.5" customHeight="1">
      <c r="A61" s="296" t="s">
        <v>51</v>
      </c>
      <c r="B61" s="199"/>
      <c r="C61" s="594"/>
      <c r="D61" s="594"/>
      <c r="E61" s="65"/>
      <c r="F61" s="596"/>
      <c r="G61" s="594"/>
      <c r="H61" s="594"/>
      <c r="I61" s="71"/>
      <c r="J61" s="596"/>
      <c r="K61" s="71"/>
      <c r="L61" s="594"/>
      <c r="M61" s="71"/>
      <c r="N61" s="796"/>
      <c r="O61" s="910"/>
      <c r="P61" s="951"/>
      <c r="Q61" s="951"/>
      <c r="R61" s="951"/>
      <c r="S61" s="951"/>
      <c r="T61" s="65"/>
    </row>
    <row r="62" spans="1:20" ht="13.5" customHeight="1">
      <c r="A62" s="37" t="s">
        <v>54</v>
      </c>
      <c r="B62" s="198">
        <v>0.9</v>
      </c>
      <c r="C62" s="585">
        <v>0.63</v>
      </c>
      <c r="D62" s="349">
        <v>95</v>
      </c>
      <c r="E62" s="1413" t="s">
        <v>332</v>
      </c>
      <c r="F62" s="268">
        <v>90.9</v>
      </c>
      <c r="G62" s="63">
        <v>90</v>
      </c>
      <c r="H62" s="349">
        <v>90.9</v>
      </c>
      <c r="I62" s="187" t="s">
        <v>273</v>
      </c>
      <c r="J62" s="413">
        <v>98.31</v>
      </c>
      <c r="K62" s="187">
        <v>100</v>
      </c>
      <c r="L62" s="349">
        <v>100</v>
      </c>
      <c r="M62" s="595">
        <v>94.9</v>
      </c>
      <c r="N62" s="809">
        <v>90</v>
      </c>
      <c r="O62" s="911">
        <f>'METAS 2021'!O61</f>
        <v>95</v>
      </c>
      <c r="P62" s="808">
        <v>98.305084745762713</v>
      </c>
      <c r="Q62" s="808">
        <f>'SUGESTÃO DA ÁREA TÉCNICA 2021'!AK61</f>
        <v>0</v>
      </c>
      <c r="R62" s="808">
        <f>'METAS 2021'!AK61</f>
        <v>0</v>
      </c>
      <c r="S62" s="808">
        <f>'RESULTADO 2021'!AL61</f>
        <v>0</v>
      </c>
      <c r="T62" s="63" t="s">
        <v>72</v>
      </c>
    </row>
    <row r="63" spans="1:20" ht="13.5" customHeight="1">
      <c r="A63" s="37" t="s">
        <v>52</v>
      </c>
      <c r="B63" s="198">
        <v>0.9</v>
      </c>
      <c r="C63" s="585">
        <v>0.95299999999999996</v>
      </c>
      <c r="D63" s="349">
        <v>90</v>
      </c>
      <c r="E63" s="1414"/>
      <c r="F63" s="268">
        <v>87.9</v>
      </c>
      <c r="G63" s="63">
        <v>90</v>
      </c>
      <c r="H63" s="349">
        <v>90</v>
      </c>
      <c r="I63" s="187" t="s">
        <v>273</v>
      </c>
      <c r="J63" s="413">
        <v>97.3</v>
      </c>
      <c r="K63" s="187">
        <v>100</v>
      </c>
      <c r="L63" s="349">
        <v>100</v>
      </c>
      <c r="M63" s="595">
        <v>95.57</v>
      </c>
      <c r="N63" s="809">
        <v>90</v>
      </c>
      <c r="O63" s="911">
        <f>'METAS 2021'!O62</f>
        <v>100</v>
      </c>
      <c r="P63" s="808">
        <v>94.666666666666671</v>
      </c>
      <c r="Q63" s="808">
        <f>'SUGESTÃO DA ÁREA TÉCNICA 2021'!AK62</f>
        <v>0</v>
      </c>
      <c r="R63" s="808">
        <f>'METAS 2021'!AK62</f>
        <v>0</v>
      </c>
      <c r="S63" s="808">
        <f>'RESULTADO 2021'!AL62</f>
        <v>0</v>
      </c>
      <c r="T63" s="63" t="s">
        <v>72</v>
      </c>
    </row>
    <row r="64" spans="1:20" ht="13.5" customHeight="1">
      <c r="A64" s="37" t="s">
        <v>53</v>
      </c>
      <c r="B64" s="198">
        <v>0.9</v>
      </c>
      <c r="C64" s="585">
        <v>0.96</v>
      </c>
      <c r="D64" s="349">
        <v>95</v>
      </c>
      <c r="E64" s="1414"/>
      <c r="F64" s="268">
        <v>73.900000000000006</v>
      </c>
      <c r="G64" s="63">
        <v>90</v>
      </c>
      <c r="H64" s="349">
        <v>90</v>
      </c>
      <c r="I64" s="187" t="s">
        <v>273</v>
      </c>
      <c r="J64" s="413">
        <v>98.44</v>
      </c>
      <c r="K64" s="187">
        <v>100</v>
      </c>
      <c r="L64" s="349">
        <v>95</v>
      </c>
      <c r="M64" s="413">
        <v>96.7</v>
      </c>
      <c r="N64" s="809">
        <v>90</v>
      </c>
      <c r="O64" s="911">
        <f>'METAS 2021'!O63</f>
        <v>90</v>
      </c>
      <c r="P64" s="808">
        <v>91.17647058823529</v>
      </c>
      <c r="Q64" s="808">
        <f>'SUGESTÃO DA ÁREA TÉCNICA 2021'!AK63</f>
        <v>0</v>
      </c>
      <c r="R64" s="808">
        <f>'METAS 2021'!AK63</f>
        <v>0</v>
      </c>
      <c r="S64" s="808">
        <f>'RESULTADO 2021'!AL63</f>
        <v>0</v>
      </c>
      <c r="T64" s="63" t="s">
        <v>72</v>
      </c>
    </row>
    <row r="65" spans="1:21" ht="13.5" customHeight="1">
      <c r="A65" s="37" t="s">
        <v>56</v>
      </c>
      <c r="B65" s="198">
        <v>0.9</v>
      </c>
      <c r="C65" s="585">
        <v>0.92500000000000004</v>
      </c>
      <c r="D65" s="349">
        <v>90</v>
      </c>
      <c r="E65" s="1414"/>
      <c r="F65" s="410">
        <v>96.7</v>
      </c>
      <c r="G65" s="63">
        <v>90</v>
      </c>
      <c r="H65" s="349">
        <v>90</v>
      </c>
      <c r="I65" s="187" t="s">
        <v>273</v>
      </c>
      <c r="J65" s="595">
        <v>89.09</v>
      </c>
      <c r="K65" s="187">
        <v>90</v>
      </c>
      <c r="L65" s="349">
        <v>90</v>
      </c>
      <c r="M65" s="413">
        <v>95.08</v>
      </c>
      <c r="N65" s="809">
        <v>90</v>
      </c>
      <c r="O65" s="911">
        <f>'METAS 2021'!O64</f>
        <v>90</v>
      </c>
      <c r="P65" s="808">
        <v>100</v>
      </c>
      <c r="Q65" s="808">
        <f>'SUGESTÃO DA ÁREA TÉCNICA 2021'!AK64</f>
        <v>0</v>
      </c>
      <c r="R65" s="808">
        <f>'METAS 2021'!AK64</f>
        <v>0</v>
      </c>
      <c r="S65" s="808">
        <f>'RESULTADO 2021'!AL64</f>
        <v>0</v>
      </c>
      <c r="T65" s="63" t="s">
        <v>72</v>
      </c>
    </row>
    <row r="66" spans="1:21" ht="13.5" customHeight="1">
      <c r="A66" s="37" t="s">
        <v>57</v>
      </c>
      <c r="B66" s="198">
        <v>0.9</v>
      </c>
      <c r="C66" s="585">
        <v>0.69</v>
      </c>
      <c r="D66" s="349">
        <v>95</v>
      </c>
      <c r="E66" s="1414"/>
      <c r="F66" s="268">
        <v>92.6</v>
      </c>
      <c r="G66" s="63">
        <v>90</v>
      </c>
      <c r="H66" s="349">
        <v>95</v>
      </c>
      <c r="I66" s="187" t="s">
        <v>273</v>
      </c>
      <c r="J66" s="595">
        <v>59.32</v>
      </c>
      <c r="K66" s="187">
        <v>90</v>
      </c>
      <c r="L66" s="349">
        <v>90</v>
      </c>
      <c r="M66" s="595">
        <v>66.7</v>
      </c>
      <c r="N66" s="809">
        <v>90</v>
      </c>
      <c r="O66" s="911">
        <f>'METAS 2021'!O65</f>
        <v>90</v>
      </c>
      <c r="P66" s="808">
        <v>80</v>
      </c>
      <c r="Q66" s="808">
        <f>'SUGESTÃO DA ÁREA TÉCNICA 2021'!AK65</f>
        <v>0</v>
      </c>
      <c r="R66" s="808">
        <f>'METAS 2021'!AK65</f>
        <v>0</v>
      </c>
      <c r="S66" s="808">
        <f>'RESULTADO 2021'!AL65</f>
        <v>0</v>
      </c>
      <c r="T66" s="63" t="s">
        <v>72</v>
      </c>
    </row>
    <row r="67" spans="1:21" ht="13.5" customHeight="1">
      <c r="A67" s="37" t="s">
        <v>55</v>
      </c>
      <c r="B67" s="198">
        <v>0.9</v>
      </c>
      <c r="C67" s="585">
        <v>0.94399999999999995</v>
      </c>
      <c r="D67" s="349">
        <v>92.5</v>
      </c>
      <c r="E67" s="1414"/>
      <c r="F67" s="410">
        <v>92.5</v>
      </c>
      <c r="G67" s="63">
        <v>90</v>
      </c>
      <c r="H67" s="349">
        <v>95</v>
      </c>
      <c r="I67" s="187" t="s">
        <v>273</v>
      </c>
      <c r="J67" s="413">
        <v>100</v>
      </c>
      <c r="K67" s="187">
        <v>100</v>
      </c>
      <c r="L67" s="349">
        <v>100</v>
      </c>
      <c r="M67" s="595">
        <v>88.2</v>
      </c>
      <c r="N67" s="809">
        <v>90</v>
      </c>
      <c r="O67" s="911">
        <f>'METAS 2021'!O66</f>
        <v>0</v>
      </c>
      <c r="P67" s="808">
        <v>100</v>
      </c>
      <c r="Q67" s="808">
        <f>'SUGESTÃO DA ÁREA TÉCNICA 2021'!AK66</f>
        <v>0</v>
      </c>
      <c r="R67" s="808">
        <f>'METAS 2021'!AK66</f>
        <v>0</v>
      </c>
      <c r="S67" s="808">
        <f>'RESULTADO 2021'!AL66</f>
        <v>0</v>
      </c>
      <c r="T67" s="63" t="s">
        <v>72</v>
      </c>
    </row>
    <row r="68" spans="1:21" ht="13.5" customHeight="1">
      <c r="A68" s="296" t="s">
        <v>77</v>
      </c>
      <c r="B68" s="199"/>
      <c r="C68" s="594"/>
      <c r="D68" s="594"/>
      <c r="E68" s="1414"/>
      <c r="F68" s="596"/>
      <c r="G68" s="594"/>
      <c r="H68" s="594"/>
      <c r="I68" s="71"/>
      <c r="J68" s="596"/>
      <c r="K68" s="71"/>
      <c r="L68" s="594"/>
      <c r="M68" s="71"/>
      <c r="N68" s="796"/>
      <c r="O68" s="910"/>
      <c r="P68" s="951"/>
      <c r="Q68" s="951"/>
      <c r="R68" s="951"/>
      <c r="S68" s="951"/>
      <c r="T68" s="65"/>
    </row>
    <row r="69" spans="1:21" ht="13.5" customHeight="1">
      <c r="A69" s="37" t="s">
        <v>58</v>
      </c>
      <c r="B69" s="198">
        <v>0.9</v>
      </c>
      <c r="C69" s="585">
        <v>0.71</v>
      </c>
      <c r="D69" s="349">
        <v>95</v>
      </c>
      <c r="E69" s="1414"/>
      <c r="F69" s="410">
        <v>95.5</v>
      </c>
      <c r="G69" s="63">
        <v>90</v>
      </c>
      <c r="H69" s="349">
        <v>90</v>
      </c>
      <c r="I69" s="187" t="s">
        <v>273</v>
      </c>
      <c r="J69" s="595">
        <v>74.63</v>
      </c>
      <c r="K69" s="187">
        <v>90</v>
      </c>
      <c r="L69" s="349">
        <v>90</v>
      </c>
      <c r="M69" s="595">
        <v>65.83</v>
      </c>
      <c r="N69" s="809">
        <v>90</v>
      </c>
      <c r="O69" s="911">
        <f>'METAS 2021'!O68</f>
        <v>80</v>
      </c>
      <c r="P69" s="808">
        <v>54.347826086956523</v>
      </c>
      <c r="Q69" s="808">
        <f>'SUGESTÃO DA ÁREA TÉCNICA 2021'!AK68</f>
        <v>0</v>
      </c>
      <c r="R69" s="808">
        <f>'METAS 2021'!AK68</f>
        <v>0</v>
      </c>
      <c r="S69" s="808">
        <f>'RESULTADO 2021'!AL68</f>
        <v>0</v>
      </c>
      <c r="T69" s="63" t="s">
        <v>72</v>
      </c>
    </row>
    <row r="70" spans="1:21" ht="13.5" customHeight="1">
      <c r="A70" s="37" t="s">
        <v>59</v>
      </c>
      <c r="B70" s="198">
        <v>0.9</v>
      </c>
      <c r="C70" s="585">
        <v>0.9</v>
      </c>
      <c r="D70" s="349">
        <v>90</v>
      </c>
      <c r="E70" s="1414"/>
      <c r="F70" s="410">
        <v>96.7</v>
      </c>
      <c r="G70" s="63">
        <v>90</v>
      </c>
      <c r="H70" s="349">
        <v>90</v>
      </c>
      <c r="I70" s="187" t="s">
        <v>273</v>
      </c>
      <c r="J70" s="413">
        <v>91.49</v>
      </c>
      <c r="K70" s="187">
        <v>95</v>
      </c>
      <c r="L70" s="349">
        <v>90</v>
      </c>
      <c r="M70" s="413">
        <v>97.8</v>
      </c>
      <c r="N70" s="809">
        <v>90</v>
      </c>
      <c r="O70" s="911">
        <f>'METAS 2021'!O69</f>
        <v>90</v>
      </c>
      <c r="P70" s="808">
        <v>92.307692307692307</v>
      </c>
      <c r="Q70" s="808">
        <f>'SUGESTÃO DA ÁREA TÉCNICA 2021'!AK69</f>
        <v>0</v>
      </c>
      <c r="R70" s="808">
        <f>'METAS 2021'!AK69</f>
        <v>0</v>
      </c>
      <c r="S70" s="808">
        <f>'RESULTADO 2021'!AL69</f>
        <v>0</v>
      </c>
      <c r="T70" s="63" t="s">
        <v>72</v>
      </c>
    </row>
    <row r="71" spans="1:21" ht="15.75" customHeight="1">
      <c r="A71" s="37" t="s">
        <v>60</v>
      </c>
      <c r="B71" s="198">
        <v>0.85</v>
      </c>
      <c r="C71" s="585">
        <v>0.91</v>
      </c>
      <c r="D71" s="349">
        <v>91</v>
      </c>
      <c r="E71" s="1414"/>
      <c r="F71" s="268">
        <v>86.8</v>
      </c>
      <c r="G71" s="63">
        <v>90</v>
      </c>
      <c r="H71" s="349">
        <v>86.8</v>
      </c>
      <c r="I71" s="187" t="s">
        <v>367</v>
      </c>
      <c r="J71" s="413">
        <v>93.17</v>
      </c>
      <c r="K71" s="187">
        <v>95</v>
      </c>
      <c r="L71" s="349">
        <v>87</v>
      </c>
      <c r="M71" s="413">
        <v>90.2</v>
      </c>
      <c r="N71" s="809">
        <v>90</v>
      </c>
      <c r="O71" s="911">
        <f>'METAS 2021'!O70</f>
        <v>0</v>
      </c>
      <c r="P71" s="808">
        <v>94.047619047619051</v>
      </c>
      <c r="Q71" s="808">
        <f>'SUGESTÃO DA ÁREA TÉCNICA 2021'!AK70</f>
        <v>0</v>
      </c>
      <c r="R71" s="808">
        <f>'METAS 2021'!AK70</f>
        <v>0</v>
      </c>
      <c r="S71" s="808">
        <f>'RESULTADO 2021'!AL70</f>
        <v>0</v>
      </c>
      <c r="T71" s="63" t="s">
        <v>72</v>
      </c>
    </row>
    <row r="72" spans="1:21" ht="13.5" customHeight="1">
      <c r="A72" s="37" t="s">
        <v>61</v>
      </c>
      <c r="B72" s="198">
        <v>0.9</v>
      </c>
      <c r="C72" s="585">
        <v>0.95699999999999996</v>
      </c>
      <c r="D72" s="349">
        <v>95</v>
      </c>
      <c r="E72" s="1414"/>
      <c r="F72" s="268">
        <v>82.6</v>
      </c>
      <c r="G72" s="63">
        <v>90</v>
      </c>
      <c r="H72" s="349">
        <v>90</v>
      </c>
      <c r="I72" s="187" t="s">
        <v>273</v>
      </c>
      <c r="J72" s="413">
        <v>92.31</v>
      </c>
      <c r="K72" s="187">
        <v>95</v>
      </c>
      <c r="L72" s="349">
        <v>95</v>
      </c>
      <c r="M72" s="595">
        <v>92.9</v>
      </c>
      <c r="N72" s="809">
        <v>90</v>
      </c>
      <c r="O72" s="911">
        <f>'METAS 2021'!O71</f>
        <v>90</v>
      </c>
      <c r="P72" s="808">
        <v>89.473684210526315</v>
      </c>
      <c r="Q72" s="808">
        <f>'SUGESTÃO DA ÁREA TÉCNICA 2021'!AK71</f>
        <v>0</v>
      </c>
      <c r="R72" s="808">
        <f>'METAS 2021'!AK71</f>
        <v>0</v>
      </c>
      <c r="S72" s="808">
        <f>'RESULTADO 2021'!AL71</f>
        <v>0</v>
      </c>
      <c r="T72" s="63" t="s">
        <v>72</v>
      </c>
    </row>
    <row r="73" spans="1:21" ht="13.5" customHeight="1">
      <c r="A73" s="37" t="s">
        <v>62</v>
      </c>
      <c r="B73" s="198">
        <v>0.75</v>
      </c>
      <c r="C73" s="585">
        <v>0.95499999999999996</v>
      </c>
      <c r="D73" s="349">
        <v>90</v>
      </c>
      <c r="E73" s="1414"/>
      <c r="F73" s="268">
        <v>83.5</v>
      </c>
      <c r="G73" s="63">
        <v>90</v>
      </c>
      <c r="H73" s="349">
        <v>90</v>
      </c>
      <c r="I73" s="187" t="s">
        <v>273</v>
      </c>
      <c r="J73" s="413">
        <v>98</v>
      </c>
      <c r="K73" s="187">
        <v>100</v>
      </c>
      <c r="L73" s="349">
        <v>100</v>
      </c>
      <c r="M73" s="595">
        <v>96.8</v>
      </c>
      <c r="N73" s="809">
        <v>90</v>
      </c>
      <c r="O73" s="911">
        <f>'METAS 2021'!O72</f>
        <v>0</v>
      </c>
      <c r="P73" s="808">
        <v>92</v>
      </c>
      <c r="Q73" s="808">
        <f>'SUGESTÃO DA ÁREA TÉCNICA 2021'!AK72</f>
        <v>0</v>
      </c>
      <c r="R73" s="808">
        <f>'METAS 2021'!AK72</f>
        <v>0</v>
      </c>
      <c r="S73" s="808">
        <f>'RESULTADO 2021'!AL72</f>
        <v>0</v>
      </c>
      <c r="T73" s="63" t="s">
        <v>72</v>
      </c>
    </row>
    <row r="74" spans="1:21" ht="13.5" customHeight="1">
      <c r="A74" s="296" t="s">
        <v>63</v>
      </c>
      <c r="B74" s="199"/>
      <c r="C74" s="594"/>
      <c r="D74" s="594"/>
      <c r="E74" s="1414"/>
      <c r="F74" s="596"/>
      <c r="G74" s="594"/>
      <c r="H74" s="594"/>
      <c r="I74" s="71"/>
      <c r="J74" s="596"/>
      <c r="K74" s="71"/>
      <c r="L74" s="594"/>
      <c r="M74" s="71"/>
      <c r="N74" s="810"/>
      <c r="O74" s="910"/>
      <c r="P74" s="951"/>
      <c r="Q74" s="951"/>
      <c r="R74" s="951"/>
      <c r="S74" s="951"/>
      <c r="T74" s="65"/>
    </row>
    <row r="75" spans="1:21" ht="13.5" customHeight="1">
      <c r="A75" s="37" t="s">
        <v>64</v>
      </c>
      <c r="B75" s="198">
        <v>0.9</v>
      </c>
      <c r="C75" s="585">
        <v>0.95</v>
      </c>
      <c r="D75" s="349">
        <v>95</v>
      </c>
      <c r="E75" s="1414"/>
      <c r="F75" s="268">
        <v>72.3</v>
      </c>
      <c r="G75" s="63">
        <v>90</v>
      </c>
      <c r="H75" s="349">
        <v>90</v>
      </c>
      <c r="I75" s="63" t="s">
        <v>273</v>
      </c>
      <c r="J75" s="410">
        <v>98.39</v>
      </c>
      <c r="K75" s="63">
        <v>100</v>
      </c>
      <c r="L75" s="349">
        <v>90</v>
      </c>
      <c r="M75" s="413">
        <v>97.3</v>
      </c>
      <c r="N75" s="809">
        <v>90</v>
      </c>
      <c r="O75" s="911">
        <f>'METAS 2021'!O74</f>
        <v>90</v>
      </c>
      <c r="P75" s="808">
        <v>100</v>
      </c>
      <c r="Q75" s="808">
        <f>'SUGESTÃO DA ÁREA TÉCNICA 2021'!AK74</f>
        <v>0</v>
      </c>
      <c r="R75" s="808">
        <f>'METAS 2021'!AK74</f>
        <v>0</v>
      </c>
      <c r="S75" s="808">
        <f>'RESULTADO 2021'!AL74</f>
        <v>0</v>
      </c>
      <c r="T75" s="63" t="s">
        <v>72</v>
      </c>
    </row>
    <row r="76" spans="1:21" ht="13.5" customHeight="1">
      <c r="A76" s="37" t="s">
        <v>65</v>
      </c>
      <c r="B76" s="198">
        <v>0.9</v>
      </c>
      <c r="C76" s="585">
        <v>0.92700000000000005</v>
      </c>
      <c r="D76" s="349">
        <v>95</v>
      </c>
      <c r="E76" s="1414"/>
      <c r="F76" s="268">
        <v>93.3</v>
      </c>
      <c r="G76" s="63">
        <v>90</v>
      </c>
      <c r="H76" s="349">
        <v>95</v>
      </c>
      <c r="I76" s="63" t="s">
        <v>273</v>
      </c>
      <c r="J76" s="268">
        <v>90.38</v>
      </c>
      <c r="K76" s="63">
        <v>95</v>
      </c>
      <c r="L76" s="349">
        <v>90</v>
      </c>
      <c r="M76" s="413">
        <v>97.8</v>
      </c>
      <c r="N76" s="809">
        <v>90</v>
      </c>
      <c r="O76" s="911">
        <f>'METAS 2021'!O75</f>
        <v>95</v>
      </c>
      <c r="P76" s="808">
        <v>98.412698412698418</v>
      </c>
      <c r="Q76" s="808">
        <f>'SUGESTÃO DA ÁREA TÉCNICA 2021'!AK75</f>
        <v>0</v>
      </c>
      <c r="R76" s="808">
        <f>'METAS 2021'!AK75</f>
        <v>0</v>
      </c>
      <c r="S76" s="808">
        <f>'RESULTADO 2021'!AL75</f>
        <v>0</v>
      </c>
      <c r="T76" s="63" t="s">
        <v>72</v>
      </c>
    </row>
    <row r="77" spans="1:21" ht="13.5" customHeight="1">
      <c r="A77" s="37" t="s">
        <v>66</v>
      </c>
      <c r="B77" s="198">
        <v>0.9</v>
      </c>
      <c r="C77" s="585">
        <v>0.91800000000000004</v>
      </c>
      <c r="D77" s="349">
        <v>95</v>
      </c>
      <c r="E77" s="1414"/>
      <c r="F77" s="268">
        <v>90.1</v>
      </c>
      <c r="G77" s="63">
        <v>90</v>
      </c>
      <c r="H77" s="349">
        <v>90</v>
      </c>
      <c r="I77" s="63" t="s">
        <v>273</v>
      </c>
      <c r="J77" s="268">
        <v>89.07</v>
      </c>
      <c r="K77" s="63">
        <v>90</v>
      </c>
      <c r="L77" s="349">
        <v>90</v>
      </c>
      <c r="M77" s="595">
        <v>88.81</v>
      </c>
      <c r="N77" s="809">
        <v>90</v>
      </c>
      <c r="O77" s="911">
        <f>'METAS 2021'!O76</f>
        <v>90</v>
      </c>
      <c r="P77" s="808">
        <v>92.4</v>
      </c>
      <c r="Q77" s="808">
        <f>'SUGESTÃO DA ÁREA TÉCNICA 2021'!AK76</f>
        <v>0</v>
      </c>
      <c r="R77" s="808">
        <f>'METAS 2021'!AK76</f>
        <v>0</v>
      </c>
      <c r="S77" s="808">
        <f>'RESULTADO 2021'!AL76</f>
        <v>0</v>
      </c>
      <c r="T77" s="63" t="s">
        <v>72</v>
      </c>
    </row>
    <row r="78" spans="1:21" ht="13.5" customHeight="1">
      <c r="A78" s="37" t="s">
        <v>67</v>
      </c>
      <c r="B78" s="198">
        <v>0.9</v>
      </c>
      <c r="C78" s="585">
        <v>0.84499999999999997</v>
      </c>
      <c r="D78" s="349">
        <v>95</v>
      </c>
      <c r="E78" s="1414"/>
      <c r="F78" s="410">
        <v>95.7</v>
      </c>
      <c r="G78" s="63">
        <v>90</v>
      </c>
      <c r="H78" s="349">
        <v>100</v>
      </c>
      <c r="I78" s="63" t="s">
        <v>273</v>
      </c>
      <c r="J78" s="268">
        <v>78.88</v>
      </c>
      <c r="K78" s="63">
        <v>90</v>
      </c>
      <c r="L78" s="349">
        <v>100</v>
      </c>
      <c r="M78" s="157">
        <v>78.760000000000005</v>
      </c>
      <c r="N78" s="809">
        <v>90</v>
      </c>
      <c r="O78" s="911">
        <f>'METAS 2021'!O77</f>
        <v>80</v>
      </c>
      <c r="P78" s="808">
        <v>92.173913043478265</v>
      </c>
      <c r="Q78" s="808">
        <f>'SUGESTÃO DA ÁREA TÉCNICA 2021'!AK77</f>
        <v>0</v>
      </c>
      <c r="R78" s="808">
        <f>'METAS 2021'!AK77</f>
        <v>0</v>
      </c>
      <c r="S78" s="808">
        <f>'RESULTADO 2021'!AL77</f>
        <v>0</v>
      </c>
      <c r="T78" s="63" t="s">
        <v>72</v>
      </c>
    </row>
    <row r="79" spans="1:21" ht="13.5" customHeight="1">
      <c r="A79" s="37" t="s">
        <v>68</v>
      </c>
      <c r="B79" s="51">
        <v>92.45</v>
      </c>
      <c r="C79" s="585">
        <v>0.68600000000000005</v>
      </c>
      <c r="D79" s="349">
        <v>90</v>
      </c>
      <c r="E79" s="1415"/>
      <c r="F79" s="410">
        <v>91.5</v>
      </c>
      <c r="G79" s="63">
        <v>90</v>
      </c>
      <c r="H79" s="349">
        <v>90</v>
      </c>
      <c r="I79" s="63" t="s">
        <v>273</v>
      </c>
      <c r="J79" s="410">
        <v>90.67</v>
      </c>
      <c r="K79" s="63">
        <v>95</v>
      </c>
      <c r="L79" s="349">
        <v>95</v>
      </c>
      <c r="M79" s="413">
        <v>97.96</v>
      </c>
      <c r="N79" s="809">
        <v>90</v>
      </c>
      <c r="O79" s="911">
        <f>'METAS 2021'!O78</f>
        <v>90</v>
      </c>
      <c r="P79" s="808">
        <v>93.333333333333329</v>
      </c>
      <c r="Q79" s="808">
        <f>'SUGESTÃO DA ÁREA TÉCNICA 2021'!AK78</f>
        <v>0</v>
      </c>
      <c r="R79" s="808">
        <f>'METAS 2021'!AK78</f>
        <v>0</v>
      </c>
      <c r="S79" s="808">
        <f>'RESULTADO 2021'!AL78</f>
        <v>0</v>
      </c>
      <c r="T79" s="63" t="s">
        <v>72</v>
      </c>
      <c r="U79" s="29" t="s">
        <v>69</v>
      </c>
    </row>
    <row r="80" spans="1:21" ht="13.5" customHeight="1">
      <c r="A80" s="227"/>
      <c r="B80" s="227"/>
      <c r="C80" s="227"/>
      <c r="D80" s="227"/>
      <c r="E80" s="238"/>
      <c r="F80" s="227"/>
      <c r="G80" s="227"/>
      <c r="H80" s="227"/>
      <c r="I80" s="227"/>
      <c r="J80" s="227"/>
      <c r="K80" s="227"/>
      <c r="L80" s="289"/>
      <c r="M80" s="289"/>
      <c r="N80" s="289"/>
      <c r="O80" s="289"/>
      <c r="P80" s="289"/>
      <c r="Q80" s="289"/>
      <c r="R80" s="289"/>
      <c r="S80" s="289"/>
      <c r="T80" s="227"/>
      <c r="U80" s="29"/>
    </row>
    <row r="81" spans="1:23" ht="15.75">
      <c r="A81" s="1397" t="s">
        <v>632</v>
      </c>
      <c r="B81" s="1397"/>
      <c r="C81" s="1397"/>
      <c r="D81" s="1397"/>
      <c r="E81" s="1397"/>
      <c r="F81" s="1397"/>
      <c r="G81" s="1397"/>
      <c r="H81" s="1397"/>
      <c r="I81" s="1397"/>
      <c r="J81" s="1397"/>
      <c r="K81" s="1397"/>
      <c r="L81" s="1397"/>
      <c r="M81" s="1397"/>
      <c r="N81" s="1397"/>
      <c r="O81" s="1397"/>
      <c r="P81" s="1397"/>
      <c r="Q81" s="1397"/>
      <c r="R81" s="1397"/>
      <c r="S81" s="1397"/>
      <c r="T81" s="1397"/>
      <c r="U81" s="232"/>
      <c r="V81" s="232"/>
      <c r="W81" s="231"/>
    </row>
    <row r="82" spans="1:23" ht="13.5" customHeight="1">
      <c r="A82" s="337" t="s">
        <v>487</v>
      </c>
      <c r="B82" s="338"/>
      <c r="C82" s="339"/>
      <c r="D82" s="564"/>
      <c r="E82" s="340"/>
      <c r="F82" s="560"/>
      <c r="G82" s="553"/>
      <c r="H82" s="553"/>
      <c r="I82" s="553"/>
      <c r="J82" s="553"/>
      <c r="K82" s="553"/>
      <c r="L82" s="553"/>
      <c r="M82" s="567"/>
      <c r="N82" s="553"/>
      <c r="O82" s="553"/>
      <c r="P82" s="553"/>
      <c r="Q82" s="553"/>
      <c r="R82" s="553"/>
      <c r="S82" s="553"/>
      <c r="T82" s="554"/>
      <c r="U82" s="239"/>
      <c r="V82" s="239"/>
      <c r="W82" s="239"/>
    </row>
    <row r="83" spans="1:23" ht="18" customHeight="1">
      <c r="A83" s="1390" t="s">
        <v>633</v>
      </c>
      <c r="B83" s="1390"/>
      <c r="C83" s="1390"/>
      <c r="D83" s="1390"/>
      <c r="E83" s="1390"/>
      <c r="F83" s="1390"/>
      <c r="G83" s="1390"/>
      <c r="H83" s="1390"/>
      <c r="I83" s="1390"/>
      <c r="J83" s="1390"/>
      <c r="K83" s="1390"/>
      <c r="L83" s="1390"/>
      <c r="M83" s="1390"/>
      <c r="N83" s="1390"/>
      <c r="O83" s="1390"/>
      <c r="P83" s="1390"/>
      <c r="Q83" s="1390"/>
      <c r="R83" s="1390"/>
      <c r="S83" s="1390"/>
      <c r="T83" s="1390"/>
      <c r="U83" s="239"/>
      <c r="V83" s="239"/>
      <c r="W83" s="239"/>
    </row>
    <row r="84" spans="1:23" ht="12" customHeight="1">
      <c r="A84" s="1390"/>
      <c r="B84" s="1390"/>
      <c r="C84" s="1390"/>
      <c r="D84" s="1390"/>
      <c r="E84" s="1390"/>
      <c r="F84" s="1390"/>
      <c r="G84" s="1390"/>
      <c r="H84" s="1390"/>
      <c r="I84" s="1390"/>
      <c r="J84" s="1390"/>
      <c r="K84" s="1390"/>
      <c r="L84" s="1390"/>
      <c r="M84" s="1390"/>
      <c r="N84" s="1390"/>
      <c r="O84" s="1390"/>
      <c r="P84" s="1390"/>
      <c r="Q84" s="1390"/>
      <c r="R84" s="1390"/>
      <c r="S84" s="1390"/>
      <c r="T84" s="1390"/>
    </row>
    <row r="85" spans="1:23" ht="16.5" customHeight="1">
      <c r="A85" s="238"/>
      <c r="B85" s="238"/>
      <c r="C85" s="238"/>
      <c r="H85" s="238"/>
      <c r="I85" s="238"/>
      <c r="J85" s="238"/>
      <c r="K85" s="606"/>
      <c r="L85" s="606"/>
      <c r="M85" s="606"/>
      <c r="N85" s="606"/>
      <c r="O85" s="606"/>
      <c r="P85" s="606"/>
      <c r="Q85" s="606"/>
      <c r="R85" s="606"/>
      <c r="S85" s="606"/>
      <c r="T85" s="606"/>
    </row>
    <row r="86" spans="1:23" ht="15">
      <c r="A86" s="1399" t="s">
        <v>677</v>
      </c>
      <c r="B86" s="1400"/>
      <c r="C86" s="1400"/>
      <c r="D86" s="1401"/>
      <c r="K86" s="520"/>
      <c r="L86" s="520"/>
      <c r="M86" s="520"/>
      <c r="N86" s="520"/>
      <c r="O86" s="520"/>
      <c r="P86" s="520"/>
      <c r="Q86" s="520"/>
      <c r="R86" s="520"/>
      <c r="S86" s="520"/>
      <c r="T86" s="520"/>
    </row>
    <row r="87" spans="1:23" ht="18.75" customHeight="1">
      <c r="A87" s="546" t="s">
        <v>629</v>
      </c>
      <c r="B87" s="547"/>
      <c r="C87" s="548"/>
      <c r="D87" s="341">
        <v>1</v>
      </c>
      <c r="K87" s="520"/>
      <c r="L87" s="520"/>
      <c r="M87" s="520"/>
      <c r="N87" s="520"/>
      <c r="O87" s="520"/>
      <c r="P87" s="520"/>
      <c r="Q87" s="520"/>
      <c r="R87" s="520"/>
      <c r="S87" s="520"/>
      <c r="T87" s="520"/>
    </row>
    <row r="88" spans="1:23" ht="15.75">
      <c r="A88" s="549" t="s">
        <v>630</v>
      </c>
      <c r="B88" s="550"/>
      <c r="C88" s="551"/>
      <c r="D88" s="266" t="s">
        <v>635</v>
      </c>
      <c r="K88" s="520"/>
      <c r="L88" s="520"/>
      <c r="M88" s="520"/>
      <c r="N88" s="520"/>
      <c r="O88" s="520"/>
      <c r="P88" s="520"/>
      <c r="Q88" s="520"/>
      <c r="R88" s="520"/>
      <c r="S88" s="520"/>
      <c r="T88" s="520"/>
    </row>
    <row r="89" spans="1:23" ht="15.75">
      <c r="A89" s="546" t="s">
        <v>631</v>
      </c>
      <c r="B89" s="547"/>
      <c r="C89" s="548"/>
      <c r="D89" s="329" t="s">
        <v>634</v>
      </c>
      <c r="K89" s="520"/>
      <c r="L89" s="520"/>
      <c r="M89" s="520"/>
      <c r="N89" s="520"/>
      <c r="O89" s="520"/>
      <c r="P89" s="520"/>
      <c r="Q89" s="520"/>
      <c r="R89" s="520"/>
      <c r="S89" s="520"/>
      <c r="T89" s="520"/>
    </row>
    <row r="90" spans="1:23" ht="15">
      <c r="A90" s="1396" t="s">
        <v>649</v>
      </c>
      <c r="B90" s="1396"/>
      <c r="C90" s="1396"/>
      <c r="D90" s="1396"/>
      <c r="K90" s="520"/>
      <c r="L90" s="520"/>
      <c r="M90" s="520"/>
      <c r="N90" s="520"/>
      <c r="O90" s="520"/>
      <c r="P90" s="520"/>
      <c r="Q90" s="520"/>
      <c r="R90" s="520"/>
      <c r="S90" s="520"/>
      <c r="T90" s="520"/>
    </row>
    <row r="91" spans="1:23">
      <c r="K91" s="520"/>
      <c r="L91" s="520"/>
      <c r="M91" s="520"/>
      <c r="N91" s="520"/>
      <c r="O91" s="520"/>
      <c r="P91" s="520"/>
      <c r="Q91" s="520"/>
      <c r="R91" s="520"/>
      <c r="S91" s="520"/>
      <c r="T91" s="520"/>
    </row>
    <row r="92" spans="1:23">
      <c r="V92" s="270"/>
    </row>
  </sheetData>
  <mergeCells count="21">
    <mergeCell ref="A1:T1"/>
    <mergeCell ref="A2:U2"/>
    <mergeCell ref="A6:T6"/>
    <mergeCell ref="A3:T3"/>
    <mergeCell ref="E10:E34"/>
    <mergeCell ref="N7:P7"/>
    <mergeCell ref="A4:T4"/>
    <mergeCell ref="A5:T5"/>
    <mergeCell ref="B7:C7"/>
    <mergeCell ref="D7:F7"/>
    <mergeCell ref="T7:T8"/>
    <mergeCell ref="A7:A8"/>
    <mergeCell ref="G7:J7"/>
    <mergeCell ref="K7:M7"/>
    <mergeCell ref="Q7:S7"/>
    <mergeCell ref="E36:E60"/>
    <mergeCell ref="E62:E79"/>
    <mergeCell ref="A81:T81"/>
    <mergeCell ref="A83:T84"/>
    <mergeCell ref="A90:D90"/>
    <mergeCell ref="A86:D86"/>
  </mergeCells>
  <conditionalFormatting sqref="H10:H11 H13:H18 H20:H25 H27:H28 H36:H38 H49:H54 H56:H60 H62:H67 H69:H70 H75:H79 H40:H47 H72:H73 H30:H34">
    <cfRule type="cellIs" dxfId="8" priority="8" operator="lessThan">
      <formula>89.99</formula>
    </cfRule>
  </conditionalFormatting>
  <conditionalFormatting sqref="L57">
    <cfRule type="cellIs" dxfId="7" priority="7" operator="lessThan">
      <formula>89.99</formula>
    </cfRule>
  </conditionalFormatting>
  <conditionalFormatting sqref="L56">
    <cfRule type="cellIs" dxfId="6" priority="4" operator="lessThan">
      <formula>89.99</formula>
    </cfRule>
  </conditionalFormatting>
  <conditionalFormatting sqref="H29">
    <cfRule type="cellIs" dxfId="5" priority="1" operator="lessThan">
      <formula>89.99</formula>
    </cfRule>
  </conditionalFormatting>
  <pageMargins left="0.51181102362204722" right="0.23622047244094491" top="0.19685039370078741" bottom="0.19685039370078741" header="0.15748031496062992" footer="0.15748031496062992"/>
  <pageSetup paperSize="9" scale="53" orientation="landscape" r:id="rId1"/>
  <rowBreaks count="1" manualBreakCount="1">
    <brk id="47" max="1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91"/>
  <sheetViews>
    <sheetView view="pageBreakPreview" zoomScale="75" zoomScaleNormal="160" zoomScaleSheetLayoutView="75" workbookViewId="0">
      <selection activeCell="P8" sqref="P8"/>
    </sheetView>
  </sheetViews>
  <sheetFormatPr defaultColWidth="30.85546875" defaultRowHeight="14.25"/>
  <cols>
    <col min="1" max="1" width="29.5703125" style="27" customWidth="1"/>
    <col min="2" max="2" width="12" style="27" hidden="1" customWidth="1"/>
    <col min="3" max="3" width="12.85546875" style="27" hidden="1" customWidth="1"/>
    <col min="4" max="4" width="17" style="27" customWidth="1"/>
    <col min="5" max="5" width="21" style="27" customWidth="1"/>
    <col min="6" max="6" width="13.140625" style="27" customWidth="1"/>
    <col min="7" max="7" width="21.42578125" style="27" customWidth="1"/>
    <col min="8" max="8" width="12.7109375" style="27" customWidth="1"/>
    <col min="9" max="9" width="21.42578125" style="27" hidden="1" customWidth="1"/>
    <col min="10" max="10" width="13.42578125" style="27" customWidth="1"/>
    <col min="11" max="11" width="21.28515625" style="27" customWidth="1"/>
    <col min="12" max="13" width="13.5703125" style="270" customWidth="1"/>
    <col min="14" max="14" width="21.28515625" style="270" customWidth="1"/>
    <col min="15" max="15" width="13.5703125" style="270" customWidth="1"/>
    <col min="16" max="16" width="18.7109375" style="270" customWidth="1"/>
    <col min="17" max="17" width="21.85546875" style="270" customWidth="1"/>
    <col min="18" max="19" width="13.5703125" style="270" customWidth="1"/>
    <col min="20" max="20" width="12" style="27" customWidth="1"/>
    <col min="21" max="21" width="4.42578125" style="27" customWidth="1"/>
    <col min="22" max="22" width="30.85546875" style="27"/>
    <col min="23" max="23" width="12.85546875" style="27" customWidth="1"/>
    <col min="24" max="24" width="8" style="27" customWidth="1"/>
    <col min="25" max="25" width="7.5703125" style="27" customWidth="1"/>
    <col min="26" max="16384" width="30.85546875" style="27"/>
  </cols>
  <sheetData>
    <row r="1" spans="1:25" ht="92.25" customHeight="1">
      <c r="A1" s="1405"/>
      <c r="B1" s="1405"/>
      <c r="C1" s="1405"/>
      <c r="D1" s="1405"/>
      <c r="E1" s="1405"/>
      <c r="F1" s="1405"/>
      <c r="G1" s="1405"/>
      <c r="H1" s="1405"/>
      <c r="I1" s="1405"/>
      <c r="J1" s="1405"/>
      <c r="K1" s="1405"/>
      <c r="L1" s="1405"/>
      <c r="M1" s="1405"/>
      <c r="N1" s="1405"/>
      <c r="O1" s="1405"/>
      <c r="P1" s="1405"/>
      <c r="Q1" s="1405"/>
      <c r="R1" s="1405"/>
      <c r="S1" s="1405"/>
      <c r="T1" s="1405"/>
    </row>
    <row r="2" spans="1:25" ht="16.5" customHeight="1">
      <c r="A2" s="1389" t="s">
        <v>636</v>
      </c>
      <c r="B2" s="1389"/>
      <c r="C2" s="1389"/>
      <c r="D2" s="1389"/>
      <c r="E2" s="1389"/>
      <c r="F2" s="1389"/>
      <c r="G2" s="1389"/>
      <c r="H2" s="1389"/>
      <c r="I2" s="1389"/>
      <c r="J2" s="1389"/>
      <c r="K2" s="1389"/>
      <c r="L2" s="1389"/>
      <c r="M2" s="1389"/>
      <c r="N2" s="1389"/>
      <c r="O2" s="1389"/>
      <c r="P2" s="1389"/>
      <c r="Q2" s="1389"/>
      <c r="R2" s="1389"/>
      <c r="S2" s="1389"/>
      <c r="T2" s="1389"/>
      <c r="U2" s="1389"/>
    </row>
    <row r="3" spans="1:25" ht="9.75" customHeight="1">
      <c r="A3" s="1418"/>
      <c r="B3" s="1418"/>
      <c r="C3" s="1418"/>
      <c r="D3" s="1418"/>
      <c r="E3" s="1418"/>
      <c r="F3" s="1418"/>
      <c r="G3" s="1418"/>
      <c r="H3" s="1418"/>
      <c r="I3" s="1418"/>
      <c r="J3" s="1418"/>
      <c r="K3" s="1418"/>
      <c r="L3" s="1418"/>
      <c r="M3" s="1418"/>
      <c r="N3" s="1418"/>
      <c r="O3" s="1418"/>
      <c r="P3" s="1418"/>
      <c r="Q3" s="1418"/>
      <c r="R3" s="1418"/>
      <c r="S3" s="1418"/>
      <c r="T3" s="1418"/>
      <c r="U3" s="28"/>
      <c r="V3" s="28"/>
    </row>
    <row r="4" spans="1:25" ht="18.75">
      <c r="A4" s="1407" t="s">
        <v>82</v>
      </c>
      <c r="B4" s="1407"/>
      <c r="C4" s="1407"/>
      <c r="D4" s="1407"/>
      <c r="E4" s="1407"/>
      <c r="F4" s="1407"/>
      <c r="G4" s="1407"/>
      <c r="H4" s="1407"/>
      <c r="I4" s="1407"/>
      <c r="J4" s="1407"/>
      <c r="K4" s="1407"/>
      <c r="L4" s="1407"/>
      <c r="M4" s="1407"/>
      <c r="N4" s="1407"/>
      <c r="O4" s="1407"/>
      <c r="P4" s="1407"/>
      <c r="Q4" s="1407"/>
      <c r="R4" s="1407"/>
      <c r="S4" s="1407"/>
      <c r="T4" s="1407"/>
      <c r="U4" s="28"/>
      <c r="V4" s="28"/>
    </row>
    <row r="5" spans="1:25" ht="18.75">
      <c r="A5" s="1407" t="s">
        <v>354</v>
      </c>
      <c r="B5" s="1407"/>
      <c r="C5" s="1407"/>
      <c r="D5" s="1407"/>
      <c r="E5" s="1407"/>
      <c r="F5" s="1407"/>
      <c r="G5" s="1407"/>
      <c r="H5" s="1407"/>
      <c r="I5" s="1407"/>
      <c r="J5" s="1407"/>
      <c r="K5" s="1407"/>
      <c r="L5" s="1407"/>
      <c r="M5" s="1407"/>
      <c r="N5" s="1407"/>
      <c r="O5" s="1407"/>
      <c r="P5" s="1407"/>
      <c r="Q5" s="1407"/>
      <c r="R5" s="1407"/>
      <c r="S5" s="1407"/>
      <c r="T5" s="1407"/>
      <c r="U5" s="28"/>
      <c r="V5" s="28"/>
    </row>
    <row r="6" spans="1:25" ht="34.5" customHeight="1">
      <c r="A6" s="1417" t="s">
        <v>715</v>
      </c>
      <c r="B6" s="1417"/>
      <c r="C6" s="1417"/>
      <c r="D6" s="1417"/>
      <c r="E6" s="1417"/>
      <c r="F6" s="1417"/>
      <c r="G6" s="1417"/>
      <c r="H6" s="1417"/>
      <c r="I6" s="1417"/>
      <c r="J6" s="1417"/>
      <c r="K6" s="1417"/>
      <c r="L6" s="1417"/>
      <c r="M6" s="1417"/>
      <c r="N6" s="1417"/>
      <c r="O6" s="1417"/>
      <c r="P6" s="1417"/>
      <c r="Q6" s="1417"/>
      <c r="R6" s="1417"/>
      <c r="S6" s="1417"/>
      <c r="T6" s="1417"/>
      <c r="U6" s="28"/>
      <c r="V6" s="28"/>
    </row>
    <row r="7" spans="1:25" ht="15.75">
      <c r="A7" s="1391" t="s">
        <v>70</v>
      </c>
      <c r="B7" s="1419">
        <v>2017</v>
      </c>
      <c r="C7" s="1420"/>
      <c r="D7" s="1419">
        <v>2018</v>
      </c>
      <c r="E7" s="1421"/>
      <c r="F7" s="1420"/>
      <c r="G7" s="1419">
        <v>2019</v>
      </c>
      <c r="H7" s="1421"/>
      <c r="I7" s="1421"/>
      <c r="J7" s="1420"/>
      <c r="K7" s="1422">
        <v>2020</v>
      </c>
      <c r="L7" s="1423"/>
      <c r="M7" s="1424"/>
      <c r="N7" s="1422">
        <v>2021</v>
      </c>
      <c r="O7" s="1423"/>
      <c r="P7" s="1424"/>
      <c r="Q7" s="1422">
        <v>2022</v>
      </c>
      <c r="R7" s="1423"/>
      <c r="S7" s="1424"/>
      <c r="T7" s="1393" t="s">
        <v>71</v>
      </c>
      <c r="U7" s="28"/>
      <c r="V7" s="28"/>
    </row>
    <row r="8" spans="1:25" ht="76.5" customHeight="1">
      <c r="A8" s="1392"/>
      <c r="B8" s="545" t="s">
        <v>491</v>
      </c>
      <c r="C8" s="545" t="s">
        <v>97</v>
      </c>
      <c r="D8" s="552" t="s">
        <v>481</v>
      </c>
      <c r="E8" s="545" t="s">
        <v>426</v>
      </c>
      <c r="F8" s="545" t="s">
        <v>222</v>
      </c>
      <c r="G8" s="545" t="s">
        <v>427</v>
      </c>
      <c r="H8" s="1148" t="s">
        <v>482</v>
      </c>
      <c r="I8" s="545" t="s">
        <v>423</v>
      </c>
      <c r="J8" s="545" t="s">
        <v>484</v>
      </c>
      <c r="K8" s="545" t="s">
        <v>492</v>
      </c>
      <c r="L8" s="1030" t="s">
        <v>486</v>
      </c>
      <c r="M8" s="545" t="s">
        <v>599</v>
      </c>
      <c r="N8" s="545" t="s">
        <v>641</v>
      </c>
      <c r="O8" s="1148" t="s">
        <v>640</v>
      </c>
      <c r="P8" s="1270" t="s">
        <v>774</v>
      </c>
      <c r="Q8" s="1142" t="s">
        <v>762</v>
      </c>
      <c r="R8" s="1148" t="s">
        <v>754</v>
      </c>
      <c r="S8" s="1142" t="s">
        <v>760</v>
      </c>
      <c r="T8" s="1393"/>
    </row>
    <row r="9" spans="1:25" ht="15" customHeight="1">
      <c r="A9" s="296" t="s">
        <v>0</v>
      </c>
      <c r="B9" s="598"/>
      <c r="C9" s="65"/>
      <c r="D9" s="65"/>
      <c r="E9" s="150"/>
      <c r="F9" s="150"/>
      <c r="G9" s="199"/>
      <c r="H9" s="65"/>
      <c r="I9" s="150"/>
      <c r="J9" s="65"/>
      <c r="K9" s="65"/>
      <c r="L9" s="65"/>
      <c r="M9" s="65">
        <v>0</v>
      </c>
      <c r="N9" s="150"/>
      <c r="O9" s="150"/>
      <c r="P9" s="150"/>
      <c r="Q9" s="150"/>
      <c r="R9" s="150"/>
      <c r="S9" s="150"/>
      <c r="T9" s="150"/>
      <c r="V9" s="398" t="s">
        <v>637</v>
      </c>
      <c r="W9" s="1425"/>
      <c r="X9" s="1425"/>
      <c r="Y9" s="1425"/>
    </row>
    <row r="10" spans="1:25" ht="13.5" customHeight="1">
      <c r="A10" s="201" t="s">
        <v>1</v>
      </c>
      <c r="B10" s="51">
        <v>75</v>
      </c>
      <c r="C10" s="599">
        <f>400/4</f>
        <v>100</v>
      </c>
      <c r="D10" s="349">
        <v>95</v>
      </c>
      <c r="E10" s="1427" t="s">
        <v>682</v>
      </c>
      <c r="F10" s="409">
        <v>25</v>
      </c>
      <c r="G10" s="51">
        <v>100</v>
      </c>
      <c r="H10" s="349">
        <v>95</v>
      </c>
      <c r="I10" s="1431" t="s">
        <v>683</v>
      </c>
      <c r="J10" s="413">
        <v>100</v>
      </c>
      <c r="K10" s="157">
        <v>100</v>
      </c>
      <c r="L10" s="349" t="s">
        <v>600</v>
      </c>
      <c r="M10" s="51">
        <v>100</v>
      </c>
      <c r="N10" s="811">
        <v>100</v>
      </c>
      <c r="O10" s="912">
        <f>'METAS 2021'!P9</f>
        <v>0</v>
      </c>
      <c r="P10" s="811">
        <v>0</v>
      </c>
      <c r="Q10" s="811">
        <f>'SUGESTÃO DA ÁREA TÉCNICA 2021'!AL9</f>
        <v>0</v>
      </c>
      <c r="R10" s="811">
        <f>'METAS 2021'!AL9</f>
        <v>0</v>
      </c>
      <c r="S10" s="811">
        <f>'RESULTADO 2021'!AM9</f>
        <v>0</v>
      </c>
      <c r="T10" s="51" t="s">
        <v>72</v>
      </c>
      <c r="V10" s="397"/>
      <c r="W10" s="399">
        <f>V10*60%</f>
        <v>0</v>
      </c>
      <c r="X10" s="400">
        <f>V10*99%</f>
        <v>0</v>
      </c>
      <c r="Y10" s="401">
        <f>V10*100%</f>
        <v>0</v>
      </c>
    </row>
    <row r="11" spans="1:25" ht="13.5" customHeight="1">
      <c r="A11" s="201" t="s">
        <v>2</v>
      </c>
      <c r="B11" s="51">
        <v>95</v>
      </c>
      <c r="C11" s="599">
        <f>0/4</f>
        <v>0</v>
      </c>
      <c r="D11" s="349">
        <v>85</v>
      </c>
      <c r="E11" s="1428"/>
      <c r="F11" s="409">
        <v>0</v>
      </c>
      <c r="G11" s="51">
        <v>100</v>
      </c>
      <c r="H11" s="349">
        <v>95</v>
      </c>
      <c r="I11" s="1432"/>
      <c r="J11" s="409">
        <v>0</v>
      </c>
      <c r="K11" s="51">
        <v>100</v>
      </c>
      <c r="L11" s="349">
        <v>100</v>
      </c>
      <c r="M11" s="409">
        <v>0</v>
      </c>
      <c r="N11" s="811">
        <v>100</v>
      </c>
      <c r="O11" s="912">
        <f>'METAS 2021'!P10</f>
        <v>100</v>
      </c>
      <c r="P11" s="811">
        <v>0</v>
      </c>
      <c r="Q11" s="811">
        <f>'SUGESTÃO DA ÁREA TÉCNICA 2021'!AL10</f>
        <v>0</v>
      </c>
      <c r="R11" s="811">
        <f>'METAS 2021'!AL10</f>
        <v>0</v>
      </c>
      <c r="S11" s="811">
        <f>'RESULTADO 2021'!AM10</f>
        <v>0</v>
      </c>
      <c r="T11" s="51" t="s">
        <v>72</v>
      </c>
      <c r="V11" s="397">
        <f>L11</f>
        <v>100</v>
      </c>
      <c r="W11" s="399">
        <f t="shared" ref="W11:W67" si="0">V11*60%</f>
        <v>60</v>
      </c>
      <c r="X11" s="400">
        <f t="shared" ref="X11:X15" si="1">V11*99%</f>
        <v>99</v>
      </c>
      <c r="Y11" s="401">
        <f t="shared" ref="Y11:Y15" si="2">V11*100%</f>
        <v>100</v>
      </c>
    </row>
    <row r="12" spans="1:25" ht="13.5" customHeight="1">
      <c r="A12" s="201" t="s">
        <v>3</v>
      </c>
      <c r="B12" s="51">
        <v>75</v>
      </c>
      <c r="C12" s="599">
        <f t="shared" ref="C12:C17" si="3">0/4</f>
        <v>0</v>
      </c>
      <c r="D12" s="349">
        <v>75</v>
      </c>
      <c r="E12" s="1428"/>
      <c r="F12" s="409">
        <v>25</v>
      </c>
      <c r="G12" s="51">
        <v>100</v>
      </c>
      <c r="H12" s="349">
        <v>100</v>
      </c>
      <c r="I12" s="1432"/>
      <c r="J12" s="410">
        <v>100</v>
      </c>
      <c r="K12" s="51">
        <v>100</v>
      </c>
      <c r="L12" s="349">
        <v>100</v>
      </c>
      <c r="M12" s="409">
        <v>0</v>
      </c>
      <c r="N12" s="811">
        <v>100</v>
      </c>
      <c r="O12" s="912">
        <f>'METAS 2021'!P11</f>
        <v>100</v>
      </c>
      <c r="P12" s="811">
        <v>0</v>
      </c>
      <c r="Q12" s="811">
        <f>'SUGESTÃO DA ÁREA TÉCNICA 2021'!AL11</f>
        <v>0</v>
      </c>
      <c r="R12" s="811">
        <f>'METAS 2021'!AL11</f>
        <v>0</v>
      </c>
      <c r="S12" s="811">
        <f>'RESULTADO 2021'!AM11</f>
        <v>0</v>
      </c>
      <c r="T12" s="51" t="s">
        <v>72</v>
      </c>
      <c r="V12" s="397">
        <f t="shared" ref="V12:V17" si="4">L12</f>
        <v>100</v>
      </c>
      <c r="W12" s="399">
        <f t="shared" si="0"/>
        <v>60</v>
      </c>
      <c r="X12" s="400">
        <f t="shared" si="1"/>
        <v>99</v>
      </c>
      <c r="Y12" s="401">
        <f t="shared" si="2"/>
        <v>100</v>
      </c>
    </row>
    <row r="13" spans="1:25" ht="13.5" customHeight="1">
      <c r="A13" s="201" t="s">
        <v>4</v>
      </c>
      <c r="B13" s="51">
        <v>70</v>
      </c>
      <c r="C13" s="599">
        <f t="shared" si="3"/>
        <v>0</v>
      </c>
      <c r="D13" s="349">
        <v>75</v>
      </c>
      <c r="E13" s="1428"/>
      <c r="F13" s="409">
        <v>0</v>
      </c>
      <c r="G13" s="51">
        <v>100</v>
      </c>
      <c r="H13" s="349">
        <v>97</v>
      </c>
      <c r="I13" s="1432"/>
      <c r="J13" s="409">
        <v>0</v>
      </c>
      <c r="K13" s="157">
        <v>100</v>
      </c>
      <c r="L13" s="349">
        <v>100</v>
      </c>
      <c r="M13" s="409">
        <v>0</v>
      </c>
      <c r="N13" s="811">
        <v>100</v>
      </c>
      <c r="O13" s="912">
        <f>'METAS 2021'!P12</f>
        <v>0</v>
      </c>
      <c r="P13" s="811">
        <v>25</v>
      </c>
      <c r="Q13" s="811">
        <f>'SUGESTÃO DA ÁREA TÉCNICA 2021'!AL12</f>
        <v>0</v>
      </c>
      <c r="R13" s="811">
        <f>'METAS 2021'!AL12</f>
        <v>0</v>
      </c>
      <c r="S13" s="811">
        <f>'RESULTADO 2021'!AM12</f>
        <v>0</v>
      </c>
      <c r="T13" s="51" t="s">
        <v>72</v>
      </c>
      <c r="V13" s="397">
        <f t="shared" si="4"/>
        <v>100</v>
      </c>
      <c r="W13" s="399">
        <f t="shared" si="0"/>
        <v>60</v>
      </c>
      <c r="X13" s="400">
        <f t="shared" si="1"/>
        <v>99</v>
      </c>
      <c r="Y13" s="401">
        <f t="shared" si="2"/>
        <v>100</v>
      </c>
    </row>
    <row r="14" spans="1:25" ht="13.5" customHeight="1">
      <c r="A14" s="201" t="s">
        <v>5</v>
      </c>
      <c r="B14" s="51">
        <v>75</v>
      </c>
      <c r="C14" s="599">
        <f t="shared" si="3"/>
        <v>0</v>
      </c>
      <c r="D14" s="349">
        <v>75</v>
      </c>
      <c r="E14" s="1428"/>
      <c r="F14" s="409">
        <v>0</v>
      </c>
      <c r="G14" s="51">
        <v>100</v>
      </c>
      <c r="H14" s="349">
        <v>100</v>
      </c>
      <c r="I14" s="1432"/>
      <c r="J14" s="409">
        <v>0</v>
      </c>
      <c r="K14" s="51">
        <v>100</v>
      </c>
      <c r="L14" s="349">
        <v>100</v>
      </c>
      <c r="M14" s="409">
        <v>0</v>
      </c>
      <c r="N14" s="811">
        <v>100</v>
      </c>
      <c r="O14" s="912">
        <f>'METAS 2021'!P13</f>
        <v>100</v>
      </c>
      <c r="P14" s="811">
        <v>0</v>
      </c>
      <c r="Q14" s="811">
        <f>'SUGESTÃO DA ÁREA TÉCNICA 2021'!AL13</f>
        <v>0</v>
      </c>
      <c r="R14" s="811">
        <f>'METAS 2021'!AL13</f>
        <v>0</v>
      </c>
      <c r="S14" s="811">
        <f>'RESULTADO 2021'!AM13</f>
        <v>0</v>
      </c>
      <c r="T14" s="51" t="s">
        <v>72</v>
      </c>
      <c r="V14" s="397">
        <f t="shared" si="4"/>
        <v>100</v>
      </c>
      <c r="W14" s="399">
        <f t="shared" si="0"/>
        <v>60</v>
      </c>
      <c r="X14" s="400">
        <f t="shared" si="1"/>
        <v>99</v>
      </c>
      <c r="Y14" s="401">
        <f t="shared" si="2"/>
        <v>100</v>
      </c>
    </row>
    <row r="15" spans="1:25" ht="13.5" customHeight="1">
      <c r="A15" s="201" t="s">
        <v>6</v>
      </c>
      <c r="B15" s="51">
        <v>75</v>
      </c>
      <c r="C15" s="599">
        <f>1*100/4</f>
        <v>25</v>
      </c>
      <c r="D15" s="349">
        <v>75</v>
      </c>
      <c r="E15" s="1428"/>
      <c r="F15" s="268">
        <v>50</v>
      </c>
      <c r="G15" s="51">
        <v>100</v>
      </c>
      <c r="H15" s="349">
        <v>95</v>
      </c>
      <c r="I15" s="1432"/>
      <c r="J15" s="409">
        <v>0</v>
      </c>
      <c r="K15" s="51">
        <v>100</v>
      </c>
      <c r="L15" s="349">
        <v>95</v>
      </c>
      <c r="M15" s="409">
        <v>0</v>
      </c>
      <c r="N15" s="811">
        <v>100</v>
      </c>
      <c r="O15" s="912">
        <f>'METAS 2021'!P14</f>
        <v>95</v>
      </c>
      <c r="P15" s="811">
        <v>0</v>
      </c>
      <c r="Q15" s="811">
        <f>'SUGESTÃO DA ÁREA TÉCNICA 2021'!AL14</f>
        <v>0</v>
      </c>
      <c r="R15" s="811">
        <f>'METAS 2021'!AL14</f>
        <v>0</v>
      </c>
      <c r="S15" s="811">
        <f>'RESULTADO 2021'!AM14</f>
        <v>0</v>
      </c>
      <c r="T15" s="51" t="s">
        <v>72</v>
      </c>
      <c r="V15" s="397">
        <f t="shared" si="4"/>
        <v>95</v>
      </c>
      <c r="W15" s="399">
        <f t="shared" si="0"/>
        <v>57</v>
      </c>
      <c r="X15" s="400">
        <f t="shared" si="1"/>
        <v>94.05</v>
      </c>
      <c r="Y15" s="401">
        <f t="shared" si="2"/>
        <v>95</v>
      </c>
    </row>
    <row r="16" spans="1:25" ht="13.5" customHeight="1">
      <c r="A16" s="201" t="s">
        <v>7</v>
      </c>
      <c r="B16" s="51">
        <v>75</v>
      </c>
      <c r="C16" s="599">
        <f>200/4</f>
        <v>50</v>
      </c>
      <c r="D16" s="349">
        <v>75</v>
      </c>
      <c r="E16" s="1428"/>
      <c r="F16" s="410">
        <v>100</v>
      </c>
      <c r="G16" s="51">
        <v>100</v>
      </c>
      <c r="H16" s="349">
        <v>90</v>
      </c>
      <c r="I16" s="1432"/>
      <c r="J16" s="409">
        <v>25</v>
      </c>
      <c r="K16" s="157">
        <v>100</v>
      </c>
      <c r="L16" s="349">
        <v>90</v>
      </c>
      <c r="M16" s="409">
        <v>0</v>
      </c>
      <c r="N16" s="811">
        <v>100</v>
      </c>
      <c r="O16" s="912">
        <f>'METAS 2021'!P15</f>
        <v>100</v>
      </c>
      <c r="P16" s="811">
        <v>0</v>
      </c>
      <c r="Q16" s="811">
        <f>'SUGESTÃO DA ÁREA TÉCNICA 2021'!AL15</f>
        <v>0</v>
      </c>
      <c r="R16" s="811">
        <f>'METAS 2021'!AL15</f>
        <v>0</v>
      </c>
      <c r="S16" s="811">
        <f>'RESULTADO 2021'!AM15</f>
        <v>0</v>
      </c>
      <c r="T16" s="51" t="s">
        <v>72</v>
      </c>
      <c r="V16" s="397">
        <f t="shared" si="4"/>
        <v>90</v>
      </c>
      <c r="W16" s="399">
        <f t="shared" si="0"/>
        <v>54</v>
      </c>
      <c r="X16" s="400">
        <f t="shared" ref="X16:X72" si="5">V16*99%</f>
        <v>89.1</v>
      </c>
      <c r="Y16" s="401">
        <f t="shared" ref="Y16:Y72" si="6">V16*100%</f>
        <v>90</v>
      </c>
    </row>
    <row r="17" spans="1:25" ht="13.5" customHeight="1">
      <c r="A17" s="201" t="s">
        <v>8</v>
      </c>
      <c r="B17" s="51">
        <v>75</v>
      </c>
      <c r="C17" s="599">
        <f t="shared" si="3"/>
        <v>0</v>
      </c>
      <c r="D17" s="349">
        <v>75</v>
      </c>
      <c r="E17" s="1428"/>
      <c r="F17" s="409">
        <v>0</v>
      </c>
      <c r="G17" s="51">
        <v>100</v>
      </c>
      <c r="H17" s="349">
        <v>100</v>
      </c>
      <c r="I17" s="1432"/>
      <c r="J17" s="409">
        <v>0</v>
      </c>
      <c r="K17" s="51">
        <v>100</v>
      </c>
      <c r="L17" s="349">
        <v>75</v>
      </c>
      <c r="M17" s="409">
        <v>0</v>
      </c>
      <c r="N17" s="811">
        <v>100</v>
      </c>
      <c r="O17" s="912">
        <f>'METAS 2021'!P16</f>
        <v>75</v>
      </c>
      <c r="P17" s="811">
        <v>0</v>
      </c>
      <c r="Q17" s="811">
        <f>'SUGESTÃO DA ÁREA TÉCNICA 2021'!AL16</f>
        <v>0</v>
      </c>
      <c r="R17" s="811">
        <f>'METAS 2021'!AL16</f>
        <v>0</v>
      </c>
      <c r="S17" s="811">
        <f>'RESULTADO 2021'!AM16</f>
        <v>0</v>
      </c>
      <c r="T17" s="51" t="s">
        <v>72</v>
      </c>
      <c r="V17" s="397">
        <f t="shared" si="4"/>
        <v>75</v>
      </c>
      <c r="W17" s="399">
        <f t="shared" si="0"/>
        <v>45</v>
      </c>
      <c r="X17" s="400">
        <f t="shared" si="5"/>
        <v>74.25</v>
      </c>
      <c r="Y17" s="401">
        <f t="shared" si="6"/>
        <v>75</v>
      </c>
    </row>
    <row r="18" spans="1:25" ht="29.25" customHeight="1">
      <c r="A18" s="201" t="s">
        <v>9</v>
      </c>
      <c r="B18" s="51">
        <v>95</v>
      </c>
      <c r="C18" s="599">
        <f>400/4</f>
        <v>100</v>
      </c>
      <c r="D18" s="582" t="s">
        <v>602</v>
      </c>
      <c r="E18" s="1428"/>
      <c r="F18" s="268">
        <v>50</v>
      </c>
      <c r="G18" s="51">
        <v>100</v>
      </c>
      <c r="H18" s="349">
        <v>100</v>
      </c>
      <c r="I18" s="1432"/>
      <c r="J18" s="409">
        <v>0</v>
      </c>
      <c r="K18" s="51">
        <v>100</v>
      </c>
      <c r="L18" s="349" t="s">
        <v>600</v>
      </c>
      <c r="M18" s="51">
        <v>0</v>
      </c>
      <c r="N18" s="811">
        <v>100</v>
      </c>
      <c r="O18" s="912">
        <f>'METAS 2021'!P17</f>
        <v>100</v>
      </c>
      <c r="P18" s="811">
        <v>0</v>
      </c>
      <c r="Q18" s="811">
        <f>'SUGESTÃO DA ÁREA TÉCNICA 2021'!AL17</f>
        <v>0</v>
      </c>
      <c r="R18" s="811">
        <f>'METAS 2021'!AL17</f>
        <v>0</v>
      </c>
      <c r="S18" s="811">
        <f>'RESULTADO 2021'!AM17</f>
        <v>0</v>
      </c>
      <c r="T18" s="51" t="s">
        <v>72</v>
      </c>
      <c r="V18" s="397"/>
      <c r="W18" s="399">
        <f t="shared" si="0"/>
        <v>0</v>
      </c>
      <c r="X18" s="400">
        <f t="shared" si="5"/>
        <v>0</v>
      </c>
      <c r="Y18" s="401">
        <f t="shared" si="6"/>
        <v>0</v>
      </c>
    </row>
    <row r="19" spans="1:25" ht="13.5" customHeight="1">
      <c r="A19" s="90" t="s">
        <v>10</v>
      </c>
      <c r="B19" s="65"/>
      <c r="C19" s="601"/>
      <c r="D19" s="601"/>
      <c r="E19" s="1428"/>
      <c r="F19" s="67"/>
      <c r="G19" s="199"/>
      <c r="H19" s="601"/>
      <c r="I19" s="1432"/>
      <c r="J19" s="183"/>
      <c r="K19" s="65"/>
      <c r="L19" s="601"/>
      <c r="M19" s="65"/>
      <c r="N19" s="796"/>
      <c r="O19" s="913"/>
      <c r="P19" s="917"/>
      <c r="Q19" s="796"/>
      <c r="R19" s="796"/>
      <c r="S19" s="796"/>
      <c r="T19" s="65"/>
      <c r="V19" s="1426"/>
      <c r="W19" s="1426"/>
      <c r="X19" s="1426"/>
      <c r="Y19" s="1426"/>
    </row>
    <row r="20" spans="1:25" ht="13.5" customHeight="1">
      <c r="A20" s="201" t="s">
        <v>11</v>
      </c>
      <c r="B20" s="51">
        <v>75</v>
      </c>
      <c r="C20" s="599">
        <f>100/4</f>
        <v>25</v>
      </c>
      <c r="D20" s="349">
        <v>75</v>
      </c>
      <c r="E20" s="1428"/>
      <c r="F20" s="602">
        <v>75</v>
      </c>
      <c r="G20" s="51">
        <v>100</v>
      </c>
      <c r="H20" s="349">
        <v>100</v>
      </c>
      <c r="I20" s="1432"/>
      <c r="J20" s="409">
        <v>0</v>
      </c>
      <c r="K20" s="51">
        <v>100</v>
      </c>
      <c r="L20" s="349">
        <v>75</v>
      </c>
      <c r="M20" s="410">
        <v>75</v>
      </c>
      <c r="N20" s="811">
        <v>100</v>
      </c>
      <c r="O20" s="912">
        <f>'METAS 2021'!P19</f>
        <v>100</v>
      </c>
      <c r="P20" s="811">
        <v>0</v>
      </c>
      <c r="Q20" s="811">
        <f>'SUGESTÃO DA ÁREA TÉCNICA 2021'!AL19</f>
        <v>0</v>
      </c>
      <c r="R20" s="811">
        <f>'METAS 2021'!AL19</f>
        <v>0</v>
      </c>
      <c r="S20" s="811">
        <f>'RESULTADO 2021'!AM19</f>
        <v>0</v>
      </c>
      <c r="T20" s="51" t="s">
        <v>72</v>
      </c>
      <c r="V20" s="397">
        <f>L20</f>
        <v>75</v>
      </c>
      <c r="W20" s="399">
        <f t="shared" si="0"/>
        <v>45</v>
      </c>
      <c r="X20" s="400">
        <f t="shared" si="5"/>
        <v>74.25</v>
      </c>
      <c r="Y20" s="401">
        <f t="shared" si="6"/>
        <v>75</v>
      </c>
    </row>
    <row r="21" spans="1:25" ht="13.5" customHeight="1">
      <c r="A21" s="201" t="s">
        <v>12</v>
      </c>
      <c r="B21" s="51">
        <v>95</v>
      </c>
      <c r="C21" s="599">
        <f>100/4</f>
        <v>25</v>
      </c>
      <c r="D21" s="349">
        <v>75</v>
      </c>
      <c r="E21" s="1428"/>
      <c r="F21" s="268">
        <v>50</v>
      </c>
      <c r="G21" s="51">
        <v>100</v>
      </c>
      <c r="H21" s="349">
        <v>100</v>
      </c>
      <c r="I21" s="1432"/>
      <c r="J21" s="268">
        <v>75</v>
      </c>
      <c r="K21" s="51">
        <v>100</v>
      </c>
      <c r="L21" s="349">
        <v>100</v>
      </c>
      <c r="M21" s="409">
        <v>0</v>
      </c>
      <c r="N21" s="811">
        <v>100</v>
      </c>
      <c r="O21" s="912">
        <f>'METAS 2021'!P20</f>
        <v>100</v>
      </c>
      <c r="P21" s="811">
        <v>0</v>
      </c>
      <c r="Q21" s="811">
        <f>'SUGESTÃO DA ÁREA TÉCNICA 2021'!AL20</f>
        <v>0</v>
      </c>
      <c r="R21" s="811">
        <f>'METAS 2021'!AL20</f>
        <v>0</v>
      </c>
      <c r="S21" s="811">
        <f>'RESULTADO 2021'!AM20</f>
        <v>0</v>
      </c>
      <c r="T21" s="51" t="s">
        <v>72</v>
      </c>
      <c r="V21" s="397">
        <f t="shared" ref="V21:V25" si="7">L21</f>
        <v>100</v>
      </c>
      <c r="W21" s="399">
        <f t="shared" si="0"/>
        <v>60</v>
      </c>
      <c r="X21" s="400">
        <f t="shared" si="5"/>
        <v>99</v>
      </c>
      <c r="Y21" s="401">
        <f t="shared" si="6"/>
        <v>100</v>
      </c>
    </row>
    <row r="22" spans="1:25" ht="13.5" customHeight="1">
      <c r="A22" s="201" t="s">
        <v>13</v>
      </c>
      <c r="B22" s="51">
        <v>75</v>
      </c>
      <c r="C22" s="599">
        <f>0/4</f>
        <v>0</v>
      </c>
      <c r="D22" s="349">
        <v>75</v>
      </c>
      <c r="E22" s="1428"/>
      <c r="F22" s="268">
        <v>50</v>
      </c>
      <c r="G22" s="51">
        <v>100</v>
      </c>
      <c r="H22" s="349">
        <v>90</v>
      </c>
      <c r="I22" s="1432"/>
      <c r="J22" s="409">
        <v>0</v>
      </c>
      <c r="K22" s="51">
        <v>100</v>
      </c>
      <c r="L22" s="349">
        <v>100</v>
      </c>
      <c r="M22" s="409">
        <v>0</v>
      </c>
      <c r="N22" s="811">
        <v>100</v>
      </c>
      <c r="O22" s="912">
        <f>'METAS 2021'!P21</f>
        <v>100</v>
      </c>
      <c r="P22" s="811">
        <v>0</v>
      </c>
      <c r="Q22" s="811">
        <f>'SUGESTÃO DA ÁREA TÉCNICA 2021'!AL21</f>
        <v>0</v>
      </c>
      <c r="R22" s="811">
        <f>'METAS 2021'!AL21</f>
        <v>0</v>
      </c>
      <c r="S22" s="811">
        <f>'RESULTADO 2021'!AM21</f>
        <v>0</v>
      </c>
      <c r="T22" s="51" t="s">
        <v>72</v>
      </c>
      <c r="V22" s="397">
        <f t="shared" si="7"/>
        <v>100</v>
      </c>
      <c r="W22" s="399">
        <f t="shared" si="0"/>
        <v>60</v>
      </c>
      <c r="X22" s="400">
        <f t="shared" si="5"/>
        <v>99</v>
      </c>
      <c r="Y22" s="401">
        <f t="shared" si="6"/>
        <v>100</v>
      </c>
    </row>
    <row r="23" spans="1:25" ht="13.5" customHeight="1">
      <c r="A23" s="201" t="s">
        <v>14</v>
      </c>
      <c r="B23" s="51">
        <v>75</v>
      </c>
      <c r="C23" s="599">
        <f>0/4</f>
        <v>0</v>
      </c>
      <c r="D23" s="349">
        <v>75</v>
      </c>
      <c r="E23" s="1428"/>
      <c r="F23" s="268">
        <v>50</v>
      </c>
      <c r="G23" s="51">
        <v>100</v>
      </c>
      <c r="H23" s="349">
        <v>75</v>
      </c>
      <c r="I23" s="1432"/>
      <c r="J23" s="409">
        <v>0</v>
      </c>
      <c r="K23" s="51">
        <v>100</v>
      </c>
      <c r="L23" s="349">
        <v>75</v>
      </c>
      <c r="M23" s="409">
        <v>0</v>
      </c>
      <c r="N23" s="811">
        <v>100</v>
      </c>
      <c r="O23" s="912">
        <f>'METAS 2021'!P22</f>
        <v>100</v>
      </c>
      <c r="P23" s="811">
        <v>0</v>
      </c>
      <c r="Q23" s="811">
        <f>'SUGESTÃO DA ÁREA TÉCNICA 2021'!AL22</f>
        <v>0</v>
      </c>
      <c r="R23" s="811">
        <f>'METAS 2021'!AL22</f>
        <v>0</v>
      </c>
      <c r="S23" s="811">
        <f>'RESULTADO 2021'!AM22</f>
        <v>0</v>
      </c>
      <c r="T23" s="51" t="s">
        <v>72</v>
      </c>
      <c r="V23" s="397">
        <f t="shared" si="7"/>
        <v>75</v>
      </c>
      <c r="W23" s="399">
        <f t="shared" si="0"/>
        <v>45</v>
      </c>
      <c r="X23" s="400">
        <f t="shared" si="5"/>
        <v>74.25</v>
      </c>
      <c r="Y23" s="401">
        <f t="shared" si="6"/>
        <v>75</v>
      </c>
    </row>
    <row r="24" spans="1:25" ht="13.5" customHeight="1">
      <c r="A24" s="201" t="s">
        <v>15</v>
      </c>
      <c r="B24" s="51">
        <v>75</v>
      </c>
      <c r="C24" s="599">
        <f>400/4</f>
        <v>100</v>
      </c>
      <c r="D24" s="349">
        <v>100</v>
      </c>
      <c r="E24" s="1428"/>
      <c r="F24" s="410">
        <v>100</v>
      </c>
      <c r="G24" s="51">
        <v>100</v>
      </c>
      <c r="H24" s="349">
        <v>100</v>
      </c>
      <c r="I24" s="1432"/>
      <c r="J24" s="410">
        <v>100</v>
      </c>
      <c r="K24" s="51">
        <v>100</v>
      </c>
      <c r="L24" s="349">
        <v>100</v>
      </c>
      <c r="M24" s="410">
        <v>100</v>
      </c>
      <c r="N24" s="811">
        <v>100</v>
      </c>
      <c r="O24" s="912">
        <f>'METAS 2021'!P23</f>
        <v>100</v>
      </c>
      <c r="P24" s="811">
        <v>0</v>
      </c>
      <c r="Q24" s="811">
        <f>'SUGESTÃO DA ÁREA TÉCNICA 2021'!AL23</f>
        <v>0</v>
      </c>
      <c r="R24" s="811">
        <f>'METAS 2021'!AL23</f>
        <v>0</v>
      </c>
      <c r="S24" s="811">
        <f>'RESULTADO 2021'!AM23</f>
        <v>0</v>
      </c>
      <c r="T24" s="51" t="s">
        <v>72</v>
      </c>
      <c r="V24" s="397">
        <f t="shared" si="7"/>
        <v>100</v>
      </c>
      <c r="W24" s="399">
        <f t="shared" si="0"/>
        <v>60</v>
      </c>
      <c r="X24" s="400">
        <f t="shared" si="5"/>
        <v>99</v>
      </c>
      <c r="Y24" s="401">
        <f t="shared" si="6"/>
        <v>100</v>
      </c>
    </row>
    <row r="25" spans="1:25" ht="13.5" customHeight="1">
      <c r="A25" s="201" t="s">
        <v>16</v>
      </c>
      <c r="B25" s="51">
        <v>95</v>
      </c>
      <c r="C25" s="599">
        <f>0/4</f>
        <v>0</v>
      </c>
      <c r="D25" s="349">
        <v>100</v>
      </c>
      <c r="E25" s="1428"/>
      <c r="F25" s="410">
        <v>100</v>
      </c>
      <c r="G25" s="51">
        <v>100</v>
      </c>
      <c r="H25" s="349">
        <v>95</v>
      </c>
      <c r="I25" s="1432"/>
      <c r="J25" s="409">
        <v>0</v>
      </c>
      <c r="K25" s="51">
        <v>100</v>
      </c>
      <c r="L25" s="349">
        <v>95</v>
      </c>
      <c r="M25" s="409">
        <v>0</v>
      </c>
      <c r="N25" s="811">
        <v>100</v>
      </c>
      <c r="O25" s="912">
        <f>'METAS 2021'!P24</f>
        <v>100</v>
      </c>
      <c r="P25" s="811">
        <v>0</v>
      </c>
      <c r="Q25" s="811">
        <f>'SUGESTÃO DA ÁREA TÉCNICA 2021'!AL24</f>
        <v>0</v>
      </c>
      <c r="R25" s="811">
        <f>'METAS 2021'!AL24</f>
        <v>0</v>
      </c>
      <c r="S25" s="811">
        <f>'RESULTADO 2021'!AM24</f>
        <v>0</v>
      </c>
      <c r="T25" s="51" t="s">
        <v>72</v>
      </c>
      <c r="V25" s="397">
        <f t="shared" si="7"/>
        <v>95</v>
      </c>
      <c r="W25" s="399">
        <f t="shared" si="0"/>
        <v>57</v>
      </c>
      <c r="X25" s="400">
        <f t="shared" si="5"/>
        <v>94.05</v>
      </c>
      <c r="Y25" s="401">
        <f t="shared" si="6"/>
        <v>95</v>
      </c>
    </row>
    <row r="26" spans="1:25" ht="13.5" customHeight="1">
      <c r="A26" s="90" t="s">
        <v>17</v>
      </c>
      <c r="B26" s="65"/>
      <c r="C26" s="601"/>
      <c r="D26" s="601"/>
      <c r="E26" s="1428"/>
      <c r="F26" s="67"/>
      <c r="G26" s="199"/>
      <c r="H26" s="601"/>
      <c r="I26" s="1432"/>
      <c r="J26" s="183"/>
      <c r="K26" s="65"/>
      <c r="L26" s="601"/>
      <c r="M26" s="65"/>
      <c r="N26" s="796"/>
      <c r="O26" s="913"/>
      <c r="P26" s="917"/>
      <c r="Q26" s="796"/>
      <c r="R26" s="796"/>
      <c r="S26" s="796"/>
      <c r="T26" s="65"/>
      <c r="V26" s="1426"/>
      <c r="W26" s="1426"/>
      <c r="X26" s="1426"/>
      <c r="Y26" s="1426"/>
    </row>
    <row r="27" spans="1:25" ht="13.5" customHeight="1">
      <c r="A27" s="201" t="s">
        <v>18</v>
      </c>
      <c r="B27" s="51">
        <v>75</v>
      </c>
      <c r="C27" s="599">
        <f t="shared" ref="C27:C33" si="8">0/4</f>
        <v>0</v>
      </c>
      <c r="D27" s="349">
        <v>100</v>
      </c>
      <c r="E27" s="1428"/>
      <c r="F27" s="410">
        <v>100</v>
      </c>
      <c r="G27" s="51">
        <v>100</v>
      </c>
      <c r="H27" s="349">
        <v>100</v>
      </c>
      <c r="I27" s="1432"/>
      <c r="J27" s="410">
        <v>100</v>
      </c>
      <c r="K27" s="51">
        <v>100</v>
      </c>
      <c r="L27" s="349">
        <v>100</v>
      </c>
      <c r="M27" s="409">
        <v>100</v>
      </c>
      <c r="N27" s="811">
        <v>100</v>
      </c>
      <c r="O27" s="912">
        <f>'METAS 2021'!P26</f>
        <v>95</v>
      </c>
      <c r="P27" s="811">
        <v>75</v>
      </c>
      <c r="Q27" s="811">
        <f>'SUGESTÃO DA ÁREA TÉCNICA 2021'!AL26</f>
        <v>0</v>
      </c>
      <c r="R27" s="811">
        <f>'METAS 2021'!AL26</f>
        <v>0</v>
      </c>
      <c r="S27" s="811">
        <f>'RESULTADO 2021'!AM26</f>
        <v>0</v>
      </c>
      <c r="T27" s="51" t="s">
        <v>72</v>
      </c>
      <c r="V27" s="397">
        <f>L27</f>
        <v>100</v>
      </c>
      <c r="W27" s="399">
        <f t="shared" si="0"/>
        <v>60</v>
      </c>
      <c r="X27" s="400">
        <f t="shared" si="5"/>
        <v>99</v>
      </c>
      <c r="Y27" s="401">
        <f t="shared" si="6"/>
        <v>100</v>
      </c>
    </row>
    <row r="28" spans="1:25" ht="15">
      <c r="A28" s="201" t="s">
        <v>19</v>
      </c>
      <c r="B28" s="51">
        <v>75</v>
      </c>
      <c r="C28" s="599">
        <f>100/4</f>
        <v>25</v>
      </c>
      <c r="D28" s="349">
        <v>75</v>
      </c>
      <c r="E28" s="1428"/>
      <c r="F28" s="409">
        <v>0</v>
      </c>
      <c r="G28" s="51">
        <v>100</v>
      </c>
      <c r="H28" s="349">
        <v>100</v>
      </c>
      <c r="I28" s="1432"/>
      <c r="J28" s="409">
        <v>0</v>
      </c>
      <c r="K28" s="51">
        <v>100</v>
      </c>
      <c r="L28" s="349">
        <v>100</v>
      </c>
      <c r="M28" s="409">
        <v>25</v>
      </c>
      <c r="N28" s="811">
        <v>100</v>
      </c>
      <c r="O28" s="912">
        <f>'METAS 2021'!P27</f>
        <v>0</v>
      </c>
      <c r="P28" s="811">
        <v>100</v>
      </c>
      <c r="Q28" s="811">
        <f>'SUGESTÃO DA ÁREA TÉCNICA 2021'!AL27</f>
        <v>0</v>
      </c>
      <c r="R28" s="811">
        <f>'METAS 2021'!AL27</f>
        <v>0</v>
      </c>
      <c r="S28" s="811">
        <f>'RESULTADO 2021'!AM27</f>
        <v>0</v>
      </c>
      <c r="T28" s="51" t="s">
        <v>72</v>
      </c>
      <c r="V28" s="397">
        <f t="shared" ref="V28:V33" si="9">L28</f>
        <v>100</v>
      </c>
      <c r="W28" s="399">
        <f t="shared" si="0"/>
        <v>60</v>
      </c>
      <c r="X28" s="400">
        <f t="shared" si="5"/>
        <v>99</v>
      </c>
      <c r="Y28" s="401">
        <f t="shared" si="6"/>
        <v>100</v>
      </c>
    </row>
    <row r="29" spans="1:25" ht="21.75" customHeight="1">
      <c r="A29" s="201" t="s">
        <v>20</v>
      </c>
      <c r="B29" s="51">
        <v>95</v>
      </c>
      <c r="C29" s="599">
        <f t="shared" si="8"/>
        <v>0</v>
      </c>
      <c r="D29" s="349" t="s">
        <v>622</v>
      </c>
      <c r="E29" s="1428"/>
      <c r="F29" s="409">
        <v>25</v>
      </c>
      <c r="G29" s="51">
        <v>100</v>
      </c>
      <c r="H29" s="349">
        <v>100</v>
      </c>
      <c r="I29" s="1432"/>
      <c r="J29" s="409">
        <v>0</v>
      </c>
      <c r="K29" s="51">
        <v>100</v>
      </c>
      <c r="L29" s="349">
        <v>100</v>
      </c>
      <c r="M29" s="409">
        <v>0</v>
      </c>
      <c r="N29" s="811">
        <v>100</v>
      </c>
      <c r="O29" s="912">
        <f>'METAS 2021'!P28</f>
        <v>0</v>
      </c>
      <c r="P29" s="811">
        <v>0</v>
      </c>
      <c r="Q29" s="811">
        <f>'SUGESTÃO DA ÁREA TÉCNICA 2021'!AL28</f>
        <v>0</v>
      </c>
      <c r="R29" s="811">
        <f>'METAS 2021'!AL28</f>
        <v>0</v>
      </c>
      <c r="S29" s="811">
        <f>'RESULTADO 2021'!AM28</f>
        <v>0</v>
      </c>
      <c r="T29" s="51" t="s">
        <v>72</v>
      </c>
      <c r="V29" s="397">
        <f t="shared" si="9"/>
        <v>100</v>
      </c>
      <c r="W29" s="399">
        <f t="shared" si="0"/>
        <v>60</v>
      </c>
      <c r="X29" s="400">
        <f t="shared" ref="X29" si="10">V29*99%</f>
        <v>99</v>
      </c>
      <c r="Y29" s="401">
        <f t="shared" ref="Y29" si="11">V29*100%</f>
        <v>100</v>
      </c>
    </row>
    <row r="30" spans="1:25" ht="13.5" customHeight="1">
      <c r="A30" s="201" t="s">
        <v>21</v>
      </c>
      <c r="B30" s="51">
        <v>75</v>
      </c>
      <c r="C30" s="599">
        <f t="shared" si="8"/>
        <v>0</v>
      </c>
      <c r="D30" s="349">
        <v>75</v>
      </c>
      <c r="E30" s="1428"/>
      <c r="F30" s="409">
        <v>0</v>
      </c>
      <c r="G30" s="51">
        <v>100</v>
      </c>
      <c r="H30" s="349">
        <v>75</v>
      </c>
      <c r="I30" s="1432"/>
      <c r="J30" s="409">
        <v>0</v>
      </c>
      <c r="K30" s="51">
        <v>100</v>
      </c>
      <c r="L30" s="349">
        <v>75</v>
      </c>
      <c r="M30" s="409">
        <v>0</v>
      </c>
      <c r="N30" s="811">
        <v>100</v>
      </c>
      <c r="O30" s="912">
        <f>'METAS 2021'!P29</f>
        <v>0</v>
      </c>
      <c r="P30" s="811">
        <v>100</v>
      </c>
      <c r="Q30" s="811">
        <f>'SUGESTÃO DA ÁREA TÉCNICA 2021'!AL29</f>
        <v>0</v>
      </c>
      <c r="R30" s="811">
        <f>'METAS 2021'!AL29</f>
        <v>0</v>
      </c>
      <c r="S30" s="811">
        <f>'RESULTADO 2021'!AM29</f>
        <v>0</v>
      </c>
      <c r="T30" s="51" t="s">
        <v>72</v>
      </c>
      <c r="V30" s="397">
        <f t="shared" si="9"/>
        <v>75</v>
      </c>
      <c r="W30" s="399">
        <f t="shared" si="0"/>
        <v>45</v>
      </c>
      <c r="X30" s="400">
        <f t="shared" si="5"/>
        <v>74.25</v>
      </c>
      <c r="Y30" s="401">
        <f t="shared" si="6"/>
        <v>75</v>
      </c>
    </row>
    <row r="31" spans="1:25" ht="13.5" customHeight="1">
      <c r="A31" s="201" t="s">
        <v>22</v>
      </c>
      <c r="B31" s="51">
        <v>50</v>
      </c>
      <c r="C31" s="599">
        <f t="shared" si="8"/>
        <v>0</v>
      </c>
      <c r="D31" s="349">
        <v>75</v>
      </c>
      <c r="E31" s="1428"/>
      <c r="F31" s="409">
        <v>0</v>
      </c>
      <c r="G31" s="51">
        <v>100</v>
      </c>
      <c r="H31" s="349">
        <v>75</v>
      </c>
      <c r="I31" s="1432"/>
      <c r="J31" s="409">
        <v>0</v>
      </c>
      <c r="K31" s="51">
        <v>100</v>
      </c>
      <c r="L31" s="349">
        <v>75</v>
      </c>
      <c r="M31" s="409">
        <v>0</v>
      </c>
      <c r="N31" s="811">
        <v>100</v>
      </c>
      <c r="O31" s="912">
        <f>'METAS 2021'!P30</f>
        <v>75</v>
      </c>
      <c r="P31" s="811">
        <v>0</v>
      </c>
      <c r="Q31" s="811">
        <f>'SUGESTÃO DA ÁREA TÉCNICA 2021'!AL30</f>
        <v>0</v>
      </c>
      <c r="R31" s="811">
        <f>'METAS 2021'!AL30</f>
        <v>0</v>
      </c>
      <c r="S31" s="811">
        <f>'RESULTADO 2021'!AM30</f>
        <v>0</v>
      </c>
      <c r="T31" s="51" t="s">
        <v>72</v>
      </c>
      <c r="V31" s="397">
        <f t="shared" si="9"/>
        <v>75</v>
      </c>
      <c r="W31" s="399">
        <f t="shared" si="0"/>
        <v>45</v>
      </c>
      <c r="X31" s="400">
        <f t="shared" si="5"/>
        <v>74.25</v>
      </c>
      <c r="Y31" s="401">
        <f t="shared" si="6"/>
        <v>75</v>
      </c>
    </row>
    <row r="32" spans="1:25" ht="13.5" customHeight="1">
      <c r="A32" s="201" t="s">
        <v>23</v>
      </c>
      <c r="B32" s="51">
        <v>75</v>
      </c>
      <c r="C32" s="599">
        <f t="shared" si="8"/>
        <v>0</v>
      </c>
      <c r="D32" s="349">
        <v>75</v>
      </c>
      <c r="E32" s="1428"/>
      <c r="F32" s="268">
        <v>50</v>
      </c>
      <c r="G32" s="51">
        <v>100</v>
      </c>
      <c r="H32" s="349">
        <v>95</v>
      </c>
      <c r="I32" s="1432"/>
      <c r="J32" s="409">
        <v>25</v>
      </c>
      <c r="K32" s="51">
        <v>100</v>
      </c>
      <c r="L32" s="349">
        <v>100</v>
      </c>
      <c r="M32" s="409">
        <v>0</v>
      </c>
      <c r="N32" s="811">
        <v>100</v>
      </c>
      <c r="O32" s="912">
        <f>'METAS 2021'!P31</f>
        <v>90</v>
      </c>
      <c r="P32" s="811">
        <v>0</v>
      </c>
      <c r="Q32" s="811">
        <f>'SUGESTÃO DA ÁREA TÉCNICA 2021'!AL31</f>
        <v>0</v>
      </c>
      <c r="R32" s="811">
        <f>'METAS 2021'!AL31</f>
        <v>0</v>
      </c>
      <c r="S32" s="811">
        <f>'RESULTADO 2021'!AM31</f>
        <v>0</v>
      </c>
      <c r="T32" s="51" t="s">
        <v>72</v>
      </c>
      <c r="V32" s="397">
        <f t="shared" si="9"/>
        <v>100</v>
      </c>
      <c r="W32" s="399">
        <f t="shared" si="0"/>
        <v>60</v>
      </c>
      <c r="X32" s="400">
        <f t="shared" si="5"/>
        <v>99</v>
      </c>
      <c r="Y32" s="401">
        <f t="shared" si="6"/>
        <v>100</v>
      </c>
    </row>
    <row r="33" spans="1:25" ht="13.5" customHeight="1">
      <c r="A33" s="201" t="s">
        <v>24</v>
      </c>
      <c r="B33" s="51">
        <v>75</v>
      </c>
      <c r="C33" s="599">
        <f t="shared" si="8"/>
        <v>0</v>
      </c>
      <c r="D33" s="349">
        <v>95</v>
      </c>
      <c r="E33" s="1428"/>
      <c r="F33" s="409">
        <v>0</v>
      </c>
      <c r="G33" s="51">
        <v>100</v>
      </c>
      <c r="H33" s="349">
        <v>100</v>
      </c>
      <c r="I33" s="1432"/>
      <c r="J33" s="409">
        <v>0</v>
      </c>
      <c r="K33" s="51">
        <v>100</v>
      </c>
      <c r="L33" s="349">
        <v>100</v>
      </c>
      <c r="M33" s="409">
        <v>0</v>
      </c>
      <c r="N33" s="811">
        <v>100</v>
      </c>
      <c r="O33" s="912">
        <f>'METAS 2021'!P32</f>
        <v>100</v>
      </c>
      <c r="P33" s="811">
        <v>0</v>
      </c>
      <c r="Q33" s="811">
        <f>'SUGESTÃO DA ÁREA TÉCNICA 2021'!AL32</f>
        <v>0</v>
      </c>
      <c r="R33" s="811">
        <f>'METAS 2021'!AL32</f>
        <v>0</v>
      </c>
      <c r="S33" s="811">
        <f>'RESULTADO 2021'!AM32</f>
        <v>0</v>
      </c>
      <c r="T33" s="51" t="s">
        <v>72</v>
      </c>
      <c r="V33" s="397">
        <f t="shared" si="9"/>
        <v>100</v>
      </c>
      <c r="W33" s="399">
        <f t="shared" si="0"/>
        <v>60</v>
      </c>
      <c r="X33" s="400">
        <f t="shared" si="5"/>
        <v>99</v>
      </c>
      <c r="Y33" s="401">
        <f t="shared" si="6"/>
        <v>100</v>
      </c>
    </row>
    <row r="34" spans="1:25" ht="13.5" customHeight="1">
      <c r="A34" s="201" t="s">
        <v>25</v>
      </c>
      <c r="B34" s="51">
        <v>75</v>
      </c>
      <c r="C34" s="599">
        <f>0/4</f>
        <v>0</v>
      </c>
      <c r="D34" s="349">
        <v>75</v>
      </c>
      <c r="E34" s="1428"/>
      <c r="F34" s="409">
        <v>0</v>
      </c>
      <c r="G34" s="51">
        <v>100</v>
      </c>
      <c r="H34" s="349">
        <v>100</v>
      </c>
      <c r="I34" s="1432"/>
      <c r="J34" s="409">
        <v>0</v>
      </c>
      <c r="K34" s="51">
        <v>100</v>
      </c>
      <c r="L34" s="349">
        <v>100</v>
      </c>
      <c r="M34" s="51">
        <v>0</v>
      </c>
      <c r="N34" s="811">
        <v>100</v>
      </c>
      <c r="O34" s="912">
        <f>'METAS 2021'!P33</f>
        <v>100</v>
      </c>
      <c r="P34" s="811">
        <v>0</v>
      </c>
      <c r="Q34" s="811">
        <f>'SUGESTÃO DA ÁREA TÉCNICA 2021'!AL33</f>
        <v>0</v>
      </c>
      <c r="R34" s="811">
        <f>'METAS 2021'!AL33</f>
        <v>0</v>
      </c>
      <c r="S34" s="811">
        <f>'RESULTADO 2021'!AM33</f>
        <v>0</v>
      </c>
      <c r="T34" s="51" t="s">
        <v>72</v>
      </c>
      <c r="V34" s="397"/>
      <c r="W34" s="399">
        <f t="shared" si="0"/>
        <v>0</v>
      </c>
      <c r="X34" s="400">
        <f t="shared" si="5"/>
        <v>0</v>
      </c>
      <c r="Y34" s="401">
        <f t="shared" si="6"/>
        <v>0</v>
      </c>
    </row>
    <row r="35" spans="1:25" ht="30" customHeight="1">
      <c r="A35" s="202" t="s">
        <v>79</v>
      </c>
      <c r="B35" s="100"/>
      <c r="C35" s="206"/>
      <c r="D35" s="206"/>
      <c r="E35" s="67"/>
      <c r="F35" s="112"/>
      <c r="G35" s="109"/>
      <c r="H35" s="206"/>
      <c r="I35" s="182"/>
      <c r="J35" s="263"/>
      <c r="K35" s="67"/>
      <c r="L35" s="206"/>
      <c r="M35" s="103"/>
      <c r="N35" s="796"/>
      <c r="O35" s="913"/>
      <c r="P35" s="917"/>
      <c r="Q35" s="796"/>
      <c r="R35" s="796"/>
      <c r="S35" s="796"/>
      <c r="T35" s="67"/>
      <c r="V35" s="1426"/>
      <c r="W35" s="1426"/>
      <c r="X35" s="1426"/>
      <c r="Y35" s="1426"/>
    </row>
    <row r="36" spans="1:25" ht="13.5" customHeight="1">
      <c r="A36" s="201" t="s">
        <v>26</v>
      </c>
      <c r="B36" s="108">
        <v>75</v>
      </c>
      <c r="C36" s="203">
        <f t="shared" ref="C36:C47" si="12">0/4</f>
        <v>0</v>
      </c>
      <c r="D36" s="343">
        <v>75</v>
      </c>
      <c r="E36" s="1357" t="s">
        <v>265</v>
      </c>
      <c r="F36" s="328">
        <v>100</v>
      </c>
      <c r="G36" s="108">
        <v>100</v>
      </c>
      <c r="H36" s="343">
        <v>75</v>
      </c>
      <c r="I36" s="1433" t="s">
        <v>368</v>
      </c>
      <c r="J36" s="394">
        <v>0</v>
      </c>
      <c r="K36" s="51">
        <v>100</v>
      </c>
      <c r="L36" s="343">
        <v>75</v>
      </c>
      <c r="M36" s="327">
        <v>0</v>
      </c>
      <c r="N36" s="811">
        <v>100</v>
      </c>
      <c r="O36" s="912">
        <f>'METAS 2021'!P35</f>
        <v>75</v>
      </c>
      <c r="P36" s="811">
        <v>0</v>
      </c>
      <c r="Q36" s="811">
        <f>'SUGESTÃO DA ÁREA TÉCNICA 2021'!AL35</f>
        <v>0</v>
      </c>
      <c r="R36" s="811">
        <f>'METAS 2021'!AL35</f>
        <v>0</v>
      </c>
      <c r="S36" s="811">
        <f>'RESULTADO 2021'!AM35</f>
        <v>0</v>
      </c>
      <c r="T36" s="51" t="s">
        <v>72</v>
      </c>
      <c r="V36" s="397">
        <f>L36</f>
        <v>75</v>
      </c>
      <c r="W36" s="399">
        <f t="shared" si="0"/>
        <v>45</v>
      </c>
      <c r="X36" s="400">
        <f t="shared" si="5"/>
        <v>74.25</v>
      </c>
      <c r="Y36" s="401">
        <f t="shared" si="6"/>
        <v>75</v>
      </c>
    </row>
    <row r="37" spans="1:25" ht="13.5" customHeight="1">
      <c r="A37" s="201" t="s">
        <v>27</v>
      </c>
      <c r="B37" s="108">
        <v>75</v>
      </c>
      <c r="C37" s="203">
        <f t="shared" si="12"/>
        <v>0</v>
      </c>
      <c r="D37" s="343">
        <v>75</v>
      </c>
      <c r="E37" s="1429"/>
      <c r="F37" s="327">
        <v>0</v>
      </c>
      <c r="G37" s="108">
        <v>100</v>
      </c>
      <c r="H37" s="343">
        <v>75</v>
      </c>
      <c r="I37" s="1434"/>
      <c r="J37" s="327">
        <v>0</v>
      </c>
      <c r="K37" s="51">
        <v>100</v>
      </c>
      <c r="L37" s="343">
        <v>75</v>
      </c>
      <c r="M37" s="327">
        <v>0</v>
      </c>
      <c r="N37" s="811">
        <v>100</v>
      </c>
      <c r="O37" s="912">
        <f>'METAS 2021'!P36</f>
        <v>75</v>
      </c>
      <c r="P37" s="811">
        <v>0</v>
      </c>
      <c r="Q37" s="811">
        <f>'SUGESTÃO DA ÁREA TÉCNICA 2021'!AL36</f>
        <v>0</v>
      </c>
      <c r="R37" s="811">
        <f>'METAS 2021'!AL36</f>
        <v>0</v>
      </c>
      <c r="S37" s="811">
        <f>'RESULTADO 2021'!AM36</f>
        <v>0</v>
      </c>
      <c r="T37" s="51" t="s">
        <v>72</v>
      </c>
      <c r="V37" s="397">
        <f t="shared" ref="V37:V46" si="13">L37</f>
        <v>75</v>
      </c>
      <c r="W37" s="399">
        <f t="shared" si="0"/>
        <v>45</v>
      </c>
      <c r="X37" s="400">
        <f t="shared" si="5"/>
        <v>74.25</v>
      </c>
      <c r="Y37" s="401">
        <f t="shared" si="6"/>
        <v>75</v>
      </c>
    </row>
    <row r="38" spans="1:25" ht="13.5" customHeight="1">
      <c r="A38" s="201" t="s">
        <v>28</v>
      </c>
      <c r="B38" s="108">
        <v>75</v>
      </c>
      <c r="C38" s="203">
        <f>400/4</f>
        <v>100</v>
      </c>
      <c r="D38" s="343">
        <v>85</v>
      </c>
      <c r="E38" s="1429"/>
      <c r="F38" s="327">
        <v>25</v>
      </c>
      <c r="G38" s="108">
        <v>100</v>
      </c>
      <c r="H38" s="343">
        <v>95</v>
      </c>
      <c r="I38" s="1434"/>
      <c r="J38" s="327">
        <v>50</v>
      </c>
      <c r="K38" s="51">
        <v>100</v>
      </c>
      <c r="L38" s="343">
        <v>95</v>
      </c>
      <c r="M38" s="327">
        <v>25</v>
      </c>
      <c r="N38" s="811">
        <v>100</v>
      </c>
      <c r="O38" s="912">
        <f>'METAS 2021'!P37</f>
        <v>95</v>
      </c>
      <c r="P38" s="811">
        <v>25</v>
      </c>
      <c r="Q38" s="811">
        <f>'SUGESTÃO DA ÁREA TÉCNICA 2021'!AL37</f>
        <v>0</v>
      </c>
      <c r="R38" s="811">
        <f>'METAS 2021'!AL37</f>
        <v>0</v>
      </c>
      <c r="S38" s="811">
        <f>'RESULTADO 2021'!AM37</f>
        <v>0</v>
      </c>
      <c r="T38" s="51" t="s">
        <v>72</v>
      </c>
      <c r="V38" s="397">
        <f t="shared" si="13"/>
        <v>95</v>
      </c>
      <c r="W38" s="399">
        <f t="shared" si="0"/>
        <v>57</v>
      </c>
      <c r="X38" s="400">
        <f t="shared" si="5"/>
        <v>94.05</v>
      </c>
      <c r="Y38" s="401">
        <f t="shared" si="6"/>
        <v>95</v>
      </c>
    </row>
    <row r="39" spans="1:25" ht="13.5" customHeight="1">
      <c r="A39" s="201" t="s">
        <v>29</v>
      </c>
      <c r="B39" s="108">
        <v>75</v>
      </c>
      <c r="C39" s="203">
        <f>300/4</f>
        <v>75</v>
      </c>
      <c r="D39" s="343">
        <v>80</v>
      </c>
      <c r="E39" s="1429"/>
      <c r="F39" s="328">
        <v>100</v>
      </c>
      <c r="G39" s="108">
        <v>100</v>
      </c>
      <c r="H39" s="343">
        <v>95</v>
      </c>
      <c r="I39" s="1434"/>
      <c r="J39" s="328">
        <v>100</v>
      </c>
      <c r="K39" s="51">
        <v>100</v>
      </c>
      <c r="L39" s="343">
        <v>100</v>
      </c>
      <c r="M39" s="327">
        <v>25</v>
      </c>
      <c r="N39" s="811">
        <v>100</v>
      </c>
      <c r="O39" s="912">
        <f>'METAS 2021'!P38</f>
        <v>100</v>
      </c>
      <c r="P39" s="811">
        <v>100</v>
      </c>
      <c r="Q39" s="811">
        <f>'SUGESTÃO DA ÁREA TÉCNICA 2021'!AL38</f>
        <v>0</v>
      </c>
      <c r="R39" s="811">
        <f>'METAS 2021'!AL38</f>
        <v>0</v>
      </c>
      <c r="S39" s="811">
        <f>'RESULTADO 2021'!AM38</f>
        <v>0</v>
      </c>
      <c r="T39" s="51" t="s">
        <v>72</v>
      </c>
      <c r="V39" s="397">
        <f t="shared" si="13"/>
        <v>100</v>
      </c>
      <c r="W39" s="399">
        <f t="shared" si="0"/>
        <v>60</v>
      </c>
      <c r="X39" s="400">
        <f t="shared" si="5"/>
        <v>99</v>
      </c>
      <c r="Y39" s="401">
        <f t="shared" si="6"/>
        <v>100</v>
      </c>
    </row>
    <row r="40" spans="1:25" ht="13.5" customHeight="1">
      <c r="A40" s="201" t="s">
        <v>30</v>
      </c>
      <c r="B40" s="108">
        <v>95</v>
      </c>
      <c r="C40" s="203">
        <f>300/4</f>
        <v>75</v>
      </c>
      <c r="D40" s="343">
        <v>75</v>
      </c>
      <c r="E40" s="1429"/>
      <c r="F40" s="267">
        <v>50</v>
      </c>
      <c r="G40" s="108">
        <v>100</v>
      </c>
      <c r="H40" s="343">
        <v>100</v>
      </c>
      <c r="I40" s="1434"/>
      <c r="J40" s="328">
        <v>100</v>
      </c>
      <c r="K40" s="51">
        <v>100</v>
      </c>
      <c r="L40" s="493">
        <v>95</v>
      </c>
      <c r="M40" s="108">
        <v>0</v>
      </c>
      <c r="N40" s="811">
        <v>100</v>
      </c>
      <c r="O40" s="912">
        <f>'METAS 2021'!P39</f>
        <v>100</v>
      </c>
      <c r="P40" s="811">
        <v>0</v>
      </c>
      <c r="Q40" s="811">
        <f>'SUGESTÃO DA ÁREA TÉCNICA 2021'!AL39</f>
        <v>0</v>
      </c>
      <c r="R40" s="811">
        <f>'METAS 2021'!AL39</f>
        <v>0</v>
      </c>
      <c r="S40" s="811">
        <f>'RESULTADO 2021'!AM39</f>
        <v>0</v>
      </c>
      <c r="T40" s="51" t="s">
        <v>72</v>
      </c>
      <c r="V40" s="397"/>
      <c r="W40" s="399">
        <f t="shared" si="0"/>
        <v>0</v>
      </c>
      <c r="X40" s="400">
        <f t="shared" si="5"/>
        <v>0</v>
      </c>
      <c r="Y40" s="401">
        <f t="shared" si="6"/>
        <v>0</v>
      </c>
    </row>
    <row r="41" spans="1:25" ht="13.5" customHeight="1">
      <c r="A41" s="201" t="s">
        <v>31</v>
      </c>
      <c r="B41" s="108">
        <v>75</v>
      </c>
      <c r="C41" s="203">
        <f>400/4</f>
        <v>100</v>
      </c>
      <c r="D41" s="343">
        <v>75</v>
      </c>
      <c r="E41" s="1429"/>
      <c r="F41" s="328">
        <v>100</v>
      </c>
      <c r="G41" s="108">
        <v>100</v>
      </c>
      <c r="H41" s="343">
        <v>100</v>
      </c>
      <c r="I41" s="1434"/>
      <c r="J41" s="327">
        <v>0</v>
      </c>
      <c r="K41" s="51">
        <v>100</v>
      </c>
      <c r="L41" s="343">
        <v>100</v>
      </c>
      <c r="M41" s="327">
        <v>25</v>
      </c>
      <c r="N41" s="811">
        <v>100</v>
      </c>
      <c r="O41" s="912">
        <f>'METAS 2021'!P40</f>
        <v>95</v>
      </c>
      <c r="P41" s="811">
        <v>25</v>
      </c>
      <c r="Q41" s="811">
        <f>'SUGESTÃO DA ÁREA TÉCNICA 2021'!AL40</f>
        <v>0</v>
      </c>
      <c r="R41" s="811">
        <f>'METAS 2021'!AL40</f>
        <v>0</v>
      </c>
      <c r="S41" s="811">
        <f>'RESULTADO 2021'!AM40</f>
        <v>0</v>
      </c>
      <c r="T41" s="51" t="s">
        <v>72</v>
      </c>
      <c r="V41" s="397">
        <f t="shared" si="13"/>
        <v>100</v>
      </c>
      <c r="W41" s="399">
        <f t="shared" si="0"/>
        <v>60</v>
      </c>
      <c r="X41" s="400">
        <f t="shared" si="5"/>
        <v>99</v>
      </c>
      <c r="Y41" s="401">
        <f t="shared" si="6"/>
        <v>100</v>
      </c>
    </row>
    <row r="42" spans="1:25" ht="13.5" customHeight="1">
      <c r="A42" s="201" t="s">
        <v>32</v>
      </c>
      <c r="B42" s="108">
        <v>100</v>
      </c>
      <c r="C42" s="203">
        <f t="shared" si="12"/>
        <v>0</v>
      </c>
      <c r="D42" s="343">
        <v>100</v>
      </c>
      <c r="E42" s="1429"/>
      <c r="F42" s="327">
        <v>0</v>
      </c>
      <c r="G42" s="108">
        <v>100</v>
      </c>
      <c r="H42" s="343">
        <v>100</v>
      </c>
      <c r="I42" s="1434"/>
      <c r="J42" s="327">
        <v>0</v>
      </c>
      <c r="K42" s="51">
        <v>100</v>
      </c>
      <c r="L42" s="343">
        <v>100</v>
      </c>
      <c r="M42" s="327">
        <v>0</v>
      </c>
      <c r="N42" s="811">
        <v>100</v>
      </c>
      <c r="O42" s="912">
        <f>'METAS 2021'!P41</f>
        <v>100</v>
      </c>
      <c r="P42" s="811">
        <v>0</v>
      </c>
      <c r="Q42" s="811">
        <f>'SUGESTÃO DA ÁREA TÉCNICA 2021'!AL41</f>
        <v>0</v>
      </c>
      <c r="R42" s="811">
        <f>'METAS 2021'!AL41</f>
        <v>0</v>
      </c>
      <c r="S42" s="811">
        <f>'RESULTADO 2021'!AM41</f>
        <v>0</v>
      </c>
      <c r="T42" s="51" t="s">
        <v>72</v>
      </c>
      <c r="V42" s="397"/>
      <c r="W42" s="399">
        <f t="shared" si="0"/>
        <v>0</v>
      </c>
      <c r="X42" s="400">
        <f t="shared" si="5"/>
        <v>0</v>
      </c>
      <c r="Y42" s="401">
        <f t="shared" si="6"/>
        <v>0</v>
      </c>
    </row>
    <row r="43" spans="1:25" ht="13.5" customHeight="1">
      <c r="A43" s="201" t="s">
        <v>33</v>
      </c>
      <c r="B43" s="108">
        <v>45</v>
      </c>
      <c r="C43" s="203">
        <f t="shared" si="12"/>
        <v>0</v>
      </c>
      <c r="D43" s="343">
        <v>95</v>
      </c>
      <c r="E43" s="1429"/>
      <c r="F43" s="327">
        <v>0</v>
      </c>
      <c r="G43" s="108">
        <v>100</v>
      </c>
      <c r="H43" s="343">
        <v>95</v>
      </c>
      <c r="I43" s="1434"/>
      <c r="J43" s="327">
        <v>0</v>
      </c>
      <c r="K43" s="51">
        <v>100</v>
      </c>
      <c r="L43" s="343">
        <v>95</v>
      </c>
      <c r="M43" s="327">
        <v>0</v>
      </c>
      <c r="N43" s="811">
        <v>100</v>
      </c>
      <c r="O43" s="912">
        <f>'METAS 2021'!P42</f>
        <v>100</v>
      </c>
      <c r="P43" s="811">
        <v>0</v>
      </c>
      <c r="Q43" s="811">
        <f>'SUGESTÃO DA ÁREA TÉCNICA 2021'!AL42</f>
        <v>0</v>
      </c>
      <c r="R43" s="811">
        <f>'METAS 2021'!AL42</f>
        <v>0</v>
      </c>
      <c r="S43" s="811">
        <f>'RESULTADO 2021'!AM42</f>
        <v>0</v>
      </c>
      <c r="T43" s="51" t="s">
        <v>72</v>
      </c>
      <c r="V43" s="397">
        <f t="shared" si="13"/>
        <v>95</v>
      </c>
      <c r="W43" s="399">
        <f t="shared" si="0"/>
        <v>57</v>
      </c>
      <c r="X43" s="400">
        <f t="shared" si="5"/>
        <v>94.05</v>
      </c>
      <c r="Y43" s="401">
        <f t="shared" si="6"/>
        <v>95</v>
      </c>
    </row>
    <row r="44" spans="1:25" ht="13.5" customHeight="1">
      <c r="A44" s="201" t="s">
        <v>34</v>
      </c>
      <c r="B44" s="108">
        <v>75</v>
      </c>
      <c r="C44" s="203">
        <f>200/4</f>
        <v>50</v>
      </c>
      <c r="D44" s="343">
        <v>75</v>
      </c>
      <c r="E44" s="1429"/>
      <c r="F44" s="327">
        <v>25</v>
      </c>
      <c r="G44" s="108">
        <v>100</v>
      </c>
      <c r="H44" s="343">
        <v>75</v>
      </c>
      <c r="I44" s="1434"/>
      <c r="J44" s="328">
        <v>100</v>
      </c>
      <c r="K44" s="51">
        <v>100</v>
      </c>
      <c r="L44" s="343" t="s">
        <v>600</v>
      </c>
      <c r="M44" s="108">
        <v>25</v>
      </c>
      <c r="N44" s="811">
        <v>100</v>
      </c>
      <c r="O44" s="912">
        <f>'METAS 2021'!P43</f>
        <v>25</v>
      </c>
      <c r="P44" s="811">
        <v>100</v>
      </c>
      <c r="Q44" s="811">
        <f>'SUGESTÃO DA ÁREA TÉCNICA 2021'!AL43</f>
        <v>0</v>
      </c>
      <c r="R44" s="811">
        <f>'METAS 2021'!AL43</f>
        <v>0</v>
      </c>
      <c r="S44" s="811">
        <f>'RESULTADO 2021'!AM43</f>
        <v>0</v>
      </c>
      <c r="T44" s="51" t="s">
        <v>72</v>
      </c>
      <c r="V44" s="397"/>
      <c r="W44" s="399">
        <f t="shared" si="0"/>
        <v>0</v>
      </c>
      <c r="X44" s="400">
        <f t="shared" si="5"/>
        <v>0</v>
      </c>
      <c r="Y44" s="401">
        <f t="shared" si="6"/>
        <v>0</v>
      </c>
    </row>
    <row r="45" spans="1:25" ht="13.5" customHeight="1">
      <c r="A45" s="201" t="s">
        <v>35</v>
      </c>
      <c r="B45" s="108">
        <v>70</v>
      </c>
      <c r="C45" s="203">
        <f t="shared" si="12"/>
        <v>0</v>
      </c>
      <c r="D45" s="343">
        <v>75</v>
      </c>
      <c r="E45" s="1429"/>
      <c r="F45" s="327">
        <v>0</v>
      </c>
      <c r="G45" s="108">
        <v>100</v>
      </c>
      <c r="H45" s="343">
        <v>75</v>
      </c>
      <c r="I45" s="1434"/>
      <c r="J45" s="327">
        <v>0</v>
      </c>
      <c r="K45" s="51">
        <v>100</v>
      </c>
      <c r="L45" s="343">
        <v>100</v>
      </c>
      <c r="M45" s="327">
        <v>25</v>
      </c>
      <c r="N45" s="811">
        <v>100</v>
      </c>
      <c r="O45" s="912">
        <f>'METAS 2021'!P44</f>
        <v>100</v>
      </c>
      <c r="P45" s="811">
        <v>25</v>
      </c>
      <c r="Q45" s="811">
        <f>'SUGESTÃO DA ÁREA TÉCNICA 2021'!AL44</f>
        <v>0</v>
      </c>
      <c r="R45" s="811">
        <f>'METAS 2021'!AL44</f>
        <v>0</v>
      </c>
      <c r="S45" s="811">
        <f>'RESULTADO 2021'!AM44</f>
        <v>0</v>
      </c>
      <c r="T45" s="51" t="s">
        <v>72</v>
      </c>
      <c r="V45" s="397">
        <f t="shared" si="13"/>
        <v>100</v>
      </c>
      <c r="W45" s="399">
        <f t="shared" si="0"/>
        <v>60</v>
      </c>
      <c r="X45" s="400">
        <f t="shared" si="5"/>
        <v>99</v>
      </c>
      <c r="Y45" s="401">
        <f t="shared" si="6"/>
        <v>100</v>
      </c>
    </row>
    <row r="46" spans="1:25" ht="13.5" customHeight="1">
      <c r="A46" s="201" t="s">
        <v>36</v>
      </c>
      <c r="B46" s="108">
        <v>75</v>
      </c>
      <c r="C46" s="203">
        <f>400/4</f>
        <v>100</v>
      </c>
      <c r="D46" s="343">
        <v>100</v>
      </c>
      <c r="E46" s="1429"/>
      <c r="F46" s="328">
        <v>100</v>
      </c>
      <c r="G46" s="108">
        <v>100</v>
      </c>
      <c r="H46" s="343">
        <v>100</v>
      </c>
      <c r="I46" s="1434"/>
      <c r="J46" s="327">
        <v>0</v>
      </c>
      <c r="K46" s="51">
        <v>100</v>
      </c>
      <c r="L46" s="343">
        <v>100</v>
      </c>
      <c r="M46" s="327">
        <v>0</v>
      </c>
      <c r="N46" s="811">
        <v>100</v>
      </c>
      <c r="O46" s="912">
        <f>'METAS 2021'!P45</f>
        <v>100</v>
      </c>
      <c r="P46" s="811">
        <v>0</v>
      </c>
      <c r="Q46" s="811">
        <f>'SUGESTÃO DA ÁREA TÉCNICA 2021'!AL45</f>
        <v>0</v>
      </c>
      <c r="R46" s="811">
        <f>'METAS 2021'!AL45</f>
        <v>0</v>
      </c>
      <c r="S46" s="811">
        <f>'RESULTADO 2021'!AM45</f>
        <v>0</v>
      </c>
      <c r="T46" s="51" t="s">
        <v>72</v>
      </c>
      <c r="V46" s="397">
        <f t="shared" si="13"/>
        <v>100</v>
      </c>
      <c r="W46" s="399">
        <f t="shared" si="0"/>
        <v>60</v>
      </c>
      <c r="X46" s="400">
        <f t="shared" si="5"/>
        <v>99</v>
      </c>
      <c r="Y46" s="401">
        <f t="shared" si="6"/>
        <v>100</v>
      </c>
    </row>
    <row r="47" spans="1:25" ht="13.5" customHeight="1">
      <c r="A47" s="201" t="s">
        <v>37</v>
      </c>
      <c r="B47" s="108">
        <v>75</v>
      </c>
      <c r="C47" s="203">
        <f t="shared" si="12"/>
        <v>0</v>
      </c>
      <c r="D47" s="343">
        <v>50</v>
      </c>
      <c r="E47" s="1429"/>
      <c r="F47" s="328">
        <v>50</v>
      </c>
      <c r="G47" s="108">
        <v>100</v>
      </c>
      <c r="H47" s="343">
        <v>75</v>
      </c>
      <c r="I47" s="1434"/>
      <c r="J47" s="328">
        <v>75</v>
      </c>
      <c r="K47" s="51">
        <v>100</v>
      </c>
      <c r="L47" s="343" t="s">
        <v>600</v>
      </c>
      <c r="M47" s="108">
        <v>0</v>
      </c>
      <c r="N47" s="811">
        <v>100</v>
      </c>
      <c r="O47" s="912">
        <f>'METAS 2021'!P46</f>
        <v>0</v>
      </c>
      <c r="P47" s="811">
        <v>0</v>
      </c>
      <c r="Q47" s="811">
        <f>'SUGESTÃO DA ÁREA TÉCNICA 2021'!AL46</f>
        <v>0</v>
      </c>
      <c r="R47" s="811">
        <f>'METAS 2021'!AL46</f>
        <v>0</v>
      </c>
      <c r="S47" s="811">
        <f>'RESULTADO 2021'!AM46</f>
        <v>0</v>
      </c>
      <c r="T47" s="51" t="s">
        <v>72</v>
      </c>
      <c r="V47" s="397"/>
      <c r="W47" s="399">
        <f t="shared" si="0"/>
        <v>0</v>
      </c>
      <c r="X47" s="400">
        <f t="shared" si="5"/>
        <v>0</v>
      </c>
      <c r="Y47" s="401">
        <f t="shared" si="6"/>
        <v>0</v>
      </c>
    </row>
    <row r="48" spans="1:25" ht="13.5" customHeight="1">
      <c r="A48" s="90" t="s">
        <v>38</v>
      </c>
      <c r="B48" s="103"/>
      <c r="C48" s="204"/>
      <c r="D48" s="204"/>
      <c r="E48" s="1429"/>
      <c r="F48" s="112"/>
      <c r="G48" s="109"/>
      <c r="H48" s="204"/>
      <c r="I48" s="1434"/>
      <c r="J48" s="262"/>
      <c r="K48" s="65"/>
      <c r="L48" s="204"/>
      <c r="M48" s="103"/>
      <c r="N48" s="796"/>
      <c r="O48" s="913"/>
      <c r="P48" s="917"/>
      <c r="Q48" s="796"/>
      <c r="R48" s="796"/>
      <c r="S48" s="796"/>
      <c r="T48" s="65"/>
      <c r="V48" s="1426"/>
      <c r="W48" s="1426"/>
      <c r="X48" s="1426"/>
      <c r="Y48" s="1426"/>
    </row>
    <row r="49" spans="1:25" ht="13.5" customHeight="1">
      <c r="A49" s="201" t="s">
        <v>39</v>
      </c>
      <c r="B49" s="108">
        <v>75</v>
      </c>
      <c r="C49" s="203">
        <f t="shared" ref="C49:C54" si="14">0/4</f>
        <v>0</v>
      </c>
      <c r="D49" s="343">
        <v>75</v>
      </c>
      <c r="E49" s="1429"/>
      <c r="F49" s="327">
        <v>25</v>
      </c>
      <c r="G49" s="108">
        <v>100</v>
      </c>
      <c r="H49" s="343">
        <v>85</v>
      </c>
      <c r="I49" s="1434"/>
      <c r="J49" s="327">
        <v>50</v>
      </c>
      <c r="K49" s="51">
        <v>100</v>
      </c>
      <c r="L49" s="343">
        <v>95</v>
      </c>
      <c r="M49" s="327">
        <v>0</v>
      </c>
      <c r="N49" s="811">
        <v>100</v>
      </c>
      <c r="O49" s="912">
        <f>'METAS 2021'!P48</f>
        <v>100</v>
      </c>
      <c r="P49" s="811">
        <v>0</v>
      </c>
      <c r="Q49" s="811">
        <f>'SUGESTÃO DA ÁREA TÉCNICA 2021'!AL48</f>
        <v>0</v>
      </c>
      <c r="R49" s="811">
        <f>'METAS 2021'!AL48</f>
        <v>0</v>
      </c>
      <c r="S49" s="811">
        <f>'RESULTADO 2021'!AM48</f>
        <v>0</v>
      </c>
      <c r="T49" s="51" t="s">
        <v>72</v>
      </c>
      <c r="V49" s="397">
        <f>L49</f>
        <v>95</v>
      </c>
      <c r="W49" s="399">
        <f t="shared" si="0"/>
        <v>57</v>
      </c>
      <c r="X49" s="400">
        <f t="shared" si="5"/>
        <v>94.05</v>
      </c>
      <c r="Y49" s="401">
        <f t="shared" si="6"/>
        <v>95</v>
      </c>
    </row>
    <row r="50" spans="1:25" ht="13.5" customHeight="1">
      <c r="A50" s="201" t="s">
        <v>40</v>
      </c>
      <c r="B50" s="108">
        <v>75</v>
      </c>
      <c r="C50" s="203">
        <f>400/4</f>
        <v>100</v>
      </c>
      <c r="D50" s="343">
        <v>75</v>
      </c>
      <c r="E50" s="1429"/>
      <c r="F50" s="327">
        <v>0</v>
      </c>
      <c r="G50" s="108">
        <v>100</v>
      </c>
      <c r="H50" s="343">
        <v>100</v>
      </c>
      <c r="I50" s="1434"/>
      <c r="J50" s="327">
        <v>0</v>
      </c>
      <c r="K50" s="51">
        <v>100</v>
      </c>
      <c r="L50" s="343">
        <v>100</v>
      </c>
      <c r="M50" s="328">
        <v>100</v>
      </c>
      <c r="N50" s="811">
        <v>100</v>
      </c>
      <c r="O50" s="912">
        <f>'METAS 2021'!P49</f>
        <v>100</v>
      </c>
      <c r="P50" s="811">
        <v>100</v>
      </c>
      <c r="Q50" s="811">
        <f>'SUGESTÃO DA ÁREA TÉCNICA 2021'!AL49</f>
        <v>0</v>
      </c>
      <c r="R50" s="811">
        <f>'METAS 2021'!AL49</f>
        <v>0</v>
      </c>
      <c r="S50" s="811">
        <f>'RESULTADO 2021'!AM49</f>
        <v>0</v>
      </c>
      <c r="T50" s="51" t="s">
        <v>72</v>
      </c>
      <c r="V50" s="397">
        <f t="shared" ref="V50:V54" si="15">L50</f>
        <v>100</v>
      </c>
      <c r="W50" s="399">
        <f t="shared" si="0"/>
        <v>60</v>
      </c>
      <c r="X50" s="400">
        <f t="shared" si="5"/>
        <v>99</v>
      </c>
      <c r="Y50" s="401">
        <f t="shared" si="6"/>
        <v>100</v>
      </c>
    </row>
    <row r="51" spans="1:25" ht="13.5" customHeight="1">
      <c r="A51" s="201" t="s">
        <v>41</v>
      </c>
      <c r="B51" s="108">
        <v>75</v>
      </c>
      <c r="C51" s="203">
        <f t="shared" si="14"/>
        <v>0</v>
      </c>
      <c r="D51" s="343">
        <v>75</v>
      </c>
      <c r="E51" s="1429"/>
      <c r="F51" s="327">
        <v>0</v>
      </c>
      <c r="G51" s="108">
        <v>100</v>
      </c>
      <c r="H51" s="345">
        <v>75</v>
      </c>
      <c r="I51" s="1434"/>
      <c r="J51" s="327">
        <v>0</v>
      </c>
      <c r="K51" s="51">
        <v>100</v>
      </c>
      <c r="L51" s="343">
        <v>100</v>
      </c>
      <c r="M51" s="327">
        <v>0</v>
      </c>
      <c r="N51" s="811">
        <v>100</v>
      </c>
      <c r="O51" s="912">
        <f>'METAS 2021'!P50</f>
        <v>100</v>
      </c>
      <c r="P51" s="811">
        <v>75</v>
      </c>
      <c r="Q51" s="811">
        <f>'SUGESTÃO DA ÁREA TÉCNICA 2021'!AL50</f>
        <v>0</v>
      </c>
      <c r="R51" s="811">
        <f>'METAS 2021'!AL50</f>
        <v>0</v>
      </c>
      <c r="S51" s="811">
        <f>'RESULTADO 2021'!AM50</f>
        <v>0</v>
      </c>
      <c r="T51" s="51" t="s">
        <v>72</v>
      </c>
      <c r="V51" s="397">
        <f t="shared" si="15"/>
        <v>100</v>
      </c>
      <c r="W51" s="399">
        <f t="shared" si="0"/>
        <v>60</v>
      </c>
      <c r="X51" s="400">
        <f t="shared" si="5"/>
        <v>99</v>
      </c>
      <c r="Y51" s="401">
        <f t="shared" si="6"/>
        <v>100</v>
      </c>
    </row>
    <row r="52" spans="1:25" ht="13.5" customHeight="1">
      <c r="A52" s="201" t="s">
        <v>42</v>
      </c>
      <c r="B52" s="108">
        <v>75</v>
      </c>
      <c r="C52" s="203">
        <f>400/4</f>
        <v>100</v>
      </c>
      <c r="D52" s="343">
        <v>100</v>
      </c>
      <c r="E52" s="1429"/>
      <c r="F52" s="328">
        <v>100</v>
      </c>
      <c r="G52" s="108">
        <v>100</v>
      </c>
      <c r="H52" s="343">
        <v>75</v>
      </c>
      <c r="I52" s="1434"/>
      <c r="J52" s="327">
        <v>25</v>
      </c>
      <c r="K52" s="51">
        <v>100</v>
      </c>
      <c r="L52" s="343">
        <v>75</v>
      </c>
      <c r="M52" s="327">
        <v>0</v>
      </c>
      <c r="N52" s="811">
        <v>100</v>
      </c>
      <c r="O52" s="912">
        <f>'METAS 2021'!P51</f>
        <v>90</v>
      </c>
      <c r="P52" s="811">
        <v>25</v>
      </c>
      <c r="Q52" s="811">
        <f>'SUGESTÃO DA ÁREA TÉCNICA 2021'!AL51</f>
        <v>0</v>
      </c>
      <c r="R52" s="811">
        <f>'METAS 2021'!AL51</f>
        <v>0</v>
      </c>
      <c r="S52" s="811">
        <f>'RESULTADO 2021'!AM51</f>
        <v>0</v>
      </c>
      <c r="T52" s="51" t="s">
        <v>72</v>
      </c>
      <c r="V52" s="397">
        <f t="shared" si="15"/>
        <v>75</v>
      </c>
      <c r="W52" s="399">
        <f t="shared" si="0"/>
        <v>45</v>
      </c>
      <c r="X52" s="400">
        <f t="shared" si="5"/>
        <v>74.25</v>
      </c>
      <c r="Y52" s="401">
        <f t="shared" si="6"/>
        <v>75</v>
      </c>
    </row>
    <row r="53" spans="1:25" ht="13.5" customHeight="1">
      <c r="A53" s="201" t="s">
        <v>43</v>
      </c>
      <c r="B53" s="108">
        <v>75</v>
      </c>
      <c r="C53" s="203">
        <f>100/4</f>
        <v>25</v>
      </c>
      <c r="D53" s="343">
        <v>100</v>
      </c>
      <c r="E53" s="1429"/>
      <c r="F53" s="328">
        <v>100</v>
      </c>
      <c r="G53" s="108">
        <v>100</v>
      </c>
      <c r="H53" s="343">
        <v>100</v>
      </c>
      <c r="I53" s="1434"/>
      <c r="J53" s="327">
        <v>25</v>
      </c>
      <c r="K53" s="51">
        <v>100</v>
      </c>
      <c r="L53" s="343">
        <v>100</v>
      </c>
      <c r="M53" s="328">
        <v>100</v>
      </c>
      <c r="N53" s="811">
        <v>100</v>
      </c>
      <c r="O53" s="912">
        <f>'METAS 2021'!P52</f>
        <v>100</v>
      </c>
      <c r="P53" s="811">
        <v>25</v>
      </c>
      <c r="Q53" s="811">
        <f>'SUGESTÃO DA ÁREA TÉCNICA 2021'!AL52</f>
        <v>0</v>
      </c>
      <c r="R53" s="811">
        <f>'METAS 2021'!AL52</f>
        <v>0</v>
      </c>
      <c r="S53" s="811">
        <f>'RESULTADO 2021'!AM52</f>
        <v>0</v>
      </c>
      <c r="T53" s="51" t="s">
        <v>72</v>
      </c>
      <c r="V53" s="397">
        <f t="shared" si="15"/>
        <v>100</v>
      </c>
      <c r="W53" s="399">
        <f t="shared" si="0"/>
        <v>60</v>
      </c>
      <c r="X53" s="400">
        <f t="shared" si="5"/>
        <v>99</v>
      </c>
      <c r="Y53" s="401">
        <f t="shared" si="6"/>
        <v>100</v>
      </c>
    </row>
    <row r="54" spans="1:25" ht="13.5" customHeight="1">
      <c r="A54" s="201" t="s">
        <v>44</v>
      </c>
      <c r="B54" s="108">
        <v>75</v>
      </c>
      <c r="C54" s="203">
        <f t="shared" si="14"/>
        <v>0</v>
      </c>
      <c r="D54" s="343">
        <v>75</v>
      </c>
      <c r="E54" s="1429"/>
      <c r="F54" s="267">
        <v>50</v>
      </c>
      <c r="G54" s="108">
        <v>100</v>
      </c>
      <c r="H54" s="345">
        <v>80</v>
      </c>
      <c r="I54" s="1434"/>
      <c r="J54" s="327">
        <v>0</v>
      </c>
      <c r="K54" s="51">
        <v>100</v>
      </c>
      <c r="L54" s="343">
        <v>80</v>
      </c>
      <c r="M54" s="327">
        <v>0</v>
      </c>
      <c r="N54" s="811">
        <v>100</v>
      </c>
      <c r="O54" s="912">
        <f>'METAS 2021'!P53</f>
        <v>90</v>
      </c>
      <c r="P54" s="811">
        <v>0</v>
      </c>
      <c r="Q54" s="811">
        <f>'SUGESTÃO DA ÁREA TÉCNICA 2021'!AL53</f>
        <v>0</v>
      </c>
      <c r="R54" s="811">
        <f>'METAS 2021'!AL53</f>
        <v>0</v>
      </c>
      <c r="S54" s="811">
        <f>'RESULTADO 2021'!AM53</f>
        <v>0</v>
      </c>
      <c r="T54" s="51" t="s">
        <v>72</v>
      </c>
      <c r="V54" s="397">
        <f t="shared" si="15"/>
        <v>80</v>
      </c>
      <c r="W54" s="399">
        <f t="shared" si="0"/>
        <v>48</v>
      </c>
      <c r="X54" s="400">
        <f t="shared" si="5"/>
        <v>79.2</v>
      </c>
      <c r="Y54" s="401">
        <f t="shared" si="6"/>
        <v>80</v>
      </c>
    </row>
    <row r="55" spans="1:25" ht="13.5" customHeight="1">
      <c r="A55" s="90" t="s">
        <v>45</v>
      </c>
      <c r="B55" s="103"/>
      <c r="C55" s="204"/>
      <c r="D55" s="204"/>
      <c r="E55" s="1429"/>
      <c r="F55" s="103"/>
      <c r="G55" s="109"/>
      <c r="H55" s="204"/>
      <c r="I55" s="1434"/>
      <c r="J55" s="262"/>
      <c r="K55" s="65"/>
      <c r="L55" s="204"/>
      <c r="M55" s="103"/>
      <c r="N55" s="796"/>
      <c r="O55" s="913"/>
      <c r="P55" s="917"/>
      <c r="Q55" s="796"/>
      <c r="R55" s="796"/>
      <c r="S55" s="796"/>
      <c r="T55" s="65"/>
      <c r="V55" s="1426"/>
      <c r="W55" s="1426"/>
      <c r="X55" s="1426"/>
      <c r="Y55" s="1426"/>
    </row>
    <row r="56" spans="1:25" ht="13.5" customHeight="1">
      <c r="A56" s="201" t="s">
        <v>47</v>
      </c>
      <c r="B56" s="108">
        <v>80</v>
      </c>
      <c r="C56" s="203">
        <f>0/4</f>
        <v>0</v>
      </c>
      <c r="D56" s="343">
        <v>80</v>
      </c>
      <c r="E56" s="1429"/>
      <c r="F56" s="328">
        <v>100</v>
      </c>
      <c r="G56" s="108">
        <v>100</v>
      </c>
      <c r="H56" s="343">
        <v>95</v>
      </c>
      <c r="I56" s="1434"/>
      <c r="J56" s="327">
        <v>0</v>
      </c>
      <c r="K56" s="51">
        <v>100</v>
      </c>
      <c r="L56" s="343">
        <v>95</v>
      </c>
      <c r="M56" s="327">
        <v>0</v>
      </c>
      <c r="N56" s="811">
        <v>100</v>
      </c>
      <c r="O56" s="912">
        <f>'METAS 2021'!P55</f>
        <v>95</v>
      </c>
      <c r="P56" s="811">
        <v>0</v>
      </c>
      <c r="Q56" s="811">
        <f>'SUGESTÃO DA ÁREA TÉCNICA 2021'!AL55</f>
        <v>0</v>
      </c>
      <c r="R56" s="811">
        <f>'METAS 2021'!AL55</f>
        <v>0</v>
      </c>
      <c r="S56" s="811">
        <f>'RESULTADO 2021'!AM55</f>
        <v>0</v>
      </c>
      <c r="T56" s="51" t="s">
        <v>72</v>
      </c>
      <c r="V56" s="397">
        <f>L56</f>
        <v>95</v>
      </c>
      <c r="W56" s="399">
        <f t="shared" si="0"/>
        <v>57</v>
      </c>
      <c r="X56" s="400">
        <f t="shared" si="5"/>
        <v>94.05</v>
      </c>
      <c r="Y56" s="401">
        <f t="shared" si="6"/>
        <v>95</v>
      </c>
    </row>
    <row r="57" spans="1:25" ht="13.5" customHeight="1">
      <c r="A57" s="201" t="s">
        <v>50</v>
      </c>
      <c r="B57" s="108">
        <v>95</v>
      </c>
      <c r="C57" s="203">
        <f>100/4</f>
        <v>25</v>
      </c>
      <c r="D57" s="343">
        <v>95</v>
      </c>
      <c r="E57" s="1429"/>
      <c r="F57" s="267">
        <v>75</v>
      </c>
      <c r="G57" s="108">
        <v>100</v>
      </c>
      <c r="H57" s="343">
        <v>75</v>
      </c>
      <c r="I57" s="1434"/>
      <c r="J57" s="327">
        <v>25</v>
      </c>
      <c r="K57" s="51">
        <v>100</v>
      </c>
      <c r="L57" s="343">
        <v>95</v>
      </c>
      <c r="M57" s="327">
        <v>50</v>
      </c>
      <c r="N57" s="811">
        <v>100</v>
      </c>
      <c r="O57" s="912">
        <f>'METAS 2021'!P56</f>
        <v>95</v>
      </c>
      <c r="P57" s="811">
        <v>100</v>
      </c>
      <c r="Q57" s="811">
        <f>'SUGESTÃO DA ÁREA TÉCNICA 2021'!AL56</f>
        <v>0</v>
      </c>
      <c r="R57" s="811">
        <f>'METAS 2021'!AL56</f>
        <v>0</v>
      </c>
      <c r="S57" s="811">
        <f>'RESULTADO 2021'!AM56</f>
        <v>0</v>
      </c>
      <c r="T57" s="51" t="s">
        <v>72</v>
      </c>
      <c r="V57" s="397">
        <f t="shared" ref="V57:V60" si="16">L57</f>
        <v>95</v>
      </c>
      <c r="W57" s="399">
        <f t="shared" si="0"/>
        <v>57</v>
      </c>
      <c r="X57" s="400">
        <f t="shared" si="5"/>
        <v>94.05</v>
      </c>
      <c r="Y57" s="401">
        <f t="shared" si="6"/>
        <v>95</v>
      </c>
    </row>
    <row r="58" spans="1:25" ht="13.5" customHeight="1">
      <c r="A58" s="201" t="s">
        <v>49</v>
      </c>
      <c r="B58" s="108">
        <v>90</v>
      </c>
      <c r="C58" s="203">
        <f t="shared" ref="C58:C60" si="17">0/4</f>
        <v>0</v>
      </c>
      <c r="D58" s="343">
        <v>100</v>
      </c>
      <c r="E58" s="1429"/>
      <c r="F58" s="327">
        <v>0</v>
      </c>
      <c r="G58" s="108">
        <v>100</v>
      </c>
      <c r="H58" s="343">
        <v>100</v>
      </c>
      <c r="I58" s="1434"/>
      <c r="J58" s="327">
        <v>0</v>
      </c>
      <c r="K58" s="51">
        <v>100</v>
      </c>
      <c r="L58" s="343">
        <v>100</v>
      </c>
      <c r="M58" s="327">
        <v>0</v>
      </c>
      <c r="N58" s="811">
        <v>100</v>
      </c>
      <c r="O58" s="912">
        <f>'METAS 2021'!P57</f>
        <v>90</v>
      </c>
      <c r="P58" s="811">
        <v>0</v>
      </c>
      <c r="Q58" s="811">
        <f>'SUGESTÃO DA ÁREA TÉCNICA 2021'!AL57</f>
        <v>0</v>
      </c>
      <c r="R58" s="811">
        <f>'METAS 2021'!AL57</f>
        <v>0</v>
      </c>
      <c r="S58" s="811">
        <f>'RESULTADO 2021'!AM57</f>
        <v>0</v>
      </c>
      <c r="T58" s="51" t="s">
        <v>72</v>
      </c>
      <c r="V58" s="397">
        <f t="shared" si="16"/>
        <v>100</v>
      </c>
      <c r="W58" s="399">
        <f t="shared" si="0"/>
        <v>60</v>
      </c>
      <c r="X58" s="400">
        <f t="shared" si="5"/>
        <v>99</v>
      </c>
      <c r="Y58" s="401">
        <f t="shared" si="6"/>
        <v>100</v>
      </c>
    </row>
    <row r="59" spans="1:25" ht="13.5" customHeight="1">
      <c r="A59" s="201" t="s">
        <v>48</v>
      </c>
      <c r="B59" s="108">
        <v>95</v>
      </c>
      <c r="C59" s="203">
        <f t="shared" si="17"/>
        <v>0</v>
      </c>
      <c r="D59" s="343">
        <v>95</v>
      </c>
      <c r="E59" s="1429"/>
      <c r="F59" s="327">
        <v>50</v>
      </c>
      <c r="G59" s="108">
        <v>100</v>
      </c>
      <c r="H59" s="343">
        <v>95</v>
      </c>
      <c r="I59" s="1434"/>
      <c r="J59" s="327">
        <v>0</v>
      </c>
      <c r="K59" s="51">
        <v>100</v>
      </c>
      <c r="L59" s="343">
        <v>95</v>
      </c>
      <c r="M59" s="327">
        <v>0</v>
      </c>
      <c r="N59" s="811">
        <v>100</v>
      </c>
      <c r="O59" s="912">
        <f>'METAS 2021'!P58</f>
        <v>100</v>
      </c>
      <c r="P59" s="811">
        <v>25</v>
      </c>
      <c r="Q59" s="811">
        <f>'SUGESTÃO DA ÁREA TÉCNICA 2021'!AL58</f>
        <v>0</v>
      </c>
      <c r="R59" s="811">
        <f>'METAS 2021'!AL58</f>
        <v>0</v>
      </c>
      <c r="S59" s="811">
        <f>'RESULTADO 2021'!AM58</f>
        <v>0</v>
      </c>
      <c r="T59" s="51" t="s">
        <v>72</v>
      </c>
      <c r="V59" s="397">
        <f t="shared" si="16"/>
        <v>95</v>
      </c>
      <c r="W59" s="399">
        <f t="shared" si="0"/>
        <v>57</v>
      </c>
      <c r="X59" s="400">
        <f t="shared" si="5"/>
        <v>94.05</v>
      </c>
      <c r="Y59" s="401">
        <f t="shared" si="6"/>
        <v>95</v>
      </c>
    </row>
    <row r="60" spans="1:25" ht="13.5" customHeight="1">
      <c r="A60" s="201" t="s">
        <v>46</v>
      </c>
      <c r="B60" s="108">
        <v>75</v>
      </c>
      <c r="C60" s="203">
        <f t="shared" si="17"/>
        <v>0</v>
      </c>
      <c r="D60" s="343">
        <v>75</v>
      </c>
      <c r="E60" s="1429"/>
      <c r="F60" s="267">
        <v>50</v>
      </c>
      <c r="G60" s="108">
        <v>100</v>
      </c>
      <c r="H60" s="343">
        <v>75</v>
      </c>
      <c r="I60" s="1434"/>
      <c r="J60" s="327">
        <v>0</v>
      </c>
      <c r="K60" s="51">
        <v>100</v>
      </c>
      <c r="L60" s="343">
        <v>75</v>
      </c>
      <c r="M60" s="327">
        <v>0</v>
      </c>
      <c r="N60" s="811">
        <v>100</v>
      </c>
      <c r="O60" s="912">
        <f>'METAS 2021'!P59</f>
        <v>95</v>
      </c>
      <c r="P60" s="811">
        <v>0</v>
      </c>
      <c r="Q60" s="811">
        <f>'SUGESTÃO DA ÁREA TÉCNICA 2021'!AL59</f>
        <v>0</v>
      </c>
      <c r="R60" s="811">
        <f>'METAS 2021'!AL59</f>
        <v>0</v>
      </c>
      <c r="S60" s="811">
        <f>'RESULTADO 2021'!AM59</f>
        <v>0</v>
      </c>
      <c r="T60" s="51" t="s">
        <v>72</v>
      </c>
      <c r="V60" s="397">
        <f t="shared" si="16"/>
        <v>75</v>
      </c>
      <c r="W60" s="399">
        <f t="shared" si="0"/>
        <v>45</v>
      </c>
      <c r="X60" s="400">
        <f t="shared" si="5"/>
        <v>74.25</v>
      </c>
      <c r="Y60" s="401">
        <f t="shared" si="6"/>
        <v>75</v>
      </c>
    </row>
    <row r="61" spans="1:25" ht="13.5" customHeight="1">
      <c r="A61" s="90" t="s">
        <v>51</v>
      </c>
      <c r="B61" s="103"/>
      <c r="C61" s="204"/>
      <c r="D61" s="204"/>
      <c r="E61" s="65"/>
      <c r="F61" s="112"/>
      <c r="G61" s="109"/>
      <c r="H61" s="204"/>
      <c r="I61" s="183"/>
      <c r="J61" s="262"/>
      <c r="K61" s="65"/>
      <c r="L61" s="204"/>
      <c r="M61" s="103"/>
      <c r="N61" s="796"/>
      <c r="O61" s="913"/>
      <c r="P61" s="917"/>
      <c r="Q61" s="796"/>
      <c r="R61" s="796"/>
      <c r="S61" s="796"/>
      <c r="T61" s="65"/>
      <c r="V61" s="1426"/>
      <c r="W61" s="1426"/>
      <c r="X61" s="1426"/>
      <c r="Y61" s="1426"/>
    </row>
    <row r="62" spans="1:25" ht="13.5" customHeight="1">
      <c r="A62" s="201" t="s">
        <v>54</v>
      </c>
      <c r="B62" s="108">
        <v>75</v>
      </c>
      <c r="C62" s="203">
        <f t="shared" ref="C62:C67" si="18">0/4</f>
        <v>0</v>
      </c>
      <c r="D62" s="343">
        <v>95</v>
      </c>
      <c r="E62" s="1357" t="s">
        <v>283</v>
      </c>
      <c r="F62" s="327">
        <v>0</v>
      </c>
      <c r="G62" s="108">
        <v>100</v>
      </c>
      <c r="H62" s="343">
        <v>95</v>
      </c>
      <c r="I62" s="1433" t="s">
        <v>369</v>
      </c>
      <c r="J62" s="327">
        <v>0</v>
      </c>
      <c r="K62" s="51">
        <v>100</v>
      </c>
      <c r="L62" s="343">
        <v>100</v>
      </c>
      <c r="M62" s="328">
        <v>100</v>
      </c>
      <c r="N62" s="811">
        <v>100</v>
      </c>
      <c r="O62" s="912">
        <f>'METAS 2021'!P61</f>
        <v>100</v>
      </c>
      <c r="P62" s="811">
        <v>0</v>
      </c>
      <c r="Q62" s="811">
        <f>'SUGESTÃO DA ÁREA TÉCNICA 2021'!AL61</f>
        <v>0</v>
      </c>
      <c r="R62" s="811">
        <f>'METAS 2021'!AL61</f>
        <v>0</v>
      </c>
      <c r="S62" s="811">
        <f>'RESULTADO 2021'!AM61</f>
        <v>0</v>
      </c>
      <c r="T62" s="51" t="s">
        <v>72</v>
      </c>
      <c r="V62" s="397">
        <f>L62</f>
        <v>100</v>
      </c>
      <c r="W62" s="399">
        <f t="shared" si="0"/>
        <v>60</v>
      </c>
      <c r="X62" s="400">
        <f t="shared" si="5"/>
        <v>99</v>
      </c>
      <c r="Y62" s="401">
        <f t="shared" si="6"/>
        <v>100</v>
      </c>
    </row>
    <row r="63" spans="1:25" ht="13.5" customHeight="1">
      <c r="A63" s="201" t="s">
        <v>52</v>
      </c>
      <c r="B63" s="108">
        <v>95</v>
      </c>
      <c r="C63" s="203">
        <f t="shared" si="18"/>
        <v>0</v>
      </c>
      <c r="D63" s="343">
        <v>90</v>
      </c>
      <c r="E63" s="1429"/>
      <c r="F63" s="327">
        <v>0</v>
      </c>
      <c r="G63" s="108">
        <v>100</v>
      </c>
      <c r="H63" s="343">
        <v>95</v>
      </c>
      <c r="I63" s="1434"/>
      <c r="J63" s="327">
        <v>0</v>
      </c>
      <c r="K63" s="51">
        <v>100</v>
      </c>
      <c r="L63" s="343">
        <v>95</v>
      </c>
      <c r="M63" s="327">
        <v>0</v>
      </c>
      <c r="N63" s="811">
        <v>100</v>
      </c>
      <c r="O63" s="912">
        <f>'METAS 2021'!P62</f>
        <v>100</v>
      </c>
      <c r="P63" s="811">
        <v>0</v>
      </c>
      <c r="Q63" s="811">
        <f>'SUGESTÃO DA ÁREA TÉCNICA 2021'!AL62</f>
        <v>0</v>
      </c>
      <c r="R63" s="811">
        <f>'METAS 2021'!AL62</f>
        <v>0</v>
      </c>
      <c r="S63" s="811">
        <f>'RESULTADO 2021'!AM62</f>
        <v>0</v>
      </c>
      <c r="T63" s="51" t="s">
        <v>72</v>
      </c>
      <c r="V63" s="397">
        <f t="shared" ref="V63:V67" si="19">L63</f>
        <v>95</v>
      </c>
      <c r="W63" s="399">
        <f t="shared" si="0"/>
        <v>57</v>
      </c>
      <c r="X63" s="400">
        <f t="shared" si="5"/>
        <v>94.05</v>
      </c>
      <c r="Y63" s="401">
        <f t="shared" si="6"/>
        <v>95</v>
      </c>
    </row>
    <row r="64" spans="1:25" ht="13.5" customHeight="1">
      <c r="A64" s="201" t="s">
        <v>53</v>
      </c>
      <c r="B64" s="108">
        <v>95</v>
      </c>
      <c r="C64" s="203">
        <f>100/4</f>
        <v>25</v>
      </c>
      <c r="D64" s="343">
        <v>75</v>
      </c>
      <c r="E64" s="1429"/>
      <c r="F64" s="327">
        <v>0</v>
      </c>
      <c r="G64" s="108">
        <v>100</v>
      </c>
      <c r="H64" s="343">
        <v>95</v>
      </c>
      <c r="I64" s="1434"/>
      <c r="J64" s="327">
        <v>0</v>
      </c>
      <c r="K64" s="51">
        <v>100</v>
      </c>
      <c r="L64" s="343">
        <v>100</v>
      </c>
      <c r="M64" s="327">
        <v>25</v>
      </c>
      <c r="N64" s="811">
        <v>100</v>
      </c>
      <c r="O64" s="912">
        <f>'METAS 2021'!P63</f>
        <v>75</v>
      </c>
      <c r="P64" s="811">
        <v>0</v>
      </c>
      <c r="Q64" s="811">
        <f>'SUGESTÃO DA ÁREA TÉCNICA 2021'!AL63</f>
        <v>0</v>
      </c>
      <c r="R64" s="811">
        <f>'METAS 2021'!AL63</f>
        <v>0</v>
      </c>
      <c r="S64" s="811">
        <f>'RESULTADO 2021'!AM63</f>
        <v>0</v>
      </c>
      <c r="T64" s="51" t="s">
        <v>72</v>
      </c>
      <c r="V64" s="397">
        <f t="shared" si="19"/>
        <v>100</v>
      </c>
      <c r="W64" s="399">
        <f t="shared" si="0"/>
        <v>60</v>
      </c>
      <c r="X64" s="400">
        <f t="shared" si="5"/>
        <v>99</v>
      </c>
      <c r="Y64" s="401">
        <f t="shared" si="6"/>
        <v>100</v>
      </c>
    </row>
    <row r="65" spans="1:25" ht="13.5" customHeight="1">
      <c r="A65" s="201" t="s">
        <v>56</v>
      </c>
      <c r="B65" s="108">
        <v>95</v>
      </c>
      <c r="C65" s="203">
        <f t="shared" si="18"/>
        <v>0</v>
      </c>
      <c r="D65" s="343">
        <v>95</v>
      </c>
      <c r="E65" s="1429"/>
      <c r="F65" s="327">
        <v>0</v>
      </c>
      <c r="G65" s="108">
        <v>100</v>
      </c>
      <c r="H65" s="343">
        <v>95</v>
      </c>
      <c r="I65" s="1434"/>
      <c r="J65" s="327">
        <v>0</v>
      </c>
      <c r="K65" s="51">
        <v>100</v>
      </c>
      <c r="L65" s="343">
        <v>95</v>
      </c>
      <c r="M65" s="327">
        <v>0</v>
      </c>
      <c r="N65" s="811">
        <v>100</v>
      </c>
      <c r="O65" s="912">
        <f>'METAS 2021'!P64</f>
        <v>100</v>
      </c>
      <c r="P65" s="811">
        <v>25</v>
      </c>
      <c r="Q65" s="811">
        <f>'SUGESTÃO DA ÁREA TÉCNICA 2021'!AL64</f>
        <v>0</v>
      </c>
      <c r="R65" s="811">
        <f>'METAS 2021'!AL64</f>
        <v>0</v>
      </c>
      <c r="S65" s="811">
        <f>'RESULTADO 2021'!AM64</f>
        <v>0</v>
      </c>
      <c r="T65" s="51" t="s">
        <v>72</v>
      </c>
      <c r="V65" s="397">
        <f t="shared" si="19"/>
        <v>95</v>
      </c>
      <c r="W65" s="399">
        <f t="shared" si="0"/>
        <v>57</v>
      </c>
      <c r="X65" s="400">
        <f t="shared" si="5"/>
        <v>94.05</v>
      </c>
      <c r="Y65" s="401">
        <f t="shared" si="6"/>
        <v>95</v>
      </c>
    </row>
    <row r="66" spans="1:25" ht="13.5" customHeight="1">
      <c r="A66" s="201" t="s">
        <v>57</v>
      </c>
      <c r="B66" s="108">
        <v>75</v>
      </c>
      <c r="C66" s="203">
        <f t="shared" si="18"/>
        <v>0</v>
      </c>
      <c r="D66" s="343">
        <v>75</v>
      </c>
      <c r="E66" s="1429"/>
      <c r="F66" s="327">
        <v>0</v>
      </c>
      <c r="G66" s="108">
        <v>100</v>
      </c>
      <c r="H66" s="345">
        <v>75</v>
      </c>
      <c r="I66" s="1434"/>
      <c r="J66" s="327">
        <v>0</v>
      </c>
      <c r="K66" s="51">
        <v>100</v>
      </c>
      <c r="L66" s="343">
        <v>100</v>
      </c>
      <c r="M66" s="327">
        <v>0</v>
      </c>
      <c r="N66" s="811">
        <v>100</v>
      </c>
      <c r="O66" s="912">
        <f>'METAS 2021'!P65</f>
        <v>100</v>
      </c>
      <c r="P66" s="811">
        <v>0</v>
      </c>
      <c r="Q66" s="811">
        <f>'SUGESTÃO DA ÁREA TÉCNICA 2021'!AL65</f>
        <v>0</v>
      </c>
      <c r="R66" s="811">
        <f>'METAS 2021'!AL65</f>
        <v>0</v>
      </c>
      <c r="S66" s="811">
        <f>'RESULTADO 2021'!AM65</f>
        <v>0</v>
      </c>
      <c r="T66" s="51" t="s">
        <v>72</v>
      </c>
      <c r="V66" s="397">
        <f t="shared" si="19"/>
        <v>100</v>
      </c>
      <c r="W66" s="399">
        <f t="shared" si="0"/>
        <v>60</v>
      </c>
      <c r="X66" s="400">
        <f t="shared" si="5"/>
        <v>99</v>
      </c>
      <c r="Y66" s="401">
        <f t="shared" si="6"/>
        <v>100</v>
      </c>
    </row>
    <row r="67" spans="1:25" ht="13.5" customHeight="1">
      <c r="A67" s="201" t="s">
        <v>55</v>
      </c>
      <c r="B67" s="108">
        <v>95</v>
      </c>
      <c r="C67" s="203">
        <f t="shared" si="18"/>
        <v>0</v>
      </c>
      <c r="D67" s="343">
        <v>90</v>
      </c>
      <c r="E67" s="1429"/>
      <c r="F67" s="327">
        <v>0</v>
      </c>
      <c r="G67" s="108">
        <v>100</v>
      </c>
      <c r="H67" s="343">
        <v>95</v>
      </c>
      <c r="I67" s="1434"/>
      <c r="J67" s="327">
        <v>25</v>
      </c>
      <c r="K67" s="51">
        <v>100</v>
      </c>
      <c r="L67" s="343">
        <v>95</v>
      </c>
      <c r="M67" s="327">
        <v>0</v>
      </c>
      <c r="N67" s="811">
        <v>100</v>
      </c>
      <c r="O67" s="912">
        <f>'METAS 2021'!P66</f>
        <v>0</v>
      </c>
      <c r="P67" s="811">
        <v>0</v>
      </c>
      <c r="Q67" s="811">
        <f>'SUGESTÃO DA ÁREA TÉCNICA 2021'!AL66</f>
        <v>0</v>
      </c>
      <c r="R67" s="811">
        <f>'METAS 2021'!AL66</f>
        <v>0</v>
      </c>
      <c r="S67" s="811">
        <f>'RESULTADO 2021'!AM66</f>
        <v>0</v>
      </c>
      <c r="T67" s="51" t="s">
        <v>72</v>
      </c>
      <c r="V67" s="397">
        <f t="shared" si="19"/>
        <v>95</v>
      </c>
      <c r="W67" s="399">
        <f t="shared" si="0"/>
        <v>57</v>
      </c>
      <c r="X67" s="400">
        <f t="shared" si="5"/>
        <v>94.05</v>
      </c>
      <c r="Y67" s="401">
        <f t="shared" si="6"/>
        <v>95</v>
      </c>
    </row>
    <row r="68" spans="1:25" ht="13.5" customHeight="1">
      <c r="A68" s="90" t="s">
        <v>77</v>
      </c>
      <c r="B68" s="103"/>
      <c r="C68" s="204"/>
      <c r="D68" s="204"/>
      <c r="E68" s="1429"/>
      <c r="F68" s="112"/>
      <c r="G68" s="109"/>
      <c r="H68" s="204"/>
      <c r="I68" s="1434"/>
      <c r="J68" s="262"/>
      <c r="K68" s="65"/>
      <c r="L68" s="204"/>
      <c r="M68" s="103"/>
      <c r="N68" s="796"/>
      <c r="O68" s="913"/>
      <c r="P68" s="917"/>
      <c r="Q68" s="796"/>
      <c r="R68" s="796"/>
      <c r="S68" s="796"/>
      <c r="T68" s="65"/>
      <c r="V68" s="1426"/>
      <c r="W68" s="1426"/>
      <c r="X68" s="1426"/>
      <c r="Y68" s="1426"/>
    </row>
    <row r="69" spans="1:25" ht="13.5" customHeight="1">
      <c r="A69" s="201" t="s">
        <v>58</v>
      </c>
      <c r="B69" s="108">
        <v>75</v>
      </c>
      <c r="C69" s="203">
        <f t="shared" ref="C69:C71" si="20">0/4</f>
        <v>0</v>
      </c>
      <c r="D69" s="343">
        <v>75</v>
      </c>
      <c r="E69" s="1429"/>
      <c r="F69" s="327">
        <v>0</v>
      </c>
      <c r="G69" s="108">
        <v>100</v>
      </c>
      <c r="H69" s="343">
        <v>75</v>
      </c>
      <c r="I69" s="1434"/>
      <c r="J69" s="327">
        <v>0</v>
      </c>
      <c r="K69" s="51">
        <v>100</v>
      </c>
      <c r="L69" s="343">
        <v>75</v>
      </c>
      <c r="M69" s="328">
        <v>0</v>
      </c>
      <c r="N69" s="811">
        <v>100</v>
      </c>
      <c r="O69" s="912">
        <f>'METAS 2021'!P68</f>
        <v>100</v>
      </c>
      <c r="P69" s="811">
        <v>0</v>
      </c>
      <c r="Q69" s="811">
        <f>'SUGESTÃO DA ÁREA TÉCNICA 2021'!AL68</f>
        <v>0</v>
      </c>
      <c r="R69" s="811">
        <f>'METAS 2021'!AL68</f>
        <v>0</v>
      </c>
      <c r="S69" s="811">
        <f>'RESULTADO 2021'!AM68</f>
        <v>0</v>
      </c>
      <c r="T69" s="51" t="s">
        <v>72</v>
      </c>
      <c r="V69" s="397">
        <f>L69</f>
        <v>75</v>
      </c>
      <c r="W69" s="399">
        <f t="shared" ref="W69:W79" si="21">V69*60%</f>
        <v>45</v>
      </c>
      <c r="X69" s="400">
        <f t="shared" si="5"/>
        <v>74.25</v>
      </c>
      <c r="Y69" s="401">
        <f t="shared" si="6"/>
        <v>75</v>
      </c>
    </row>
    <row r="70" spans="1:25" ht="13.5" customHeight="1">
      <c r="A70" s="201" t="s">
        <v>59</v>
      </c>
      <c r="B70" s="108">
        <v>75</v>
      </c>
      <c r="C70" s="203">
        <f>100/4</f>
        <v>25</v>
      </c>
      <c r="D70" s="343">
        <v>75</v>
      </c>
      <c r="E70" s="1429"/>
      <c r="F70" s="327">
        <v>0</v>
      </c>
      <c r="G70" s="108">
        <v>100</v>
      </c>
      <c r="H70" s="343">
        <v>100</v>
      </c>
      <c r="I70" s="1434"/>
      <c r="J70" s="327">
        <v>0</v>
      </c>
      <c r="K70" s="51">
        <v>100</v>
      </c>
      <c r="L70" s="343">
        <v>100</v>
      </c>
      <c r="M70" s="327">
        <v>0</v>
      </c>
      <c r="N70" s="811">
        <v>100</v>
      </c>
      <c r="O70" s="912">
        <f>'METAS 2021'!P69</f>
        <v>90</v>
      </c>
      <c r="P70" s="811">
        <v>0</v>
      </c>
      <c r="Q70" s="811">
        <f>'SUGESTÃO DA ÁREA TÉCNICA 2021'!AL69</f>
        <v>0</v>
      </c>
      <c r="R70" s="811">
        <f>'METAS 2021'!AL69</f>
        <v>0</v>
      </c>
      <c r="S70" s="811">
        <f>'RESULTADO 2021'!AM69</f>
        <v>0</v>
      </c>
      <c r="T70" s="51" t="s">
        <v>72</v>
      </c>
      <c r="V70" s="397">
        <f t="shared" ref="V70:V73" si="22">L70</f>
        <v>100</v>
      </c>
      <c r="W70" s="399">
        <f t="shared" si="21"/>
        <v>60</v>
      </c>
      <c r="X70" s="400">
        <f t="shared" si="5"/>
        <v>99</v>
      </c>
      <c r="Y70" s="401">
        <f t="shared" si="6"/>
        <v>100</v>
      </c>
    </row>
    <row r="71" spans="1:25" ht="13.5" customHeight="1">
      <c r="A71" s="201" t="s">
        <v>60</v>
      </c>
      <c r="B71" s="108">
        <v>75</v>
      </c>
      <c r="C71" s="203">
        <f t="shared" si="20"/>
        <v>0</v>
      </c>
      <c r="D71" s="343">
        <v>75</v>
      </c>
      <c r="E71" s="1429"/>
      <c r="F71" s="267">
        <v>50</v>
      </c>
      <c r="G71" s="108">
        <v>100</v>
      </c>
      <c r="H71" s="343">
        <v>90</v>
      </c>
      <c r="I71" s="1434"/>
      <c r="J71" s="328">
        <v>100</v>
      </c>
      <c r="K71" s="51">
        <v>100</v>
      </c>
      <c r="L71" s="343">
        <v>90</v>
      </c>
      <c r="M71" s="327">
        <v>0</v>
      </c>
      <c r="N71" s="811">
        <v>100</v>
      </c>
      <c r="O71" s="912">
        <f>'METAS 2021'!P70</f>
        <v>0</v>
      </c>
      <c r="P71" s="811">
        <v>0</v>
      </c>
      <c r="Q71" s="811">
        <f>'SUGESTÃO DA ÁREA TÉCNICA 2021'!AL70</f>
        <v>0</v>
      </c>
      <c r="R71" s="811">
        <f>'METAS 2021'!AL70</f>
        <v>0</v>
      </c>
      <c r="S71" s="811">
        <f>'RESULTADO 2021'!AM70</f>
        <v>0</v>
      </c>
      <c r="T71" s="51" t="s">
        <v>72</v>
      </c>
      <c r="V71" s="397">
        <f t="shared" si="22"/>
        <v>90</v>
      </c>
      <c r="W71" s="399">
        <f t="shared" si="21"/>
        <v>54</v>
      </c>
      <c r="X71" s="400">
        <f t="shared" si="5"/>
        <v>89.1</v>
      </c>
      <c r="Y71" s="401">
        <f t="shared" si="6"/>
        <v>90</v>
      </c>
    </row>
    <row r="72" spans="1:25" ht="13.5" customHeight="1">
      <c r="A72" s="201" t="s">
        <v>61</v>
      </c>
      <c r="B72" s="108">
        <v>75</v>
      </c>
      <c r="C72" s="203">
        <f>100/4</f>
        <v>25</v>
      </c>
      <c r="D72" s="345">
        <v>40</v>
      </c>
      <c r="E72" s="1429"/>
      <c r="F72" s="267">
        <v>25</v>
      </c>
      <c r="G72" s="108">
        <v>100</v>
      </c>
      <c r="H72" s="343">
        <v>100</v>
      </c>
      <c r="I72" s="1434"/>
      <c r="J72" s="327">
        <v>0</v>
      </c>
      <c r="K72" s="51">
        <v>100</v>
      </c>
      <c r="L72" s="343">
        <v>100</v>
      </c>
      <c r="M72" s="327">
        <v>0</v>
      </c>
      <c r="N72" s="811">
        <v>100</v>
      </c>
      <c r="O72" s="912">
        <f>'METAS 2021'!P71</f>
        <v>100</v>
      </c>
      <c r="P72" s="811">
        <v>0</v>
      </c>
      <c r="Q72" s="811">
        <f>'SUGESTÃO DA ÁREA TÉCNICA 2021'!AL71</f>
        <v>0</v>
      </c>
      <c r="R72" s="811">
        <f>'METAS 2021'!AL71</f>
        <v>0</v>
      </c>
      <c r="S72" s="811">
        <f>'RESULTADO 2021'!AM71</f>
        <v>0</v>
      </c>
      <c r="T72" s="51" t="s">
        <v>72</v>
      </c>
      <c r="V72" s="397">
        <f t="shared" si="22"/>
        <v>100</v>
      </c>
      <c r="W72" s="399">
        <f t="shared" si="21"/>
        <v>60</v>
      </c>
      <c r="X72" s="400">
        <f t="shared" si="5"/>
        <v>99</v>
      </c>
      <c r="Y72" s="401">
        <f t="shared" si="6"/>
        <v>100</v>
      </c>
    </row>
    <row r="73" spans="1:25" ht="13.5" customHeight="1">
      <c r="A73" s="201" t="s">
        <v>62</v>
      </c>
      <c r="B73" s="108">
        <v>95</v>
      </c>
      <c r="C73" s="203">
        <f>100/4</f>
        <v>25</v>
      </c>
      <c r="D73" s="343">
        <v>95</v>
      </c>
      <c r="E73" s="1429"/>
      <c r="F73" s="327">
        <v>25</v>
      </c>
      <c r="G73" s="108">
        <v>100</v>
      </c>
      <c r="H73" s="343">
        <v>75</v>
      </c>
      <c r="I73" s="1434"/>
      <c r="J73" s="327">
        <v>0</v>
      </c>
      <c r="K73" s="51">
        <v>100</v>
      </c>
      <c r="L73" s="343">
        <v>75</v>
      </c>
      <c r="M73" s="327">
        <v>0</v>
      </c>
      <c r="N73" s="811">
        <v>100</v>
      </c>
      <c r="O73" s="912">
        <f>'METAS 2021'!P72</f>
        <v>0</v>
      </c>
      <c r="P73" s="811">
        <v>0</v>
      </c>
      <c r="Q73" s="811">
        <f>'SUGESTÃO DA ÁREA TÉCNICA 2021'!AL72</f>
        <v>0</v>
      </c>
      <c r="R73" s="811">
        <f>'METAS 2021'!AL72</f>
        <v>0</v>
      </c>
      <c r="S73" s="811">
        <f>'RESULTADO 2021'!AM72</f>
        <v>0</v>
      </c>
      <c r="T73" s="51" t="s">
        <v>72</v>
      </c>
      <c r="V73" s="397">
        <f t="shared" si="22"/>
        <v>75</v>
      </c>
      <c r="W73" s="399">
        <f t="shared" si="21"/>
        <v>45</v>
      </c>
      <c r="X73" s="400">
        <f t="shared" ref="X73:X79" si="23">V73*99%</f>
        <v>74.25</v>
      </c>
      <c r="Y73" s="401">
        <f t="shared" ref="Y73:Y79" si="24">V73*100%</f>
        <v>75</v>
      </c>
    </row>
    <row r="74" spans="1:25" ht="13.5" customHeight="1">
      <c r="A74" s="90" t="s">
        <v>63</v>
      </c>
      <c r="B74" s="103"/>
      <c r="C74" s="204"/>
      <c r="D74" s="204"/>
      <c r="E74" s="1429"/>
      <c r="F74" s="112"/>
      <c r="G74" s="109"/>
      <c r="H74" s="204"/>
      <c r="I74" s="1434"/>
      <c r="J74" s="262"/>
      <c r="K74" s="65"/>
      <c r="L74" s="204"/>
      <c r="M74" s="103"/>
      <c r="N74" s="796"/>
      <c r="O74" s="913"/>
      <c r="P74" s="917"/>
      <c r="Q74" s="796"/>
      <c r="R74" s="796"/>
      <c r="S74" s="796"/>
      <c r="T74" s="65"/>
      <c r="V74" s="1426"/>
      <c r="W74" s="1426"/>
      <c r="X74" s="1426"/>
      <c r="Y74" s="1426"/>
    </row>
    <row r="75" spans="1:25" ht="13.5" customHeight="1">
      <c r="A75" s="201" t="s">
        <v>64</v>
      </c>
      <c r="B75" s="108">
        <v>100</v>
      </c>
      <c r="C75" s="203">
        <f>100/4</f>
        <v>25</v>
      </c>
      <c r="D75" s="343">
        <v>75</v>
      </c>
      <c r="E75" s="1429"/>
      <c r="F75" s="328">
        <v>100</v>
      </c>
      <c r="G75" s="108">
        <v>100</v>
      </c>
      <c r="H75" s="343">
        <v>95</v>
      </c>
      <c r="I75" s="1434"/>
      <c r="J75" s="328">
        <v>100</v>
      </c>
      <c r="K75" s="51">
        <v>100</v>
      </c>
      <c r="L75" s="343">
        <v>95</v>
      </c>
      <c r="M75" s="267">
        <v>75</v>
      </c>
      <c r="N75" s="811">
        <v>100</v>
      </c>
      <c r="O75" s="912">
        <f>'METAS 2021'!P74</f>
        <v>100</v>
      </c>
      <c r="P75" s="811">
        <v>0</v>
      </c>
      <c r="Q75" s="811">
        <f>'SUGESTÃO DA ÁREA TÉCNICA 2021'!AL74</f>
        <v>0</v>
      </c>
      <c r="R75" s="811">
        <f>'METAS 2021'!AL74</f>
        <v>0</v>
      </c>
      <c r="S75" s="811">
        <f>'RESULTADO 2021'!AM74</f>
        <v>0</v>
      </c>
      <c r="T75" s="51" t="s">
        <v>72</v>
      </c>
      <c r="V75" s="397">
        <f>L75</f>
        <v>95</v>
      </c>
      <c r="W75" s="399">
        <f t="shared" si="21"/>
        <v>57</v>
      </c>
      <c r="X75" s="400">
        <f t="shared" si="23"/>
        <v>94.05</v>
      </c>
      <c r="Y75" s="401">
        <f t="shared" si="24"/>
        <v>95</v>
      </c>
    </row>
    <row r="76" spans="1:25" ht="13.5" customHeight="1">
      <c r="A76" s="201" t="s">
        <v>65</v>
      </c>
      <c r="B76" s="108">
        <v>95</v>
      </c>
      <c r="C76" s="203">
        <f>400/4</f>
        <v>100</v>
      </c>
      <c r="D76" s="343">
        <v>100</v>
      </c>
      <c r="E76" s="1429"/>
      <c r="F76" s="328">
        <v>100</v>
      </c>
      <c r="G76" s="108">
        <v>100</v>
      </c>
      <c r="H76" s="343">
        <v>100</v>
      </c>
      <c r="I76" s="1434"/>
      <c r="J76" s="327">
        <v>0</v>
      </c>
      <c r="K76" s="51">
        <v>100</v>
      </c>
      <c r="L76" s="343">
        <v>100</v>
      </c>
      <c r="M76" s="327">
        <v>0</v>
      </c>
      <c r="N76" s="811">
        <v>100</v>
      </c>
      <c r="O76" s="912">
        <f>'METAS 2021'!P75</f>
        <v>100</v>
      </c>
      <c r="P76" s="811">
        <v>0</v>
      </c>
      <c r="Q76" s="811">
        <f>'SUGESTÃO DA ÁREA TÉCNICA 2021'!AL75</f>
        <v>0</v>
      </c>
      <c r="R76" s="811">
        <f>'METAS 2021'!AL75</f>
        <v>0</v>
      </c>
      <c r="S76" s="811">
        <f>'RESULTADO 2021'!AM75</f>
        <v>0</v>
      </c>
      <c r="T76" s="51" t="s">
        <v>72</v>
      </c>
      <c r="V76" s="397">
        <f t="shared" ref="V76:V79" si="25">L76</f>
        <v>100</v>
      </c>
      <c r="W76" s="399">
        <f t="shared" si="21"/>
        <v>60</v>
      </c>
      <c r="X76" s="400">
        <f t="shared" si="23"/>
        <v>99</v>
      </c>
      <c r="Y76" s="401">
        <f t="shared" si="24"/>
        <v>100</v>
      </c>
    </row>
    <row r="77" spans="1:25" ht="13.5" customHeight="1">
      <c r="A77" s="201" t="s">
        <v>66</v>
      </c>
      <c r="B77" s="108">
        <v>95</v>
      </c>
      <c r="C77" s="203">
        <f>0/4</f>
        <v>0</v>
      </c>
      <c r="D77" s="343">
        <v>75</v>
      </c>
      <c r="E77" s="1429"/>
      <c r="F77" s="328">
        <v>75</v>
      </c>
      <c r="G77" s="108">
        <v>100</v>
      </c>
      <c r="H77" s="343">
        <v>100</v>
      </c>
      <c r="I77" s="1434"/>
      <c r="J77" s="328">
        <v>100</v>
      </c>
      <c r="K77" s="51">
        <v>100</v>
      </c>
      <c r="L77" s="343">
        <v>100</v>
      </c>
      <c r="M77" s="327">
        <v>25</v>
      </c>
      <c r="N77" s="811">
        <v>100</v>
      </c>
      <c r="O77" s="912">
        <f>'METAS 2021'!P76</f>
        <v>100</v>
      </c>
      <c r="P77" s="811">
        <v>50</v>
      </c>
      <c r="Q77" s="811">
        <f>'SUGESTÃO DA ÁREA TÉCNICA 2021'!AL76</f>
        <v>0</v>
      </c>
      <c r="R77" s="811">
        <f>'METAS 2021'!AL76</f>
        <v>0</v>
      </c>
      <c r="S77" s="811">
        <f>'RESULTADO 2021'!AM76</f>
        <v>0</v>
      </c>
      <c r="T77" s="51" t="s">
        <v>72</v>
      </c>
      <c r="V77" s="397">
        <f t="shared" si="25"/>
        <v>100</v>
      </c>
      <c r="W77" s="399">
        <f t="shared" si="21"/>
        <v>60</v>
      </c>
      <c r="X77" s="400">
        <f t="shared" si="23"/>
        <v>99</v>
      </c>
      <c r="Y77" s="401">
        <f t="shared" si="24"/>
        <v>100</v>
      </c>
    </row>
    <row r="78" spans="1:25" ht="13.5" customHeight="1">
      <c r="A78" s="201" t="s">
        <v>67</v>
      </c>
      <c r="B78" s="108">
        <v>80</v>
      </c>
      <c r="C78" s="203">
        <f>200/4</f>
        <v>50</v>
      </c>
      <c r="D78" s="343">
        <v>95</v>
      </c>
      <c r="E78" s="1429"/>
      <c r="F78" s="327">
        <v>0</v>
      </c>
      <c r="G78" s="108">
        <v>100</v>
      </c>
      <c r="H78" s="343">
        <v>95</v>
      </c>
      <c r="I78" s="1434"/>
      <c r="J78" s="327">
        <v>0</v>
      </c>
      <c r="K78" s="51">
        <v>100</v>
      </c>
      <c r="L78" s="493">
        <v>90</v>
      </c>
      <c r="M78" s="108">
        <v>0</v>
      </c>
      <c r="N78" s="811">
        <v>100</v>
      </c>
      <c r="O78" s="912">
        <f>'METAS 2021'!P77</f>
        <v>95</v>
      </c>
      <c r="P78" s="811">
        <v>0</v>
      </c>
      <c r="Q78" s="811">
        <f>'SUGESTÃO DA ÁREA TÉCNICA 2021'!AL77</f>
        <v>0</v>
      </c>
      <c r="R78" s="811">
        <f>'METAS 2021'!AL77</f>
        <v>0</v>
      </c>
      <c r="S78" s="811">
        <f>'RESULTADO 2021'!AM77</f>
        <v>0</v>
      </c>
      <c r="T78" s="51" t="s">
        <v>72</v>
      </c>
      <c r="V78" s="397"/>
      <c r="W78" s="399">
        <f t="shared" si="21"/>
        <v>0</v>
      </c>
      <c r="X78" s="400">
        <f t="shared" si="23"/>
        <v>0</v>
      </c>
      <c r="Y78" s="401">
        <f t="shared" si="24"/>
        <v>0</v>
      </c>
    </row>
    <row r="79" spans="1:25" ht="16.5" customHeight="1">
      <c r="A79" s="201" t="s">
        <v>68</v>
      </c>
      <c r="B79" s="108">
        <v>95</v>
      </c>
      <c r="C79" s="203">
        <f t="shared" ref="C79" si="26">0/4</f>
        <v>0</v>
      </c>
      <c r="D79" s="343">
        <v>90</v>
      </c>
      <c r="E79" s="1430"/>
      <c r="F79" s="327">
        <v>0</v>
      </c>
      <c r="G79" s="108">
        <v>100</v>
      </c>
      <c r="H79" s="343">
        <v>100</v>
      </c>
      <c r="I79" s="1435"/>
      <c r="J79" s="327">
        <v>0</v>
      </c>
      <c r="K79" s="51">
        <v>100</v>
      </c>
      <c r="L79" s="343">
        <v>95</v>
      </c>
      <c r="M79" s="327">
        <v>0</v>
      </c>
      <c r="N79" s="811">
        <v>100</v>
      </c>
      <c r="O79" s="912">
        <f>'METAS 2021'!P78</f>
        <v>95</v>
      </c>
      <c r="P79" s="811">
        <v>25</v>
      </c>
      <c r="Q79" s="811">
        <f>'SUGESTÃO DA ÁREA TÉCNICA 2021'!AL78</f>
        <v>0</v>
      </c>
      <c r="R79" s="811">
        <f>'METAS 2021'!AL78</f>
        <v>0</v>
      </c>
      <c r="S79" s="811">
        <f>'RESULTADO 2021'!AM78</f>
        <v>0</v>
      </c>
      <c r="T79" s="51" t="s">
        <v>72</v>
      </c>
      <c r="U79" s="29" t="s">
        <v>69</v>
      </c>
      <c r="V79" s="397">
        <f t="shared" si="25"/>
        <v>95</v>
      </c>
      <c r="W79" s="399">
        <f t="shared" si="21"/>
        <v>57</v>
      </c>
      <c r="X79" s="400">
        <f t="shared" si="23"/>
        <v>94.05</v>
      </c>
      <c r="Y79" s="401">
        <f t="shared" si="24"/>
        <v>95</v>
      </c>
    </row>
    <row r="80" spans="1:25" ht="17.25" customHeight="1">
      <c r="A80" s="39"/>
      <c r="B80" s="251"/>
      <c r="C80" s="251"/>
      <c r="D80" s="251"/>
      <c r="E80" s="240"/>
      <c r="F80" s="251"/>
      <c r="G80" s="251"/>
      <c r="H80" s="251"/>
      <c r="I80" s="252"/>
      <c r="J80" s="252"/>
      <c r="K80" s="231"/>
      <c r="L80" s="252"/>
      <c r="M80" s="252"/>
      <c r="N80" s="252"/>
      <c r="O80" s="252"/>
      <c r="P80" s="252"/>
      <c r="Q80" s="252"/>
      <c r="R80" s="252"/>
      <c r="S80" s="252"/>
      <c r="T80" s="231"/>
      <c r="U80" s="29"/>
    </row>
    <row r="81" spans="1:21" ht="15.75">
      <c r="A81" s="1397" t="s">
        <v>632</v>
      </c>
      <c r="B81" s="1397"/>
      <c r="C81" s="1397"/>
      <c r="D81" s="1397"/>
      <c r="E81" s="1397"/>
      <c r="F81" s="1397"/>
      <c r="G81" s="1397"/>
      <c r="H81" s="1397"/>
      <c r="I81" s="1397"/>
      <c r="J81" s="1397"/>
      <c r="K81" s="1397"/>
      <c r="L81" s="1397"/>
      <c r="M81" s="1397"/>
      <c r="N81" s="1397"/>
      <c r="O81" s="1397"/>
      <c r="P81" s="1397"/>
      <c r="Q81" s="1397"/>
      <c r="R81" s="1397"/>
      <c r="S81" s="1397"/>
      <c r="T81" s="1397"/>
      <c r="U81" s="29"/>
    </row>
    <row r="82" spans="1:21" ht="15.75">
      <c r="A82" s="337" t="s">
        <v>487</v>
      </c>
      <c r="B82" s="338"/>
      <c r="C82" s="339"/>
      <c r="D82" s="564"/>
      <c r="E82" s="340"/>
      <c r="F82" s="560"/>
      <c r="G82" s="553"/>
      <c r="H82" s="553"/>
      <c r="I82" s="553"/>
      <c r="J82" s="553"/>
      <c r="K82" s="553"/>
      <c r="L82" s="553"/>
      <c r="M82" s="567"/>
      <c r="N82" s="553"/>
      <c r="O82" s="553"/>
      <c r="P82" s="553"/>
      <c r="Q82" s="553"/>
      <c r="R82" s="553"/>
      <c r="S82" s="553"/>
      <c r="T82" s="554"/>
      <c r="U82" s="29"/>
    </row>
    <row r="83" spans="1:21" ht="1.5" customHeight="1">
      <c r="A83" s="1390" t="s">
        <v>633</v>
      </c>
      <c r="B83" s="1390"/>
      <c r="C83" s="1390"/>
      <c r="D83" s="1390"/>
      <c r="E83" s="1390"/>
      <c r="F83" s="1390"/>
      <c r="G83" s="1390"/>
      <c r="H83" s="1390"/>
      <c r="I83" s="1390"/>
      <c r="J83" s="1390"/>
      <c r="K83" s="1390"/>
      <c r="L83" s="1390"/>
      <c r="M83" s="1390"/>
      <c r="N83" s="1390"/>
      <c r="O83" s="1390"/>
      <c r="P83" s="1390"/>
      <c r="Q83" s="1390"/>
      <c r="R83" s="1390"/>
      <c r="S83" s="1390"/>
      <c r="T83" s="1390"/>
    </row>
    <row r="84" spans="1:21" ht="30" customHeight="1">
      <c r="A84" s="1390"/>
      <c r="B84" s="1390"/>
      <c r="C84" s="1390"/>
      <c r="D84" s="1390"/>
      <c r="E84" s="1390"/>
      <c r="F84" s="1390"/>
      <c r="G84" s="1390"/>
      <c r="H84" s="1390"/>
      <c r="I84" s="1390"/>
      <c r="J84" s="1390"/>
      <c r="K84" s="1390"/>
      <c r="L84" s="1390"/>
      <c r="M84" s="1390"/>
      <c r="N84" s="1390"/>
      <c r="O84" s="1390"/>
      <c r="P84" s="1390"/>
      <c r="Q84" s="1390"/>
      <c r="R84" s="1390"/>
      <c r="S84" s="1390"/>
      <c r="T84" s="1390"/>
    </row>
    <row r="85" spans="1:21" ht="15">
      <c r="A85" s="1399"/>
      <c r="B85" s="1400"/>
      <c r="C85" s="407"/>
      <c r="D85" s="406"/>
      <c r="L85" s="520"/>
      <c r="M85" s="520"/>
      <c r="N85" s="520"/>
      <c r="O85" s="520"/>
      <c r="P85" s="520"/>
      <c r="Q85" s="520"/>
      <c r="R85" s="520"/>
      <c r="S85" s="520"/>
      <c r="T85" s="520"/>
    </row>
    <row r="86" spans="1:21" ht="15">
      <c r="A86" s="1399" t="s">
        <v>677</v>
      </c>
      <c r="B86" s="1400"/>
      <c r="C86" s="1400"/>
      <c r="D86" s="1401"/>
      <c r="L86" s="520"/>
      <c r="M86" s="520"/>
      <c r="N86" s="520"/>
      <c r="O86" s="520"/>
      <c r="P86" s="520"/>
      <c r="Q86" s="520"/>
      <c r="R86" s="520"/>
      <c r="S86" s="520"/>
      <c r="T86" s="520"/>
    </row>
    <row r="87" spans="1:21" ht="15.75">
      <c r="A87" s="546" t="s">
        <v>629</v>
      </c>
      <c r="B87" s="547"/>
      <c r="C87" s="548"/>
      <c r="D87" s="341">
        <v>1</v>
      </c>
      <c r="L87" s="520"/>
      <c r="M87" s="520"/>
      <c r="N87" s="520"/>
      <c r="O87" s="520"/>
      <c r="P87" s="520"/>
      <c r="Q87" s="520"/>
      <c r="R87" s="520"/>
      <c r="S87" s="520"/>
      <c r="T87" s="520"/>
    </row>
    <row r="88" spans="1:21" ht="28.5" customHeight="1">
      <c r="A88" s="549" t="s">
        <v>630</v>
      </c>
      <c r="B88" s="550"/>
      <c r="C88" s="551"/>
      <c r="D88" s="266" t="s">
        <v>635</v>
      </c>
      <c r="L88" s="520"/>
      <c r="M88" s="520"/>
      <c r="N88" s="520"/>
      <c r="O88" s="520"/>
      <c r="P88" s="520"/>
      <c r="Q88" s="520"/>
      <c r="R88" s="520"/>
      <c r="S88" s="520"/>
      <c r="T88" s="520"/>
    </row>
    <row r="89" spans="1:21" ht="15.75">
      <c r="A89" s="546" t="s">
        <v>631</v>
      </c>
      <c r="B89" s="547"/>
      <c r="C89" s="548"/>
      <c r="D89" s="329" t="s">
        <v>634</v>
      </c>
      <c r="L89" s="520"/>
      <c r="M89" s="520"/>
      <c r="N89" s="520"/>
      <c r="O89" s="520"/>
      <c r="P89" s="520"/>
      <c r="Q89" s="520"/>
      <c r="R89" s="520"/>
      <c r="S89" s="520"/>
      <c r="T89" s="520"/>
    </row>
    <row r="90" spans="1:21" ht="15">
      <c r="A90" s="1396" t="s">
        <v>649</v>
      </c>
      <c r="B90" s="1396"/>
      <c r="C90" s="1396"/>
      <c r="D90" s="1396"/>
      <c r="L90" s="520"/>
      <c r="M90" s="520"/>
      <c r="N90" s="520"/>
      <c r="O90" s="520"/>
      <c r="P90" s="520"/>
      <c r="Q90" s="520"/>
      <c r="R90" s="520"/>
      <c r="S90" s="520"/>
      <c r="T90" s="520"/>
    </row>
    <row r="91" spans="1:21">
      <c r="L91" s="520"/>
      <c r="M91" s="520"/>
      <c r="N91" s="520"/>
      <c r="O91" s="520"/>
      <c r="P91" s="520"/>
      <c r="Q91" s="520"/>
      <c r="R91" s="520"/>
      <c r="S91" s="520"/>
      <c r="T91" s="520"/>
    </row>
  </sheetData>
  <mergeCells count="34">
    <mergeCell ref="A83:T84"/>
    <mergeCell ref="A86:D86"/>
    <mergeCell ref="A90:D90"/>
    <mergeCell ref="V48:Y48"/>
    <mergeCell ref="V55:Y55"/>
    <mergeCell ref="V61:Y61"/>
    <mergeCell ref="V68:Y68"/>
    <mergeCell ref="V74:Y74"/>
    <mergeCell ref="A85:B85"/>
    <mergeCell ref="W9:Y9"/>
    <mergeCell ref="V19:Y19"/>
    <mergeCell ref="V26:Y26"/>
    <mergeCell ref="V35:Y35"/>
    <mergeCell ref="A81:T81"/>
    <mergeCell ref="E10:E34"/>
    <mergeCell ref="E36:E60"/>
    <mergeCell ref="E62:E79"/>
    <mergeCell ref="I10:I34"/>
    <mergeCell ref="I36:I60"/>
    <mergeCell ref="I62:I79"/>
    <mergeCell ref="A1:T1"/>
    <mergeCell ref="A3:T3"/>
    <mergeCell ref="A4:T4"/>
    <mergeCell ref="A2:U2"/>
    <mergeCell ref="A5:T5"/>
    <mergeCell ref="A6:T6"/>
    <mergeCell ref="B7:C7"/>
    <mergeCell ref="D7:F7"/>
    <mergeCell ref="G7:J7"/>
    <mergeCell ref="K7:M7"/>
    <mergeCell ref="A7:A8"/>
    <mergeCell ref="T7:T8"/>
    <mergeCell ref="N7:P7"/>
    <mergeCell ref="Q7:S7"/>
  </mergeCells>
  <conditionalFormatting sqref="H20:H21 H27:H28 H41:H42 H50 H76 H12 H18 H24 H72 H58">
    <cfRule type="cellIs" dxfId="4" priority="9" operator="lessThan">
      <formula>100</formula>
    </cfRule>
  </conditionalFormatting>
  <conditionalFormatting sqref="J11">
    <cfRule type="expression" dxfId="3" priority="1">
      <formula>$J$11&gt;=$H$11</formula>
    </cfRule>
  </conditionalFormatting>
  <pageMargins left="0.51181102362204722" right="0.23622047244094491" top="0.19685039370078741" bottom="0.19685039370078741" header="0.15748031496062992" footer="0.15748031496062992"/>
  <pageSetup paperSize="9" scale="57" orientation="landscape" r:id="rId1"/>
  <rowBreaks count="2" manualBreakCount="2">
    <brk id="47" max="18" man="1"/>
    <brk id="89" max="21" man="1"/>
  </rowBreaks>
  <colBreaks count="1" manualBreakCount="1">
    <brk id="20" max="98"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90"/>
  <sheetViews>
    <sheetView view="pageBreakPreview" topLeftCell="E4" zoomScale="77" zoomScaleNormal="160" zoomScaleSheetLayoutView="77" workbookViewId="0">
      <selection activeCell="O8" sqref="O8"/>
    </sheetView>
  </sheetViews>
  <sheetFormatPr defaultColWidth="30.85546875" defaultRowHeight="15"/>
  <cols>
    <col min="1" max="1" width="29.28515625" style="35" customWidth="1"/>
    <col min="2" max="2" width="12.7109375" style="35" hidden="1" customWidth="1"/>
    <col min="3" max="3" width="12.5703125" style="35" hidden="1" customWidth="1"/>
    <col min="4" max="4" width="14.28515625" style="35" customWidth="1"/>
    <col min="5" max="5" width="21.28515625" style="35" customWidth="1"/>
    <col min="6" max="6" width="13" style="35" customWidth="1"/>
    <col min="7" max="7" width="19.5703125" style="35" customWidth="1"/>
    <col min="8" max="8" width="13.140625" style="35" customWidth="1"/>
    <col min="9" max="9" width="12.7109375" style="35" customWidth="1"/>
    <col min="10" max="10" width="23" style="35" customWidth="1"/>
    <col min="11" max="11" width="13" style="272" customWidth="1"/>
    <col min="12" max="12" width="14" style="272" customWidth="1"/>
    <col min="13" max="13" width="21.42578125" style="272" customWidth="1"/>
    <col min="14" max="14" width="15.140625" style="272" customWidth="1"/>
    <col min="15" max="15" width="16.42578125" style="272" customWidth="1"/>
    <col min="16" max="16" width="21" style="272" customWidth="1"/>
    <col min="17" max="18" width="15.140625" style="272" customWidth="1"/>
    <col min="19" max="19" width="15.140625" style="35" customWidth="1"/>
    <col min="20" max="16384" width="30.85546875" style="35"/>
  </cols>
  <sheetData>
    <row r="1" spans="1:21" ht="95.25" customHeight="1">
      <c r="A1" s="1436"/>
      <c r="B1" s="1436"/>
      <c r="C1" s="1436"/>
      <c r="D1" s="1436"/>
      <c r="E1" s="1436"/>
      <c r="F1" s="1436"/>
      <c r="G1" s="1436"/>
      <c r="H1" s="1436"/>
      <c r="I1" s="1436"/>
      <c r="J1" s="1436"/>
      <c r="K1" s="1436"/>
      <c r="L1" s="1436"/>
      <c r="M1" s="1436"/>
      <c r="N1" s="1436"/>
      <c r="O1" s="1436"/>
      <c r="P1" s="1436"/>
      <c r="Q1" s="1436"/>
      <c r="R1" s="1436"/>
      <c r="S1" s="1436"/>
    </row>
    <row r="2" spans="1:21" ht="21" customHeight="1">
      <c r="A2" s="1389" t="s">
        <v>636</v>
      </c>
      <c r="B2" s="1389"/>
      <c r="C2" s="1389"/>
      <c r="D2" s="1389"/>
      <c r="E2" s="1389"/>
      <c r="F2" s="1389"/>
      <c r="G2" s="1389"/>
      <c r="H2" s="1389"/>
      <c r="I2" s="1389"/>
      <c r="J2" s="1389"/>
      <c r="K2" s="1389"/>
      <c r="L2" s="1389"/>
      <c r="M2" s="1389"/>
      <c r="N2" s="1389"/>
      <c r="O2" s="1389"/>
      <c r="P2" s="1389"/>
      <c r="Q2" s="1389"/>
      <c r="R2" s="1389"/>
      <c r="S2" s="1389"/>
      <c r="T2" s="1389"/>
    </row>
    <row r="3" spans="1:21" ht="8.25" customHeight="1">
      <c r="A3" s="1418"/>
      <c r="B3" s="1418"/>
      <c r="C3" s="1418"/>
      <c r="D3" s="1418"/>
      <c r="E3" s="1418"/>
      <c r="F3" s="1418"/>
      <c r="G3" s="1418"/>
      <c r="H3" s="1418"/>
      <c r="I3" s="1418"/>
      <c r="J3" s="1418"/>
      <c r="K3" s="1418"/>
      <c r="L3" s="1418"/>
      <c r="M3" s="1418"/>
      <c r="N3" s="1418"/>
      <c r="O3" s="1418"/>
      <c r="P3" s="1418"/>
      <c r="Q3" s="1418"/>
      <c r="R3" s="1418"/>
      <c r="S3" s="1418"/>
      <c r="T3" s="36"/>
      <c r="U3" s="36"/>
    </row>
    <row r="4" spans="1:21" ht="21.75" customHeight="1">
      <c r="A4" s="1407" t="s">
        <v>83</v>
      </c>
      <c r="B4" s="1407"/>
      <c r="C4" s="1407"/>
      <c r="D4" s="1407"/>
      <c r="E4" s="1407"/>
      <c r="F4" s="1407"/>
      <c r="G4" s="1407"/>
      <c r="H4" s="1407"/>
      <c r="I4" s="1407"/>
      <c r="J4" s="1407"/>
      <c r="K4" s="1407"/>
      <c r="L4" s="1407"/>
      <c r="M4" s="1407"/>
      <c r="N4" s="1407"/>
      <c r="O4" s="1407"/>
      <c r="P4" s="1407"/>
      <c r="Q4" s="1407"/>
      <c r="R4" s="1407"/>
      <c r="S4" s="1407"/>
      <c r="T4" s="36"/>
      <c r="U4" s="36"/>
    </row>
    <row r="5" spans="1:21" ht="18.75">
      <c r="A5" s="1407" t="s">
        <v>355</v>
      </c>
      <c r="B5" s="1407"/>
      <c r="C5" s="1407"/>
      <c r="D5" s="1407"/>
      <c r="E5" s="1407"/>
      <c r="F5" s="1407"/>
      <c r="G5" s="1407"/>
      <c r="H5" s="1407"/>
      <c r="I5" s="1407"/>
      <c r="J5" s="1407"/>
      <c r="K5" s="1407"/>
      <c r="L5" s="1407"/>
      <c r="M5" s="1407"/>
      <c r="N5" s="1407"/>
      <c r="O5" s="1407"/>
      <c r="P5" s="1407"/>
      <c r="Q5" s="1407"/>
      <c r="R5" s="1407"/>
      <c r="S5" s="1407"/>
      <c r="T5" s="36"/>
      <c r="U5" s="36"/>
    </row>
    <row r="6" spans="1:21" ht="18.75">
      <c r="A6" s="1417" t="s">
        <v>716</v>
      </c>
      <c r="B6" s="1417"/>
      <c r="C6" s="1417"/>
      <c r="D6" s="1417"/>
      <c r="E6" s="1417"/>
      <c r="F6" s="1417"/>
      <c r="G6" s="1417"/>
      <c r="H6" s="1417"/>
      <c r="I6" s="1417"/>
      <c r="J6" s="1417"/>
      <c r="K6" s="1417"/>
      <c r="L6" s="1417"/>
      <c r="M6" s="1417"/>
      <c r="N6" s="1417"/>
      <c r="O6" s="1417"/>
      <c r="P6" s="1417"/>
      <c r="Q6" s="1417"/>
      <c r="R6" s="1417"/>
      <c r="S6" s="1417"/>
      <c r="T6" s="36"/>
      <c r="U6" s="36"/>
    </row>
    <row r="7" spans="1:21" ht="18.75">
      <c r="A7" s="1410" t="s">
        <v>70</v>
      </c>
      <c r="B7" s="1402">
        <v>2017</v>
      </c>
      <c r="C7" s="1404"/>
      <c r="D7" s="1402">
        <v>2018</v>
      </c>
      <c r="E7" s="1403"/>
      <c r="F7" s="1404"/>
      <c r="G7" s="1402">
        <v>2019</v>
      </c>
      <c r="H7" s="1403"/>
      <c r="I7" s="1404"/>
      <c r="J7" s="1386">
        <v>2020</v>
      </c>
      <c r="K7" s="1387"/>
      <c r="L7" s="1388"/>
      <c r="M7" s="1386">
        <v>2021</v>
      </c>
      <c r="N7" s="1387"/>
      <c r="O7" s="1388"/>
      <c r="P7" s="1386">
        <v>2022</v>
      </c>
      <c r="Q7" s="1387"/>
      <c r="R7" s="1388"/>
      <c r="S7" s="1393" t="s">
        <v>71</v>
      </c>
      <c r="T7" s="36"/>
      <c r="U7" s="36"/>
    </row>
    <row r="8" spans="1:21" ht="84.75" customHeight="1">
      <c r="A8" s="1411"/>
      <c r="B8" s="298" t="s">
        <v>491</v>
      </c>
      <c r="C8" s="298" t="s">
        <v>97</v>
      </c>
      <c r="D8" s="331" t="s">
        <v>481</v>
      </c>
      <c r="E8" s="298" t="s">
        <v>426</v>
      </c>
      <c r="F8" s="298" t="s">
        <v>222</v>
      </c>
      <c r="G8" s="298" t="s">
        <v>427</v>
      </c>
      <c r="H8" s="1148" t="s">
        <v>493</v>
      </c>
      <c r="I8" s="298" t="s">
        <v>484</v>
      </c>
      <c r="J8" s="298" t="s">
        <v>492</v>
      </c>
      <c r="K8" s="1030" t="s">
        <v>486</v>
      </c>
      <c r="L8" s="300" t="s">
        <v>599</v>
      </c>
      <c r="M8" s="402" t="s">
        <v>641</v>
      </c>
      <c r="N8" s="1148" t="s">
        <v>640</v>
      </c>
      <c r="O8" s="1270" t="s">
        <v>774</v>
      </c>
      <c r="P8" s="1142" t="s">
        <v>762</v>
      </c>
      <c r="Q8" s="1148" t="s">
        <v>754</v>
      </c>
      <c r="R8" s="1142" t="s">
        <v>760</v>
      </c>
      <c r="S8" s="1393"/>
    </row>
    <row r="9" spans="1:21" ht="15.75" customHeight="1">
      <c r="A9" s="13" t="s">
        <v>0</v>
      </c>
      <c r="B9" s="100"/>
      <c r="C9" s="106"/>
      <c r="D9" s="106"/>
      <c r="E9" s="67"/>
      <c r="F9" s="100"/>
      <c r="G9" s="100"/>
      <c r="H9" s="106"/>
      <c r="I9" s="67"/>
      <c r="J9" s="100"/>
      <c r="K9" s="106"/>
      <c r="L9" s="104">
        <v>50</v>
      </c>
      <c r="M9" s="104"/>
      <c r="N9" s="104"/>
      <c r="O9" s="104"/>
      <c r="P9" s="104"/>
      <c r="Q9" s="104"/>
      <c r="R9" s="104"/>
      <c r="S9" s="67"/>
    </row>
    <row r="10" spans="1:21" ht="13.5" customHeight="1">
      <c r="A10" s="37" t="s">
        <v>1</v>
      </c>
      <c r="B10" s="130">
        <v>80</v>
      </c>
      <c r="C10" s="102">
        <v>100</v>
      </c>
      <c r="D10" s="343">
        <v>80</v>
      </c>
      <c r="E10" s="1305" t="s">
        <v>333</v>
      </c>
      <c r="F10" s="111" t="s">
        <v>638</v>
      </c>
      <c r="G10" s="101">
        <v>80</v>
      </c>
      <c r="H10" s="343">
        <v>80</v>
      </c>
      <c r="I10" s="327">
        <v>0</v>
      </c>
      <c r="J10" s="101">
        <v>80</v>
      </c>
      <c r="K10" s="343" t="s">
        <v>600</v>
      </c>
      <c r="L10" s="111" t="s">
        <v>638</v>
      </c>
      <c r="M10" s="812">
        <v>80</v>
      </c>
      <c r="N10" s="914">
        <f>'METAS 2021'!Q9</f>
        <v>0</v>
      </c>
      <c r="O10" s="813" t="s">
        <v>638</v>
      </c>
      <c r="P10" s="813">
        <f>'SUGESTÃO DA ÁREA TÉCNICA 2021'!AM9</f>
        <v>0</v>
      </c>
      <c r="Q10" s="813">
        <f>'METAS 2021'!AM9</f>
        <v>0</v>
      </c>
      <c r="R10" s="813">
        <f>'RESULTADO 2021'!AN9</f>
        <v>0</v>
      </c>
      <c r="S10" s="49" t="s">
        <v>72</v>
      </c>
    </row>
    <row r="11" spans="1:21" ht="13.5" customHeight="1">
      <c r="A11" s="37" t="s">
        <v>2</v>
      </c>
      <c r="B11" s="207">
        <v>80</v>
      </c>
      <c r="C11" s="102" t="s">
        <v>95</v>
      </c>
      <c r="D11" s="343">
        <v>80</v>
      </c>
      <c r="E11" s="1306"/>
      <c r="F11" s="111" t="s">
        <v>638</v>
      </c>
      <c r="G11" s="101">
        <v>80</v>
      </c>
      <c r="H11" s="343">
        <v>80</v>
      </c>
      <c r="I11" s="327">
        <v>0</v>
      </c>
      <c r="J11" s="101">
        <v>80</v>
      </c>
      <c r="K11" s="343">
        <v>80</v>
      </c>
      <c r="L11" s="111" t="s">
        <v>638</v>
      </c>
      <c r="M11" s="812">
        <v>80</v>
      </c>
      <c r="N11" s="914">
        <f>'METAS 2021'!Q10</f>
        <v>80</v>
      </c>
      <c r="O11" s="813" t="s">
        <v>638</v>
      </c>
      <c r="P11" s="813">
        <f>'SUGESTÃO DA ÁREA TÉCNICA 2021'!AM10</f>
        <v>0</v>
      </c>
      <c r="Q11" s="813">
        <f>'METAS 2021'!AM10</f>
        <v>0</v>
      </c>
      <c r="R11" s="813">
        <f>'RESULTADO 2021'!AN10</f>
        <v>0</v>
      </c>
      <c r="S11" s="49" t="s">
        <v>72</v>
      </c>
    </row>
    <row r="12" spans="1:21" ht="19.5" customHeight="1">
      <c r="A12" s="37" t="s">
        <v>3</v>
      </c>
      <c r="B12" s="111">
        <v>80</v>
      </c>
      <c r="C12" s="102" t="s">
        <v>95</v>
      </c>
      <c r="D12" s="343">
        <v>80</v>
      </c>
      <c r="E12" s="1306"/>
      <c r="F12" s="328">
        <v>100</v>
      </c>
      <c r="G12" s="101">
        <v>80</v>
      </c>
      <c r="H12" s="343">
        <v>80</v>
      </c>
      <c r="I12" s="394">
        <v>0</v>
      </c>
      <c r="J12" s="101">
        <v>80</v>
      </c>
      <c r="K12" s="343">
        <v>80</v>
      </c>
      <c r="L12" s="111" t="s">
        <v>638</v>
      </c>
      <c r="M12" s="812">
        <v>80</v>
      </c>
      <c r="N12" s="914">
        <f>'METAS 2021'!Q11</f>
        <v>80</v>
      </c>
      <c r="O12" s="813" t="s">
        <v>638</v>
      </c>
      <c r="P12" s="813">
        <f>'SUGESTÃO DA ÁREA TÉCNICA 2021'!AM11</f>
        <v>0</v>
      </c>
      <c r="Q12" s="813">
        <f>'METAS 2021'!AM11</f>
        <v>0</v>
      </c>
      <c r="R12" s="813">
        <f>'RESULTADO 2021'!AN11</f>
        <v>0</v>
      </c>
      <c r="S12" s="49" t="s">
        <v>72</v>
      </c>
    </row>
    <row r="13" spans="1:21" ht="13.5" customHeight="1">
      <c r="A13" s="37" t="s">
        <v>4</v>
      </c>
      <c r="B13" s="207">
        <v>90</v>
      </c>
      <c r="C13" s="102" t="s">
        <v>95</v>
      </c>
      <c r="D13" s="343">
        <v>90</v>
      </c>
      <c r="E13" s="1306"/>
      <c r="F13" s="111" t="s">
        <v>638</v>
      </c>
      <c r="G13" s="101">
        <v>80</v>
      </c>
      <c r="H13" s="343">
        <v>80</v>
      </c>
      <c r="I13" s="410">
        <v>100</v>
      </c>
      <c r="J13" s="101">
        <v>80</v>
      </c>
      <c r="K13" s="343">
        <v>80</v>
      </c>
      <c r="L13" s="328">
        <v>100</v>
      </c>
      <c r="M13" s="812">
        <v>80</v>
      </c>
      <c r="N13" s="914">
        <f>'METAS 2021'!Q12</f>
        <v>0</v>
      </c>
      <c r="O13" s="813" t="s">
        <v>638</v>
      </c>
      <c r="P13" s="813">
        <f>'SUGESTÃO DA ÁREA TÉCNICA 2021'!AM12</f>
        <v>0</v>
      </c>
      <c r="Q13" s="813">
        <f>'METAS 2021'!AM12</f>
        <v>0</v>
      </c>
      <c r="R13" s="813">
        <f>'RESULTADO 2021'!AN12</f>
        <v>0</v>
      </c>
      <c r="S13" s="49" t="s">
        <v>72</v>
      </c>
    </row>
    <row r="14" spans="1:21" ht="13.5" customHeight="1">
      <c r="A14" s="37" t="s">
        <v>5</v>
      </c>
      <c r="B14" s="207">
        <v>80</v>
      </c>
      <c r="C14" s="107">
        <v>1</v>
      </c>
      <c r="D14" s="343">
        <v>100</v>
      </c>
      <c r="E14" s="1306"/>
      <c r="F14" s="111" t="s">
        <v>638</v>
      </c>
      <c r="G14" s="101">
        <v>80</v>
      </c>
      <c r="H14" s="343">
        <v>80</v>
      </c>
      <c r="I14" s="409">
        <v>0</v>
      </c>
      <c r="J14" s="101">
        <v>80</v>
      </c>
      <c r="K14" s="343">
        <v>80</v>
      </c>
      <c r="L14" s="111" t="s">
        <v>638</v>
      </c>
      <c r="M14" s="812">
        <v>80</v>
      </c>
      <c r="N14" s="914">
        <f>'METAS 2021'!Q13</f>
        <v>80</v>
      </c>
      <c r="O14" s="813" t="s">
        <v>638</v>
      </c>
      <c r="P14" s="813">
        <f>'SUGESTÃO DA ÁREA TÉCNICA 2021'!AM13</f>
        <v>0</v>
      </c>
      <c r="Q14" s="813">
        <f>'METAS 2021'!AM13</f>
        <v>0</v>
      </c>
      <c r="R14" s="813">
        <f>'RESULTADO 2021'!AN13</f>
        <v>0</v>
      </c>
      <c r="S14" s="49" t="s">
        <v>72</v>
      </c>
    </row>
    <row r="15" spans="1:21" ht="13.5" customHeight="1">
      <c r="A15" s="37" t="s">
        <v>6</v>
      </c>
      <c r="B15" s="207">
        <v>80</v>
      </c>
      <c r="C15" s="102" t="s">
        <v>95</v>
      </c>
      <c r="D15" s="343">
        <v>100</v>
      </c>
      <c r="E15" s="1306"/>
      <c r="F15" s="328">
        <v>100</v>
      </c>
      <c r="G15" s="101">
        <v>80</v>
      </c>
      <c r="H15" s="343">
        <v>80</v>
      </c>
      <c r="I15" s="410">
        <v>100</v>
      </c>
      <c r="J15" s="101">
        <v>80</v>
      </c>
      <c r="K15" s="343">
        <v>80</v>
      </c>
      <c r="L15" s="327" t="s">
        <v>638</v>
      </c>
      <c r="M15" s="812">
        <v>80</v>
      </c>
      <c r="N15" s="914">
        <f>'METAS 2021'!Q14</f>
        <v>80</v>
      </c>
      <c r="O15" s="813" t="s">
        <v>638</v>
      </c>
      <c r="P15" s="813">
        <f>'SUGESTÃO DA ÁREA TÉCNICA 2021'!AM14</f>
        <v>0</v>
      </c>
      <c r="Q15" s="813">
        <f>'METAS 2021'!AM14</f>
        <v>0</v>
      </c>
      <c r="R15" s="813">
        <f>'RESULTADO 2021'!AN14</f>
        <v>0</v>
      </c>
      <c r="S15" s="49" t="s">
        <v>72</v>
      </c>
    </row>
    <row r="16" spans="1:21" ht="13.5" customHeight="1">
      <c r="A16" s="37" t="s">
        <v>7</v>
      </c>
      <c r="B16" s="207">
        <v>90</v>
      </c>
      <c r="C16" s="102" t="s">
        <v>95</v>
      </c>
      <c r="D16" s="343">
        <v>80</v>
      </c>
      <c r="E16" s="1306"/>
      <c r="F16" s="111" t="s">
        <v>638</v>
      </c>
      <c r="G16" s="101">
        <v>80</v>
      </c>
      <c r="H16" s="343">
        <v>80</v>
      </c>
      <c r="I16" s="409">
        <v>0</v>
      </c>
      <c r="J16" s="101">
        <v>80</v>
      </c>
      <c r="K16" s="343">
        <v>80</v>
      </c>
      <c r="L16" s="267">
        <v>60</v>
      </c>
      <c r="M16" s="812">
        <v>80</v>
      </c>
      <c r="N16" s="914">
        <f>'METAS 2021'!Q15</f>
        <v>80</v>
      </c>
      <c r="O16" s="813" t="s">
        <v>638</v>
      </c>
      <c r="P16" s="813">
        <f>'SUGESTÃO DA ÁREA TÉCNICA 2021'!AM15</f>
        <v>0</v>
      </c>
      <c r="Q16" s="813">
        <f>'METAS 2021'!AM15</f>
        <v>0</v>
      </c>
      <c r="R16" s="813">
        <f>'RESULTADO 2021'!AN15</f>
        <v>0</v>
      </c>
      <c r="S16" s="49" t="s">
        <v>72</v>
      </c>
    </row>
    <row r="17" spans="1:19" ht="13.5" customHeight="1">
      <c r="A17" s="37" t="s">
        <v>8</v>
      </c>
      <c r="B17" s="207">
        <v>80</v>
      </c>
      <c r="C17" s="102" t="s">
        <v>95</v>
      </c>
      <c r="D17" s="343">
        <v>80</v>
      </c>
      <c r="E17" s="1306"/>
      <c r="F17" s="328">
        <v>100</v>
      </c>
      <c r="G17" s="101">
        <v>80</v>
      </c>
      <c r="H17" s="343">
        <v>100</v>
      </c>
      <c r="I17" s="268">
        <v>75</v>
      </c>
      <c r="J17" s="101">
        <v>80</v>
      </c>
      <c r="K17" s="343">
        <v>100</v>
      </c>
      <c r="L17" s="327" t="s">
        <v>638</v>
      </c>
      <c r="M17" s="812">
        <v>80</v>
      </c>
      <c r="N17" s="914">
        <f>'METAS 2021'!Q16</f>
        <v>80</v>
      </c>
      <c r="O17" s="813" t="s">
        <v>638</v>
      </c>
      <c r="P17" s="813">
        <f>'SUGESTÃO DA ÁREA TÉCNICA 2021'!AM16</f>
        <v>0</v>
      </c>
      <c r="Q17" s="813">
        <f>'METAS 2021'!AM16</f>
        <v>0</v>
      </c>
      <c r="R17" s="813">
        <f>'RESULTADO 2021'!AN16</f>
        <v>0</v>
      </c>
      <c r="S17" s="49" t="s">
        <v>72</v>
      </c>
    </row>
    <row r="18" spans="1:19" ht="29.25" customHeight="1">
      <c r="A18" s="37" t="s">
        <v>9</v>
      </c>
      <c r="B18" s="207">
        <v>90</v>
      </c>
      <c r="C18" s="107">
        <v>1</v>
      </c>
      <c r="D18" s="344" t="s">
        <v>684</v>
      </c>
      <c r="E18" s="1306"/>
      <c r="F18" s="328">
        <v>100</v>
      </c>
      <c r="G18" s="101">
        <v>80</v>
      </c>
      <c r="H18" s="343">
        <v>80</v>
      </c>
      <c r="I18" s="409">
        <v>0</v>
      </c>
      <c r="J18" s="101">
        <v>80</v>
      </c>
      <c r="K18" s="343" t="s">
        <v>600</v>
      </c>
      <c r="L18" s="327" t="s">
        <v>638</v>
      </c>
      <c r="M18" s="812">
        <v>80</v>
      </c>
      <c r="N18" s="914">
        <f>'METAS 2021'!Q17</f>
        <v>80</v>
      </c>
      <c r="O18" s="813" t="s">
        <v>638</v>
      </c>
      <c r="P18" s="813">
        <f>'SUGESTÃO DA ÁREA TÉCNICA 2021'!AM17</f>
        <v>0</v>
      </c>
      <c r="Q18" s="813">
        <f>'METAS 2021'!AM17</f>
        <v>0</v>
      </c>
      <c r="R18" s="813">
        <f>'RESULTADO 2021'!AN17</f>
        <v>0</v>
      </c>
      <c r="S18" s="49" t="s">
        <v>72</v>
      </c>
    </row>
    <row r="19" spans="1:19" ht="13.5" customHeight="1">
      <c r="A19" s="13" t="s">
        <v>10</v>
      </c>
      <c r="B19" s="139"/>
      <c r="C19" s="113"/>
      <c r="D19" s="113"/>
      <c r="E19" s="1306"/>
      <c r="F19" s="100" t="s">
        <v>95</v>
      </c>
      <c r="G19" s="100">
        <v>80</v>
      </c>
      <c r="H19" s="113"/>
      <c r="I19" s="67"/>
      <c r="J19" s="100">
        <v>80</v>
      </c>
      <c r="K19" s="113"/>
      <c r="L19" s="104"/>
      <c r="M19" s="796"/>
      <c r="N19" s="913"/>
      <c r="O19" s="917"/>
      <c r="P19" s="796"/>
      <c r="Q19" s="796"/>
      <c r="R19" s="796"/>
      <c r="S19" s="13" t="s">
        <v>72</v>
      </c>
    </row>
    <row r="20" spans="1:19" ht="13.5" customHeight="1">
      <c r="A20" s="37" t="s">
        <v>11</v>
      </c>
      <c r="B20" s="207">
        <v>80</v>
      </c>
      <c r="C20" s="102" t="s">
        <v>95</v>
      </c>
      <c r="D20" s="343">
        <v>80</v>
      </c>
      <c r="E20" s="1306"/>
      <c r="F20" s="111" t="s">
        <v>638</v>
      </c>
      <c r="G20" s="101">
        <v>80</v>
      </c>
      <c r="H20" s="343">
        <v>80</v>
      </c>
      <c r="I20" s="409">
        <v>0</v>
      </c>
      <c r="J20" s="101">
        <v>80</v>
      </c>
      <c r="K20" s="343">
        <v>80</v>
      </c>
      <c r="L20" s="111" t="s">
        <v>638</v>
      </c>
      <c r="M20" s="812">
        <v>80</v>
      </c>
      <c r="N20" s="914">
        <f>'METAS 2021'!Q19</f>
        <v>80</v>
      </c>
      <c r="O20" s="813" t="s">
        <v>638</v>
      </c>
      <c r="P20" s="813">
        <f>'SUGESTÃO DA ÁREA TÉCNICA 2021'!AM19</f>
        <v>0</v>
      </c>
      <c r="Q20" s="813">
        <f>'METAS 2021'!AM19</f>
        <v>0</v>
      </c>
      <c r="R20" s="813">
        <f>'RESULTADO 2021'!AN19</f>
        <v>0</v>
      </c>
      <c r="S20" s="49" t="s">
        <v>72</v>
      </c>
    </row>
    <row r="21" spans="1:19" ht="13.5" customHeight="1">
      <c r="A21" s="37" t="s">
        <v>12</v>
      </c>
      <c r="B21" s="207">
        <v>80</v>
      </c>
      <c r="C21" s="102" t="s">
        <v>95</v>
      </c>
      <c r="D21" s="343">
        <v>80</v>
      </c>
      <c r="E21" s="1306"/>
      <c r="F21" s="111" t="s">
        <v>638</v>
      </c>
      <c r="G21" s="101">
        <v>80</v>
      </c>
      <c r="H21" s="343">
        <v>80</v>
      </c>
      <c r="I21" s="409">
        <v>0</v>
      </c>
      <c r="J21" s="101">
        <v>80</v>
      </c>
      <c r="K21" s="343">
        <v>80</v>
      </c>
      <c r="L21" s="111" t="s">
        <v>638</v>
      </c>
      <c r="M21" s="812">
        <v>80</v>
      </c>
      <c r="N21" s="914">
        <f>'METAS 2021'!Q20</f>
        <v>80</v>
      </c>
      <c r="O21" s="813" t="s">
        <v>638</v>
      </c>
      <c r="P21" s="813">
        <f>'SUGESTÃO DA ÁREA TÉCNICA 2021'!AM20</f>
        <v>0</v>
      </c>
      <c r="Q21" s="813">
        <f>'METAS 2021'!AM20</f>
        <v>0</v>
      </c>
      <c r="R21" s="813">
        <f>'RESULTADO 2021'!AN20</f>
        <v>0</v>
      </c>
      <c r="S21" s="49" t="s">
        <v>72</v>
      </c>
    </row>
    <row r="22" spans="1:19" ht="13.5" customHeight="1">
      <c r="A22" s="37" t="s">
        <v>13</v>
      </c>
      <c r="B22" s="207">
        <v>80</v>
      </c>
      <c r="C22" s="102" t="s">
        <v>95</v>
      </c>
      <c r="D22" s="343">
        <v>80</v>
      </c>
      <c r="E22" s="1306"/>
      <c r="F22" s="111" t="s">
        <v>638</v>
      </c>
      <c r="G22" s="101">
        <v>80</v>
      </c>
      <c r="H22" s="343">
        <v>80</v>
      </c>
      <c r="I22" s="410">
        <v>100</v>
      </c>
      <c r="J22" s="101">
        <v>80</v>
      </c>
      <c r="K22" s="343">
        <v>80</v>
      </c>
      <c r="L22" s="328">
        <v>100</v>
      </c>
      <c r="M22" s="812">
        <v>80</v>
      </c>
      <c r="N22" s="914">
        <f>'METAS 2021'!Q21</f>
        <v>80</v>
      </c>
      <c r="O22" s="813" t="s">
        <v>638</v>
      </c>
      <c r="P22" s="813">
        <f>'SUGESTÃO DA ÁREA TÉCNICA 2021'!AM21</f>
        <v>0</v>
      </c>
      <c r="Q22" s="813">
        <f>'METAS 2021'!AM21</f>
        <v>0</v>
      </c>
      <c r="R22" s="813">
        <f>'RESULTADO 2021'!AN21</f>
        <v>0</v>
      </c>
      <c r="S22" s="49" t="s">
        <v>72</v>
      </c>
    </row>
    <row r="23" spans="1:19" ht="13.5" customHeight="1">
      <c r="A23" s="37" t="s">
        <v>14</v>
      </c>
      <c r="B23" s="207">
        <v>80</v>
      </c>
      <c r="C23" s="102" t="s">
        <v>95</v>
      </c>
      <c r="D23" s="343">
        <v>80</v>
      </c>
      <c r="E23" s="1306"/>
      <c r="F23" s="111" t="s">
        <v>638</v>
      </c>
      <c r="G23" s="101">
        <v>80</v>
      </c>
      <c r="H23" s="343">
        <v>80</v>
      </c>
      <c r="I23" s="409">
        <v>0</v>
      </c>
      <c r="J23" s="101">
        <v>80</v>
      </c>
      <c r="K23" s="343">
        <v>80</v>
      </c>
      <c r="L23" s="111" t="s">
        <v>638</v>
      </c>
      <c r="M23" s="812">
        <v>80</v>
      </c>
      <c r="N23" s="914">
        <f>'METAS 2021'!Q22</f>
        <v>80</v>
      </c>
      <c r="O23" s="813" t="s">
        <v>638</v>
      </c>
      <c r="P23" s="813">
        <f>'SUGESTÃO DA ÁREA TÉCNICA 2021'!AM22</f>
        <v>0</v>
      </c>
      <c r="Q23" s="813">
        <f>'METAS 2021'!AM22</f>
        <v>0</v>
      </c>
      <c r="R23" s="813">
        <f>'RESULTADO 2021'!AN22</f>
        <v>0</v>
      </c>
      <c r="S23" s="49" t="s">
        <v>72</v>
      </c>
    </row>
    <row r="24" spans="1:19" ht="13.5" customHeight="1">
      <c r="A24" s="37" t="s">
        <v>15</v>
      </c>
      <c r="B24" s="207">
        <v>100</v>
      </c>
      <c r="C24" s="107">
        <v>1</v>
      </c>
      <c r="D24" s="343">
        <v>100</v>
      </c>
      <c r="E24" s="1306"/>
      <c r="F24" s="111" t="s">
        <v>638</v>
      </c>
      <c r="G24" s="101">
        <v>80</v>
      </c>
      <c r="H24" s="343">
        <v>100</v>
      </c>
      <c r="I24" s="410">
        <v>100</v>
      </c>
      <c r="J24" s="101">
        <v>80</v>
      </c>
      <c r="K24" s="343">
        <v>100</v>
      </c>
      <c r="L24" s="327">
        <v>50</v>
      </c>
      <c r="M24" s="812">
        <v>80</v>
      </c>
      <c r="N24" s="914">
        <f>'METAS 2021'!Q23</f>
        <v>80</v>
      </c>
      <c r="O24" s="813" t="s">
        <v>638</v>
      </c>
      <c r="P24" s="813">
        <f>'SUGESTÃO DA ÁREA TÉCNICA 2021'!AM23</f>
        <v>0</v>
      </c>
      <c r="Q24" s="813">
        <f>'METAS 2021'!AM23</f>
        <v>0</v>
      </c>
      <c r="R24" s="813">
        <f>'RESULTADO 2021'!AN23</f>
        <v>0</v>
      </c>
      <c r="S24" s="49" t="s">
        <v>72</v>
      </c>
    </row>
    <row r="25" spans="1:19" ht="13.5" customHeight="1">
      <c r="A25" s="37" t="s">
        <v>16</v>
      </c>
      <c r="B25" s="207">
        <v>80</v>
      </c>
      <c r="C25" s="107">
        <v>0.5</v>
      </c>
      <c r="D25" s="343">
        <v>60</v>
      </c>
      <c r="E25" s="1306"/>
      <c r="F25" s="111" t="s">
        <v>638</v>
      </c>
      <c r="G25" s="101">
        <v>80</v>
      </c>
      <c r="H25" s="343">
        <v>80</v>
      </c>
      <c r="I25" s="409">
        <v>0</v>
      </c>
      <c r="J25" s="101">
        <v>80</v>
      </c>
      <c r="K25" s="343">
        <v>80</v>
      </c>
      <c r="L25" s="328">
        <v>100</v>
      </c>
      <c r="M25" s="812">
        <v>80</v>
      </c>
      <c r="N25" s="914">
        <f>'METAS 2021'!Q24</f>
        <v>80</v>
      </c>
      <c r="O25" s="813" t="s">
        <v>638</v>
      </c>
      <c r="P25" s="813">
        <f>'SUGESTÃO DA ÁREA TÉCNICA 2021'!AM24</f>
        <v>0</v>
      </c>
      <c r="Q25" s="813">
        <f>'METAS 2021'!AM24</f>
        <v>0</v>
      </c>
      <c r="R25" s="813">
        <f>'RESULTADO 2021'!AN24</f>
        <v>0</v>
      </c>
      <c r="S25" s="49" t="s">
        <v>72</v>
      </c>
    </row>
    <row r="26" spans="1:19" ht="13.5" customHeight="1">
      <c r="A26" s="13" t="s">
        <v>17</v>
      </c>
      <c r="B26" s="139"/>
      <c r="C26" s="106"/>
      <c r="D26" s="106"/>
      <c r="E26" s="13"/>
      <c r="F26" s="100">
        <v>100</v>
      </c>
      <c r="G26" s="100">
        <v>80</v>
      </c>
      <c r="H26" s="106"/>
      <c r="I26" s="13"/>
      <c r="J26" s="100">
        <v>80</v>
      </c>
      <c r="K26" s="106"/>
      <c r="L26" s="104"/>
      <c r="M26" s="796"/>
      <c r="N26" s="913"/>
      <c r="O26" s="917"/>
      <c r="P26" s="796"/>
      <c r="Q26" s="796"/>
      <c r="R26" s="796"/>
      <c r="S26" s="13" t="s">
        <v>72</v>
      </c>
    </row>
    <row r="27" spans="1:19" ht="13.5" customHeight="1">
      <c r="A27" s="37" t="s">
        <v>18</v>
      </c>
      <c r="B27" s="207">
        <v>80</v>
      </c>
      <c r="C27" s="102" t="s">
        <v>95</v>
      </c>
      <c r="D27" s="343">
        <v>80</v>
      </c>
      <c r="E27" s="1305" t="s">
        <v>335</v>
      </c>
      <c r="F27" s="111" t="s">
        <v>638</v>
      </c>
      <c r="G27" s="101">
        <v>80</v>
      </c>
      <c r="H27" s="343">
        <v>80</v>
      </c>
      <c r="I27" s="409">
        <v>0</v>
      </c>
      <c r="J27" s="101">
        <v>80</v>
      </c>
      <c r="K27" s="343">
        <v>80</v>
      </c>
      <c r="L27" s="327">
        <v>100</v>
      </c>
      <c r="M27" s="812">
        <v>80</v>
      </c>
      <c r="N27" s="914">
        <f>'METAS 2021'!Q26</f>
        <v>80</v>
      </c>
      <c r="O27" s="813" t="s">
        <v>638</v>
      </c>
      <c r="P27" s="813">
        <f>'SUGESTÃO DA ÁREA TÉCNICA 2021'!AM26</f>
        <v>0</v>
      </c>
      <c r="Q27" s="813">
        <f>'METAS 2021'!AM26</f>
        <v>0</v>
      </c>
      <c r="R27" s="813">
        <f>'RESULTADO 2021'!AN26</f>
        <v>0</v>
      </c>
      <c r="S27" s="49" t="s">
        <v>72</v>
      </c>
    </row>
    <row r="28" spans="1:19" ht="13.5" customHeight="1">
      <c r="A28" s="37" t="s">
        <v>19</v>
      </c>
      <c r="B28" s="207">
        <v>80</v>
      </c>
      <c r="C28" s="102" t="s">
        <v>95</v>
      </c>
      <c r="D28" s="343">
        <v>80</v>
      </c>
      <c r="E28" s="1306"/>
      <c r="F28" s="111" t="s">
        <v>638</v>
      </c>
      <c r="G28" s="101">
        <v>80</v>
      </c>
      <c r="H28" s="343">
        <v>80</v>
      </c>
      <c r="I28" s="268">
        <v>50</v>
      </c>
      <c r="J28" s="101">
        <v>80</v>
      </c>
      <c r="K28" s="343">
        <v>80</v>
      </c>
      <c r="L28" s="111" t="s">
        <v>638</v>
      </c>
      <c r="M28" s="812">
        <v>80</v>
      </c>
      <c r="N28" s="914">
        <f>'METAS 2021'!Q27</f>
        <v>0</v>
      </c>
      <c r="O28" s="813" t="s">
        <v>638</v>
      </c>
      <c r="P28" s="813">
        <f>'SUGESTÃO DA ÁREA TÉCNICA 2021'!AM27</f>
        <v>0</v>
      </c>
      <c r="Q28" s="813">
        <f>'METAS 2021'!AM27</f>
        <v>0</v>
      </c>
      <c r="R28" s="813">
        <f>'RESULTADO 2021'!AN27</f>
        <v>0</v>
      </c>
      <c r="S28" s="49" t="s">
        <v>72</v>
      </c>
    </row>
    <row r="29" spans="1:19" ht="14.25" customHeight="1">
      <c r="A29" s="37" t="s">
        <v>20</v>
      </c>
      <c r="B29" s="207">
        <v>80</v>
      </c>
      <c r="C29" s="102" t="s">
        <v>95</v>
      </c>
      <c r="D29" s="346" t="s">
        <v>623</v>
      </c>
      <c r="E29" s="1306"/>
      <c r="F29" s="328">
        <v>100</v>
      </c>
      <c r="G29" s="101">
        <v>80</v>
      </c>
      <c r="H29" s="343">
        <v>80</v>
      </c>
      <c r="I29" s="409">
        <v>0</v>
      </c>
      <c r="J29" s="101">
        <v>80</v>
      </c>
      <c r="K29" s="343">
        <v>80</v>
      </c>
      <c r="L29" s="328">
        <v>100</v>
      </c>
      <c r="M29" s="812">
        <v>80</v>
      </c>
      <c r="N29" s="914">
        <f>'METAS 2021'!Q28</f>
        <v>0</v>
      </c>
      <c r="O29" s="813" t="s">
        <v>638</v>
      </c>
      <c r="P29" s="813">
        <f>'SUGESTÃO DA ÁREA TÉCNICA 2021'!AM28</f>
        <v>0</v>
      </c>
      <c r="Q29" s="813">
        <f>'METAS 2021'!AM28</f>
        <v>0</v>
      </c>
      <c r="R29" s="813">
        <f>'RESULTADO 2021'!AN28</f>
        <v>0</v>
      </c>
      <c r="S29" s="49" t="s">
        <v>72</v>
      </c>
    </row>
    <row r="30" spans="1:19" ht="13.5" customHeight="1">
      <c r="A30" s="37" t="s">
        <v>21</v>
      </c>
      <c r="B30" s="207">
        <v>90</v>
      </c>
      <c r="C30" s="107">
        <v>1</v>
      </c>
      <c r="D30" s="343">
        <v>80</v>
      </c>
      <c r="E30" s="1306"/>
      <c r="F30" s="111" t="s">
        <v>638</v>
      </c>
      <c r="G30" s="101">
        <v>80</v>
      </c>
      <c r="H30" s="343">
        <v>80</v>
      </c>
      <c r="I30" s="409">
        <v>0</v>
      </c>
      <c r="J30" s="101">
        <v>80</v>
      </c>
      <c r="K30" s="343">
        <v>80</v>
      </c>
      <c r="L30" s="111" t="s">
        <v>638</v>
      </c>
      <c r="M30" s="812">
        <v>80</v>
      </c>
      <c r="N30" s="914">
        <f>'METAS 2021'!Q29</f>
        <v>0</v>
      </c>
      <c r="O30" s="813" t="s">
        <v>638</v>
      </c>
      <c r="P30" s="813">
        <f>'SUGESTÃO DA ÁREA TÉCNICA 2021'!AM29</f>
        <v>0</v>
      </c>
      <c r="Q30" s="813">
        <f>'METAS 2021'!AM29</f>
        <v>0</v>
      </c>
      <c r="R30" s="813">
        <f>'RESULTADO 2021'!AN29</f>
        <v>0</v>
      </c>
      <c r="S30" s="49" t="s">
        <v>72</v>
      </c>
    </row>
    <row r="31" spans="1:19" ht="13.5" customHeight="1">
      <c r="A31" s="37" t="s">
        <v>22</v>
      </c>
      <c r="B31" s="207">
        <v>80</v>
      </c>
      <c r="C31" s="107">
        <v>0.5</v>
      </c>
      <c r="D31" s="343">
        <v>80</v>
      </c>
      <c r="E31" s="1306"/>
      <c r="F31" s="328">
        <v>100</v>
      </c>
      <c r="G31" s="101">
        <v>80</v>
      </c>
      <c r="H31" s="343">
        <v>80</v>
      </c>
      <c r="I31" s="410">
        <v>100</v>
      </c>
      <c r="J31" s="101">
        <v>80</v>
      </c>
      <c r="K31" s="343">
        <v>80</v>
      </c>
      <c r="L31" s="327">
        <v>0</v>
      </c>
      <c r="M31" s="812">
        <v>80</v>
      </c>
      <c r="N31" s="914">
        <f>'METAS 2021'!Q30</f>
        <v>80</v>
      </c>
      <c r="O31" s="813" t="s">
        <v>638</v>
      </c>
      <c r="P31" s="813">
        <f>'SUGESTÃO DA ÁREA TÉCNICA 2021'!AM30</f>
        <v>0</v>
      </c>
      <c r="Q31" s="813">
        <f>'METAS 2021'!AM30</f>
        <v>0</v>
      </c>
      <c r="R31" s="813">
        <f>'RESULTADO 2021'!AN30</f>
        <v>0</v>
      </c>
      <c r="S31" s="49" t="s">
        <v>72</v>
      </c>
    </row>
    <row r="32" spans="1:19" ht="13.5" customHeight="1">
      <c r="A32" s="37" t="s">
        <v>23</v>
      </c>
      <c r="B32" s="207">
        <v>80</v>
      </c>
      <c r="C32" s="102" t="s">
        <v>95</v>
      </c>
      <c r="D32" s="343">
        <v>80</v>
      </c>
      <c r="E32" s="1306"/>
      <c r="F32" s="111" t="s">
        <v>638</v>
      </c>
      <c r="G32" s="101">
        <v>80</v>
      </c>
      <c r="H32" s="343">
        <v>80</v>
      </c>
      <c r="I32" s="410">
        <v>100</v>
      </c>
      <c r="J32" s="101">
        <v>80</v>
      </c>
      <c r="K32" s="343">
        <v>80</v>
      </c>
      <c r="L32" s="111" t="s">
        <v>638</v>
      </c>
      <c r="M32" s="812">
        <v>80</v>
      </c>
      <c r="N32" s="914">
        <f>'METAS 2021'!Q31</f>
        <v>80</v>
      </c>
      <c r="O32" s="813" t="s">
        <v>638</v>
      </c>
      <c r="P32" s="813">
        <f>'SUGESTÃO DA ÁREA TÉCNICA 2021'!AM31</f>
        <v>0</v>
      </c>
      <c r="Q32" s="813">
        <f>'METAS 2021'!AM31</f>
        <v>0</v>
      </c>
      <c r="R32" s="813">
        <f>'RESULTADO 2021'!AN31</f>
        <v>0</v>
      </c>
      <c r="S32" s="49" t="s">
        <v>72</v>
      </c>
    </row>
    <row r="33" spans="1:19" ht="13.5" customHeight="1">
      <c r="A33" s="37" t="s">
        <v>24</v>
      </c>
      <c r="B33" s="207">
        <v>80</v>
      </c>
      <c r="C33" s="107">
        <v>0.5</v>
      </c>
      <c r="D33" s="343">
        <v>80</v>
      </c>
      <c r="E33" s="1306"/>
      <c r="F33" s="111" t="s">
        <v>638</v>
      </c>
      <c r="G33" s="101">
        <v>80</v>
      </c>
      <c r="H33" s="345">
        <v>80</v>
      </c>
      <c r="I33" s="410">
        <v>100</v>
      </c>
      <c r="J33" s="101">
        <v>80</v>
      </c>
      <c r="K33" s="343">
        <v>80</v>
      </c>
      <c r="L33" s="328">
        <v>100</v>
      </c>
      <c r="M33" s="812">
        <v>80</v>
      </c>
      <c r="N33" s="914">
        <f>'METAS 2021'!Q32</f>
        <v>80</v>
      </c>
      <c r="O33" s="813">
        <v>100</v>
      </c>
      <c r="P33" s="813">
        <f>'SUGESTÃO DA ÁREA TÉCNICA 2021'!AM32</f>
        <v>0</v>
      </c>
      <c r="Q33" s="813">
        <f>'METAS 2021'!AM32</f>
        <v>0</v>
      </c>
      <c r="R33" s="813">
        <f>'RESULTADO 2021'!AN32</f>
        <v>0</v>
      </c>
      <c r="S33" s="49" t="s">
        <v>72</v>
      </c>
    </row>
    <row r="34" spans="1:19" ht="13.5" customHeight="1">
      <c r="A34" s="37" t="s">
        <v>25</v>
      </c>
      <c r="B34" s="207">
        <v>80</v>
      </c>
      <c r="C34" s="102" t="s">
        <v>95</v>
      </c>
      <c r="D34" s="343">
        <v>80</v>
      </c>
      <c r="E34" s="1306"/>
      <c r="F34" s="111" t="s">
        <v>638</v>
      </c>
      <c r="G34" s="101">
        <v>80</v>
      </c>
      <c r="H34" s="343">
        <v>80</v>
      </c>
      <c r="I34" s="410">
        <v>100</v>
      </c>
      <c r="J34" s="101">
        <v>80</v>
      </c>
      <c r="K34" s="343">
        <v>80</v>
      </c>
      <c r="L34" s="111" t="s">
        <v>638</v>
      </c>
      <c r="M34" s="812">
        <v>80</v>
      </c>
      <c r="N34" s="914">
        <f>'METAS 2021'!Q33</f>
        <v>80</v>
      </c>
      <c r="O34" s="813" t="s">
        <v>638</v>
      </c>
      <c r="P34" s="813">
        <f>'SUGESTÃO DA ÁREA TÉCNICA 2021'!AM33</f>
        <v>0</v>
      </c>
      <c r="Q34" s="813">
        <f>'METAS 2021'!AM33</f>
        <v>0</v>
      </c>
      <c r="R34" s="813">
        <f>'RESULTADO 2021'!AN33</f>
        <v>0</v>
      </c>
      <c r="S34" s="49" t="s">
        <v>72</v>
      </c>
    </row>
    <row r="35" spans="1:19" ht="28.5" customHeight="1">
      <c r="A35" s="57" t="s">
        <v>79</v>
      </c>
      <c r="B35" s="100"/>
      <c r="C35" s="114"/>
      <c r="D35" s="114"/>
      <c r="E35" s="1306"/>
      <c r="F35" s="114"/>
      <c r="G35" s="114"/>
      <c r="H35" s="114"/>
      <c r="I35" s="114"/>
      <c r="J35" s="114"/>
      <c r="K35" s="114"/>
      <c r="L35" s="104"/>
      <c r="M35" s="796"/>
      <c r="N35" s="913"/>
      <c r="O35" s="917"/>
      <c r="P35" s="796"/>
      <c r="Q35" s="796"/>
      <c r="R35" s="796"/>
      <c r="S35" s="13" t="s">
        <v>72</v>
      </c>
    </row>
    <row r="36" spans="1:19" ht="13.5" customHeight="1">
      <c r="A36" s="37" t="s">
        <v>26</v>
      </c>
      <c r="B36" s="207">
        <v>100</v>
      </c>
      <c r="C36" s="102">
        <v>0</v>
      </c>
      <c r="D36" s="343">
        <v>100</v>
      </c>
      <c r="E36" s="1306"/>
      <c r="F36" s="111" t="s">
        <v>638</v>
      </c>
      <c r="G36" s="101">
        <v>80</v>
      </c>
      <c r="H36" s="343">
        <v>80</v>
      </c>
      <c r="I36" s="409">
        <v>0</v>
      </c>
      <c r="J36" s="101">
        <v>80</v>
      </c>
      <c r="K36" s="343">
        <v>80</v>
      </c>
      <c r="L36" s="111" t="s">
        <v>638</v>
      </c>
      <c r="M36" s="812">
        <v>80</v>
      </c>
      <c r="N36" s="914">
        <f>'METAS 2021'!Q35</f>
        <v>80</v>
      </c>
      <c r="O36" s="813" t="s">
        <v>638</v>
      </c>
      <c r="P36" s="813">
        <f>'SUGESTÃO DA ÁREA TÉCNICA 2021'!AM35</f>
        <v>0</v>
      </c>
      <c r="Q36" s="813">
        <f>'METAS 2021'!AM35</f>
        <v>0</v>
      </c>
      <c r="R36" s="813">
        <f>'RESULTADO 2021'!AN35</f>
        <v>0</v>
      </c>
      <c r="S36" s="49" t="s">
        <v>72</v>
      </c>
    </row>
    <row r="37" spans="1:19" ht="13.5" customHeight="1">
      <c r="A37" s="37" t="s">
        <v>27</v>
      </c>
      <c r="B37" s="207">
        <v>80</v>
      </c>
      <c r="C37" s="102">
        <v>66.7</v>
      </c>
      <c r="D37" s="343">
        <v>80</v>
      </c>
      <c r="E37" s="1306"/>
      <c r="F37" s="111" t="s">
        <v>638</v>
      </c>
      <c r="G37" s="101">
        <v>80</v>
      </c>
      <c r="H37" s="343">
        <v>80</v>
      </c>
      <c r="I37" s="409">
        <v>0</v>
      </c>
      <c r="J37" s="101">
        <v>80</v>
      </c>
      <c r="K37" s="343">
        <v>80</v>
      </c>
      <c r="L37" s="111" t="s">
        <v>638</v>
      </c>
      <c r="M37" s="812">
        <v>80</v>
      </c>
      <c r="N37" s="914">
        <f>'METAS 2021'!Q36</f>
        <v>80</v>
      </c>
      <c r="O37" s="813" t="s">
        <v>638</v>
      </c>
      <c r="P37" s="813">
        <f>'SUGESTÃO DA ÁREA TÉCNICA 2021'!AM36</f>
        <v>0</v>
      </c>
      <c r="Q37" s="813">
        <f>'METAS 2021'!AM36</f>
        <v>0</v>
      </c>
      <c r="R37" s="813">
        <f>'RESULTADO 2021'!AN36</f>
        <v>0</v>
      </c>
      <c r="S37" s="49" t="s">
        <v>72</v>
      </c>
    </row>
    <row r="38" spans="1:19" ht="13.5" customHeight="1">
      <c r="A38" s="37" t="s">
        <v>235</v>
      </c>
      <c r="B38" s="207">
        <v>80</v>
      </c>
      <c r="C38" s="107">
        <v>1</v>
      </c>
      <c r="D38" s="343">
        <v>80</v>
      </c>
      <c r="E38" s="1306"/>
      <c r="F38" s="111" t="s">
        <v>638</v>
      </c>
      <c r="G38" s="101">
        <v>80</v>
      </c>
      <c r="H38" s="343">
        <v>80</v>
      </c>
      <c r="I38" s="410">
        <v>100</v>
      </c>
      <c r="J38" s="101">
        <v>80</v>
      </c>
      <c r="K38" s="343">
        <v>80</v>
      </c>
      <c r="L38" s="328">
        <v>100</v>
      </c>
      <c r="M38" s="812">
        <v>80</v>
      </c>
      <c r="N38" s="914">
        <f>'METAS 2021'!Q37</f>
        <v>80</v>
      </c>
      <c r="O38" s="813">
        <v>100</v>
      </c>
      <c r="P38" s="813">
        <f>'SUGESTÃO DA ÁREA TÉCNICA 2021'!AM37</f>
        <v>0</v>
      </c>
      <c r="Q38" s="813">
        <f>'METAS 2021'!AM37</f>
        <v>0</v>
      </c>
      <c r="R38" s="813">
        <f>'RESULTADO 2021'!AN37</f>
        <v>0</v>
      </c>
      <c r="S38" s="49" t="s">
        <v>72</v>
      </c>
    </row>
    <row r="39" spans="1:19" ht="13.5" customHeight="1">
      <c r="A39" s="37" t="s">
        <v>29</v>
      </c>
      <c r="B39" s="207">
        <v>80</v>
      </c>
      <c r="C39" s="102" t="s">
        <v>95</v>
      </c>
      <c r="D39" s="343">
        <v>80</v>
      </c>
      <c r="E39" s="1306"/>
      <c r="F39" s="111" t="s">
        <v>638</v>
      </c>
      <c r="G39" s="101">
        <v>80</v>
      </c>
      <c r="H39" s="343">
        <v>80</v>
      </c>
      <c r="I39" s="409">
        <v>0</v>
      </c>
      <c r="J39" s="101">
        <v>80</v>
      </c>
      <c r="K39" s="343">
        <v>80</v>
      </c>
      <c r="L39" s="111" t="s">
        <v>638</v>
      </c>
      <c r="M39" s="812">
        <v>80</v>
      </c>
      <c r="N39" s="914">
        <f>'METAS 2021'!Q38</f>
        <v>80</v>
      </c>
      <c r="O39" s="813" t="s">
        <v>638</v>
      </c>
      <c r="P39" s="813">
        <f>'SUGESTÃO DA ÁREA TÉCNICA 2021'!AM38</f>
        <v>0</v>
      </c>
      <c r="Q39" s="813">
        <f>'METAS 2021'!AM38</f>
        <v>0</v>
      </c>
      <c r="R39" s="813">
        <f>'RESULTADO 2021'!AN38</f>
        <v>0</v>
      </c>
      <c r="S39" s="49" t="s">
        <v>72</v>
      </c>
    </row>
    <row r="40" spans="1:19" ht="13.5" customHeight="1">
      <c r="A40" s="37" t="s">
        <v>30</v>
      </c>
      <c r="B40" s="207">
        <v>80</v>
      </c>
      <c r="C40" s="102" t="s">
        <v>95</v>
      </c>
      <c r="D40" s="343">
        <v>80</v>
      </c>
      <c r="E40" s="1306"/>
      <c r="F40" s="327">
        <v>33.299999999999997</v>
      </c>
      <c r="G40" s="101">
        <v>80</v>
      </c>
      <c r="H40" s="343">
        <v>80</v>
      </c>
      <c r="I40" s="410">
        <v>100</v>
      </c>
      <c r="J40" s="101">
        <v>80</v>
      </c>
      <c r="K40" s="343">
        <v>80</v>
      </c>
      <c r="L40" s="108">
        <v>100</v>
      </c>
      <c r="M40" s="812">
        <v>80</v>
      </c>
      <c r="N40" s="914">
        <f>'METAS 2021'!Q39</f>
        <v>80</v>
      </c>
      <c r="O40" s="813">
        <v>100</v>
      </c>
      <c r="P40" s="813">
        <f>'SUGESTÃO DA ÁREA TÉCNICA 2021'!AM39</f>
        <v>0</v>
      </c>
      <c r="Q40" s="813">
        <f>'METAS 2021'!AM39</f>
        <v>0</v>
      </c>
      <c r="R40" s="813">
        <f>'RESULTADO 2021'!AN39</f>
        <v>0</v>
      </c>
      <c r="S40" s="49" t="s">
        <v>72</v>
      </c>
    </row>
    <row r="41" spans="1:19" ht="13.5" customHeight="1">
      <c r="A41" s="37" t="s">
        <v>31</v>
      </c>
      <c r="B41" s="207">
        <v>40</v>
      </c>
      <c r="C41" s="102" t="s">
        <v>99</v>
      </c>
      <c r="D41" s="343">
        <v>80</v>
      </c>
      <c r="E41" s="1306"/>
      <c r="F41" s="111" t="s">
        <v>638</v>
      </c>
      <c r="G41" s="101">
        <v>80</v>
      </c>
      <c r="H41" s="343">
        <v>80</v>
      </c>
      <c r="I41" s="410">
        <v>100</v>
      </c>
      <c r="J41" s="101">
        <v>80</v>
      </c>
      <c r="K41" s="343">
        <v>80</v>
      </c>
      <c r="L41" s="111" t="s">
        <v>638</v>
      </c>
      <c r="M41" s="812">
        <v>80</v>
      </c>
      <c r="N41" s="914">
        <f>'METAS 2021'!Q40</f>
        <v>80</v>
      </c>
      <c r="O41" s="813" t="s">
        <v>638</v>
      </c>
      <c r="P41" s="813">
        <f>'SUGESTÃO DA ÁREA TÉCNICA 2021'!AM40</f>
        <v>0</v>
      </c>
      <c r="Q41" s="813">
        <f>'METAS 2021'!AM40</f>
        <v>0</v>
      </c>
      <c r="R41" s="813">
        <f>'RESULTADO 2021'!AN40</f>
        <v>0</v>
      </c>
      <c r="S41" s="49" t="s">
        <v>72</v>
      </c>
    </row>
    <row r="42" spans="1:19" ht="13.5" customHeight="1">
      <c r="A42" s="37" t="s">
        <v>32</v>
      </c>
      <c r="B42" s="207">
        <v>80</v>
      </c>
      <c r="C42" s="115">
        <v>0.77669999999999995</v>
      </c>
      <c r="D42" s="343">
        <v>80</v>
      </c>
      <c r="E42" s="1306"/>
      <c r="F42" s="267">
        <v>77.94</v>
      </c>
      <c r="G42" s="101">
        <v>80</v>
      </c>
      <c r="H42" s="343">
        <v>80</v>
      </c>
      <c r="I42" s="410">
        <v>89.8</v>
      </c>
      <c r="J42" s="101">
        <v>80</v>
      </c>
      <c r="K42" s="343">
        <v>80</v>
      </c>
      <c r="L42" s="267">
        <v>75.8</v>
      </c>
      <c r="M42" s="812">
        <v>80</v>
      </c>
      <c r="N42" s="914">
        <f>'METAS 2021'!Q41</f>
        <v>80</v>
      </c>
      <c r="O42" s="813">
        <v>68.8</v>
      </c>
      <c r="P42" s="813">
        <f>'SUGESTÃO DA ÁREA TÉCNICA 2021'!AM41</f>
        <v>0</v>
      </c>
      <c r="Q42" s="813">
        <f>'METAS 2021'!AM41</f>
        <v>0</v>
      </c>
      <c r="R42" s="813">
        <f>'RESULTADO 2021'!AN41</f>
        <v>0</v>
      </c>
      <c r="S42" s="49" t="s">
        <v>72</v>
      </c>
    </row>
    <row r="43" spans="1:19" ht="13.5" customHeight="1">
      <c r="A43" s="37" t="s">
        <v>33</v>
      </c>
      <c r="B43" s="207">
        <v>80</v>
      </c>
      <c r="C43" s="107">
        <v>1</v>
      </c>
      <c r="D43" s="343">
        <v>90</v>
      </c>
      <c r="E43" s="1306"/>
      <c r="F43" s="111" t="s">
        <v>638</v>
      </c>
      <c r="G43" s="101">
        <v>80</v>
      </c>
      <c r="H43" s="343">
        <v>90</v>
      </c>
      <c r="I43" s="409">
        <v>0</v>
      </c>
      <c r="J43" s="101">
        <v>80</v>
      </c>
      <c r="K43" s="343">
        <v>90</v>
      </c>
      <c r="L43" s="327">
        <v>0</v>
      </c>
      <c r="M43" s="812">
        <v>80</v>
      </c>
      <c r="N43" s="914">
        <f>'METAS 2021'!Q42</f>
        <v>80</v>
      </c>
      <c r="O43" s="813" t="s">
        <v>638</v>
      </c>
      <c r="P43" s="813">
        <f>'SUGESTÃO DA ÁREA TÉCNICA 2021'!AM42</f>
        <v>0</v>
      </c>
      <c r="Q43" s="813">
        <f>'METAS 2021'!AM42</f>
        <v>0</v>
      </c>
      <c r="R43" s="813">
        <f>'RESULTADO 2021'!AN42</f>
        <v>0</v>
      </c>
      <c r="S43" s="49" t="s">
        <v>72</v>
      </c>
    </row>
    <row r="44" spans="1:19" ht="13.5" customHeight="1">
      <c r="A44" s="37" t="s">
        <v>34</v>
      </c>
      <c r="B44" s="207">
        <v>80</v>
      </c>
      <c r="C44" s="107">
        <v>1</v>
      </c>
      <c r="D44" s="343">
        <v>90</v>
      </c>
      <c r="E44" s="1306"/>
      <c r="F44" s="111" t="s">
        <v>638</v>
      </c>
      <c r="G44" s="101">
        <v>80</v>
      </c>
      <c r="H44" s="343">
        <v>90</v>
      </c>
      <c r="I44" s="409">
        <v>0</v>
      </c>
      <c r="J44" s="101">
        <v>80</v>
      </c>
      <c r="K44" s="343" t="s">
        <v>600</v>
      </c>
      <c r="L44" s="111" t="s">
        <v>638</v>
      </c>
      <c r="M44" s="812">
        <v>80</v>
      </c>
      <c r="N44" s="914">
        <f>'METAS 2021'!Q43</f>
        <v>90</v>
      </c>
      <c r="O44" s="813" t="s">
        <v>638</v>
      </c>
      <c r="P44" s="813">
        <f>'SUGESTÃO DA ÁREA TÉCNICA 2021'!AM43</f>
        <v>0</v>
      </c>
      <c r="Q44" s="813">
        <f>'METAS 2021'!AM43</f>
        <v>0</v>
      </c>
      <c r="R44" s="813">
        <f>'RESULTADO 2021'!AN43</f>
        <v>0</v>
      </c>
      <c r="S44" s="49" t="s">
        <v>72</v>
      </c>
    </row>
    <row r="45" spans="1:19" ht="13.5" customHeight="1">
      <c r="A45" s="37" t="s">
        <v>35</v>
      </c>
      <c r="B45" s="207">
        <v>80</v>
      </c>
      <c r="C45" s="102" t="s">
        <v>95</v>
      </c>
      <c r="D45" s="343">
        <v>80</v>
      </c>
      <c r="E45" s="1306"/>
      <c r="F45" s="111" t="s">
        <v>638</v>
      </c>
      <c r="G45" s="101">
        <v>80</v>
      </c>
      <c r="H45" s="343">
        <v>80</v>
      </c>
      <c r="I45" s="409">
        <v>0</v>
      </c>
      <c r="J45" s="101">
        <v>80</v>
      </c>
      <c r="K45" s="343">
        <v>80</v>
      </c>
      <c r="L45" s="328">
        <v>100</v>
      </c>
      <c r="M45" s="812">
        <v>80</v>
      </c>
      <c r="N45" s="914">
        <f>'METAS 2021'!Q44</f>
        <v>80</v>
      </c>
      <c r="O45" s="813" t="s">
        <v>638</v>
      </c>
      <c r="P45" s="813">
        <f>'SUGESTÃO DA ÁREA TÉCNICA 2021'!AM44</f>
        <v>0</v>
      </c>
      <c r="Q45" s="813">
        <f>'METAS 2021'!AM44</f>
        <v>0</v>
      </c>
      <c r="R45" s="813">
        <f>'RESULTADO 2021'!AN44</f>
        <v>0</v>
      </c>
      <c r="S45" s="49" t="s">
        <v>72</v>
      </c>
    </row>
    <row r="46" spans="1:19" ht="13.5" customHeight="1">
      <c r="A46" s="37" t="s">
        <v>36</v>
      </c>
      <c r="B46" s="207">
        <v>80</v>
      </c>
      <c r="C46" s="102" t="s">
        <v>95</v>
      </c>
      <c r="D46" s="343">
        <v>80</v>
      </c>
      <c r="E46" s="1306"/>
      <c r="F46" s="111" t="s">
        <v>638</v>
      </c>
      <c r="G46" s="101">
        <v>80</v>
      </c>
      <c r="H46" s="343">
        <v>90</v>
      </c>
      <c r="I46" s="409">
        <v>0</v>
      </c>
      <c r="J46" s="101">
        <v>80</v>
      </c>
      <c r="K46" s="343">
        <v>95</v>
      </c>
      <c r="L46" s="111" t="s">
        <v>638</v>
      </c>
      <c r="M46" s="812">
        <v>80</v>
      </c>
      <c r="N46" s="914">
        <f>'METAS 2021'!Q45</f>
        <v>80</v>
      </c>
      <c r="O46" s="813" t="s">
        <v>638</v>
      </c>
      <c r="P46" s="813">
        <f>'SUGESTÃO DA ÁREA TÉCNICA 2021'!AM45</f>
        <v>0</v>
      </c>
      <c r="Q46" s="813">
        <f>'METAS 2021'!AM45</f>
        <v>0</v>
      </c>
      <c r="R46" s="813">
        <f>'RESULTADO 2021'!AN45</f>
        <v>0</v>
      </c>
      <c r="S46" s="49" t="s">
        <v>72</v>
      </c>
    </row>
    <row r="47" spans="1:19" ht="13.5" customHeight="1">
      <c r="A47" s="37" t="s">
        <v>37</v>
      </c>
      <c r="B47" s="207">
        <v>80</v>
      </c>
      <c r="C47" s="107">
        <v>1</v>
      </c>
      <c r="D47" s="343">
        <v>100</v>
      </c>
      <c r="E47" s="1306"/>
      <c r="F47" s="328">
        <v>100</v>
      </c>
      <c r="G47" s="101">
        <v>80</v>
      </c>
      <c r="H47" s="343">
        <v>80</v>
      </c>
      <c r="I47" s="410">
        <v>100</v>
      </c>
      <c r="J47" s="101">
        <v>80</v>
      </c>
      <c r="K47" s="343" t="s">
        <v>600</v>
      </c>
      <c r="L47" s="108">
        <v>40</v>
      </c>
      <c r="M47" s="812">
        <v>80</v>
      </c>
      <c r="N47" s="914">
        <f>'METAS 2021'!Q46</f>
        <v>0</v>
      </c>
      <c r="O47" s="813" t="s">
        <v>638</v>
      </c>
      <c r="P47" s="813">
        <f>'SUGESTÃO DA ÁREA TÉCNICA 2021'!AM46</f>
        <v>0</v>
      </c>
      <c r="Q47" s="813">
        <f>'METAS 2021'!AM46</f>
        <v>0</v>
      </c>
      <c r="R47" s="813">
        <f>'RESULTADO 2021'!AN46</f>
        <v>0</v>
      </c>
      <c r="S47" s="49" t="s">
        <v>72</v>
      </c>
    </row>
    <row r="48" spans="1:19" ht="13.5" customHeight="1">
      <c r="A48" s="13" t="s">
        <v>38</v>
      </c>
      <c r="B48" s="139"/>
      <c r="C48" s="106"/>
      <c r="D48" s="106"/>
      <c r="E48" s="13"/>
      <c r="F48" s="100">
        <v>100</v>
      </c>
      <c r="G48" s="100">
        <v>80</v>
      </c>
      <c r="H48" s="106"/>
      <c r="I48" s="13"/>
      <c r="J48" s="106"/>
      <c r="K48" s="106"/>
      <c r="L48" s="104"/>
      <c r="M48" s="796"/>
      <c r="N48" s="913"/>
      <c r="O48" s="917"/>
      <c r="P48" s="796"/>
      <c r="Q48" s="796"/>
      <c r="R48" s="796"/>
      <c r="S48" s="13" t="s">
        <v>72</v>
      </c>
    </row>
    <row r="49" spans="1:19" ht="13.5" customHeight="1">
      <c r="A49" s="37" t="s">
        <v>39</v>
      </c>
      <c r="B49" s="207">
        <v>80</v>
      </c>
      <c r="C49" s="107">
        <v>1</v>
      </c>
      <c r="D49" s="343">
        <v>80</v>
      </c>
      <c r="E49" s="1305" t="s">
        <v>334</v>
      </c>
      <c r="F49" s="328">
        <v>100</v>
      </c>
      <c r="G49" s="101">
        <v>80</v>
      </c>
      <c r="H49" s="343">
        <v>80</v>
      </c>
      <c r="I49" s="268">
        <v>55.6</v>
      </c>
      <c r="J49" s="101">
        <v>80</v>
      </c>
      <c r="K49" s="343">
        <v>85</v>
      </c>
      <c r="L49" s="328">
        <v>100</v>
      </c>
      <c r="M49" s="812">
        <v>80</v>
      </c>
      <c r="N49" s="914">
        <f>'METAS 2021'!Q48</f>
        <v>80</v>
      </c>
      <c r="O49" s="813">
        <v>100</v>
      </c>
      <c r="P49" s="813">
        <f>'SUGESTÃO DA ÁREA TÉCNICA 2021'!AM48</f>
        <v>0</v>
      </c>
      <c r="Q49" s="813">
        <f>'METAS 2021'!AM48</f>
        <v>0</v>
      </c>
      <c r="R49" s="813">
        <f>'RESULTADO 2021'!AN48</f>
        <v>0</v>
      </c>
      <c r="S49" s="49" t="s">
        <v>72</v>
      </c>
    </row>
    <row r="50" spans="1:19" ht="13.5" customHeight="1">
      <c r="A50" s="37" t="s">
        <v>40</v>
      </c>
      <c r="B50" s="207">
        <v>80</v>
      </c>
      <c r="C50" s="102" t="s">
        <v>95</v>
      </c>
      <c r="D50" s="343">
        <v>80</v>
      </c>
      <c r="E50" s="1306"/>
      <c r="F50" s="111" t="s">
        <v>638</v>
      </c>
      <c r="G50" s="101">
        <v>80</v>
      </c>
      <c r="H50" s="343">
        <v>80</v>
      </c>
      <c r="I50" s="409">
        <v>0</v>
      </c>
      <c r="J50" s="101">
        <v>80</v>
      </c>
      <c r="K50" s="343">
        <v>80</v>
      </c>
      <c r="L50" s="328">
        <v>100</v>
      </c>
      <c r="M50" s="812">
        <v>80</v>
      </c>
      <c r="N50" s="914">
        <f>'METAS 2021'!Q49</f>
        <v>80</v>
      </c>
      <c r="O50" s="813" t="s">
        <v>638</v>
      </c>
      <c r="P50" s="813">
        <f>'SUGESTÃO DA ÁREA TÉCNICA 2021'!AM49</f>
        <v>0</v>
      </c>
      <c r="Q50" s="813">
        <f>'METAS 2021'!AM49</f>
        <v>0</v>
      </c>
      <c r="R50" s="813">
        <f>'RESULTADO 2021'!AN49</f>
        <v>0</v>
      </c>
      <c r="S50" s="49" t="s">
        <v>72</v>
      </c>
    </row>
    <row r="51" spans="1:19" ht="13.5" customHeight="1">
      <c r="A51" s="37" t="s">
        <v>41</v>
      </c>
      <c r="B51" s="207">
        <v>90</v>
      </c>
      <c r="C51" s="102" t="s">
        <v>95</v>
      </c>
      <c r="D51" s="343">
        <v>90</v>
      </c>
      <c r="E51" s="1306"/>
      <c r="F51" s="111" t="s">
        <v>638</v>
      </c>
      <c r="G51" s="101">
        <v>80</v>
      </c>
      <c r="H51" s="343">
        <v>80</v>
      </c>
      <c r="I51" s="409">
        <v>0</v>
      </c>
      <c r="J51" s="101">
        <v>80</v>
      </c>
      <c r="K51" s="343">
        <v>80</v>
      </c>
      <c r="L51" s="111" t="s">
        <v>638</v>
      </c>
      <c r="M51" s="812">
        <v>80</v>
      </c>
      <c r="N51" s="914">
        <f>'METAS 2021'!Q50</f>
        <v>80</v>
      </c>
      <c r="O51" s="813" t="s">
        <v>638</v>
      </c>
      <c r="P51" s="813">
        <f>'SUGESTÃO DA ÁREA TÉCNICA 2021'!AM50</f>
        <v>0</v>
      </c>
      <c r="Q51" s="813">
        <f>'METAS 2021'!AM50</f>
        <v>0</v>
      </c>
      <c r="R51" s="813">
        <f>'RESULTADO 2021'!AN50</f>
        <v>0</v>
      </c>
      <c r="S51" s="49" t="s">
        <v>72</v>
      </c>
    </row>
    <row r="52" spans="1:19" ht="14.25" customHeight="1">
      <c r="A52" s="37" t="s">
        <v>42</v>
      </c>
      <c r="B52" s="111">
        <v>80</v>
      </c>
      <c r="C52" s="102" t="s">
        <v>95</v>
      </c>
      <c r="D52" s="343">
        <v>65</v>
      </c>
      <c r="E52" s="1306"/>
      <c r="F52" s="111" t="s">
        <v>638</v>
      </c>
      <c r="G52" s="101">
        <v>80</v>
      </c>
      <c r="H52" s="343">
        <v>60</v>
      </c>
      <c r="I52" s="395">
        <v>100</v>
      </c>
      <c r="J52" s="101">
        <v>80</v>
      </c>
      <c r="K52" s="343">
        <v>80</v>
      </c>
      <c r="L52" s="327">
        <v>0</v>
      </c>
      <c r="M52" s="812">
        <v>80</v>
      </c>
      <c r="N52" s="914">
        <f>'METAS 2021'!Q51</f>
        <v>80</v>
      </c>
      <c r="O52" s="813" t="s">
        <v>638</v>
      </c>
      <c r="P52" s="813">
        <f>'SUGESTÃO DA ÁREA TÉCNICA 2021'!AM51</f>
        <v>0</v>
      </c>
      <c r="Q52" s="813">
        <f>'METAS 2021'!AM51</f>
        <v>0</v>
      </c>
      <c r="R52" s="813">
        <f>'RESULTADO 2021'!AN51</f>
        <v>0</v>
      </c>
      <c r="S52" s="49" t="s">
        <v>72</v>
      </c>
    </row>
    <row r="53" spans="1:19" ht="13.5" customHeight="1">
      <c r="A53" s="37" t="s">
        <v>43</v>
      </c>
      <c r="B53" s="207">
        <v>80</v>
      </c>
      <c r="C53" s="107">
        <v>1</v>
      </c>
      <c r="D53" s="343">
        <v>100</v>
      </c>
      <c r="E53" s="1306"/>
      <c r="F53" s="328">
        <v>100</v>
      </c>
      <c r="G53" s="101">
        <v>80</v>
      </c>
      <c r="H53" s="343">
        <v>90</v>
      </c>
      <c r="I53" s="409">
        <v>0</v>
      </c>
      <c r="J53" s="101">
        <v>80</v>
      </c>
      <c r="K53" s="343">
        <v>100</v>
      </c>
      <c r="L53" s="111" t="s">
        <v>638</v>
      </c>
      <c r="M53" s="812">
        <v>80</v>
      </c>
      <c r="N53" s="914">
        <f>'METAS 2021'!Q52</f>
        <v>80</v>
      </c>
      <c r="O53" s="813" t="s">
        <v>638</v>
      </c>
      <c r="P53" s="813">
        <f>'SUGESTÃO DA ÁREA TÉCNICA 2021'!AM52</f>
        <v>0</v>
      </c>
      <c r="Q53" s="813">
        <f>'METAS 2021'!AM52</f>
        <v>0</v>
      </c>
      <c r="R53" s="813">
        <f>'RESULTADO 2021'!AN52</f>
        <v>0</v>
      </c>
      <c r="S53" s="49" t="s">
        <v>72</v>
      </c>
    </row>
    <row r="54" spans="1:19" ht="13.5" customHeight="1">
      <c r="A54" s="37" t="s">
        <v>44</v>
      </c>
      <c r="B54" s="207">
        <v>80</v>
      </c>
      <c r="C54" s="102" t="s">
        <v>95</v>
      </c>
      <c r="D54" s="343">
        <v>80</v>
      </c>
      <c r="E54" s="1306"/>
      <c r="F54" s="111" t="s">
        <v>638</v>
      </c>
      <c r="G54" s="101">
        <v>80</v>
      </c>
      <c r="H54" s="343">
        <v>85</v>
      </c>
      <c r="I54" s="409">
        <v>0</v>
      </c>
      <c r="J54" s="101">
        <v>80</v>
      </c>
      <c r="K54" s="343">
        <v>80</v>
      </c>
      <c r="L54" s="111" t="s">
        <v>638</v>
      </c>
      <c r="M54" s="812">
        <v>80</v>
      </c>
      <c r="N54" s="914">
        <f>'METAS 2021'!Q53</f>
        <v>80</v>
      </c>
      <c r="O54" s="813" t="s">
        <v>638</v>
      </c>
      <c r="P54" s="813">
        <f>'SUGESTÃO DA ÁREA TÉCNICA 2021'!AM53</f>
        <v>0</v>
      </c>
      <c r="Q54" s="813">
        <f>'METAS 2021'!AM53</f>
        <v>0</v>
      </c>
      <c r="R54" s="813">
        <f>'RESULTADO 2021'!AN53</f>
        <v>0</v>
      </c>
      <c r="S54" s="49" t="s">
        <v>72</v>
      </c>
    </row>
    <row r="55" spans="1:19" ht="13.5" customHeight="1">
      <c r="A55" s="13" t="s">
        <v>45</v>
      </c>
      <c r="B55" s="139"/>
      <c r="C55" s="113"/>
      <c r="D55" s="113"/>
      <c r="E55" s="1306"/>
      <c r="F55" s="100" t="s">
        <v>95</v>
      </c>
      <c r="G55" s="100">
        <v>80</v>
      </c>
      <c r="H55" s="113"/>
      <c r="I55" s="13"/>
      <c r="J55" s="113"/>
      <c r="K55" s="113"/>
      <c r="L55" s="104"/>
      <c r="M55" s="796"/>
      <c r="N55" s="913"/>
      <c r="O55" s="917"/>
      <c r="P55" s="796"/>
      <c r="Q55" s="796"/>
      <c r="R55" s="796"/>
      <c r="S55" s="13" t="s">
        <v>72</v>
      </c>
    </row>
    <row r="56" spans="1:19" ht="13.5" customHeight="1">
      <c r="A56" s="37" t="s">
        <v>47</v>
      </c>
      <c r="B56" s="207">
        <v>85</v>
      </c>
      <c r="C56" s="102" t="s">
        <v>95</v>
      </c>
      <c r="D56" s="343">
        <v>80</v>
      </c>
      <c r="E56" s="1306"/>
      <c r="F56" s="111" t="s">
        <v>638</v>
      </c>
      <c r="G56" s="101">
        <v>80</v>
      </c>
      <c r="H56" s="343">
        <v>80</v>
      </c>
      <c r="I56" s="409">
        <v>0</v>
      </c>
      <c r="J56" s="101">
        <v>80</v>
      </c>
      <c r="K56" s="343">
        <v>80</v>
      </c>
      <c r="L56" s="111" t="s">
        <v>638</v>
      </c>
      <c r="M56" s="812">
        <v>80</v>
      </c>
      <c r="N56" s="914">
        <f>'METAS 2021'!Q55</f>
        <v>80</v>
      </c>
      <c r="O56" s="813" t="s">
        <v>638</v>
      </c>
      <c r="P56" s="813">
        <f>'SUGESTÃO DA ÁREA TÉCNICA 2021'!AM55</f>
        <v>0</v>
      </c>
      <c r="Q56" s="813">
        <f>'METAS 2021'!AM55</f>
        <v>0</v>
      </c>
      <c r="R56" s="813">
        <f>'RESULTADO 2021'!AN55</f>
        <v>0</v>
      </c>
      <c r="S56" s="49" t="s">
        <v>72</v>
      </c>
    </row>
    <row r="57" spans="1:19" ht="13.5" customHeight="1">
      <c r="A57" s="37" t="s">
        <v>50</v>
      </c>
      <c r="B57" s="207">
        <v>80</v>
      </c>
      <c r="C57" s="102" t="s">
        <v>95</v>
      </c>
      <c r="D57" s="343">
        <v>80</v>
      </c>
      <c r="E57" s="1306"/>
      <c r="F57" s="111" t="s">
        <v>638</v>
      </c>
      <c r="G57" s="101">
        <v>80</v>
      </c>
      <c r="H57" s="343">
        <v>90</v>
      </c>
      <c r="I57" s="409">
        <v>0</v>
      </c>
      <c r="J57" s="101">
        <v>80</v>
      </c>
      <c r="K57" s="343">
        <v>80</v>
      </c>
      <c r="L57" s="111" t="s">
        <v>638</v>
      </c>
      <c r="M57" s="812">
        <v>80</v>
      </c>
      <c r="N57" s="914">
        <f>'METAS 2021'!Q56</f>
        <v>80</v>
      </c>
      <c r="O57" s="813" t="s">
        <v>638</v>
      </c>
      <c r="P57" s="813">
        <f>'SUGESTÃO DA ÁREA TÉCNICA 2021'!AM56</f>
        <v>0</v>
      </c>
      <c r="Q57" s="813">
        <f>'METAS 2021'!AM56</f>
        <v>0</v>
      </c>
      <c r="R57" s="813">
        <f>'RESULTADO 2021'!AN56</f>
        <v>0</v>
      </c>
      <c r="S57" s="49" t="s">
        <v>72</v>
      </c>
    </row>
    <row r="58" spans="1:19" ht="13.5" customHeight="1">
      <c r="A58" s="37" t="s">
        <v>49</v>
      </c>
      <c r="B58" s="207">
        <v>80</v>
      </c>
      <c r="C58" s="102" t="s">
        <v>95</v>
      </c>
      <c r="D58" s="343">
        <v>80</v>
      </c>
      <c r="E58" s="1306"/>
      <c r="F58" s="111" t="s">
        <v>638</v>
      </c>
      <c r="G58" s="101">
        <v>80</v>
      </c>
      <c r="H58" s="343">
        <v>80</v>
      </c>
      <c r="I58" s="409">
        <v>0</v>
      </c>
      <c r="J58" s="101">
        <v>80</v>
      </c>
      <c r="K58" s="343">
        <v>80</v>
      </c>
      <c r="L58" s="328">
        <v>100</v>
      </c>
      <c r="M58" s="812">
        <v>80</v>
      </c>
      <c r="N58" s="914">
        <f>'METAS 2021'!Q57</f>
        <v>80</v>
      </c>
      <c r="O58" s="813" t="s">
        <v>638</v>
      </c>
      <c r="P58" s="813">
        <f>'SUGESTÃO DA ÁREA TÉCNICA 2021'!AM57</f>
        <v>0</v>
      </c>
      <c r="Q58" s="813">
        <f>'METAS 2021'!AM57</f>
        <v>0</v>
      </c>
      <c r="R58" s="813">
        <f>'RESULTADO 2021'!AN57</f>
        <v>0</v>
      </c>
      <c r="S58" s="49" t="s">
        <v>72</v>
      </c>
    </row>
    <row r="59" spans="1:19" ht="13.5" customHeight="1">
      <c r="A59" s="37" t="s">
        <v>48</v>
      </c>
      <c r="B59" s="207">
        <v>80</v>
      </c>
      <c r="C59" s="102" t="s">
        <v>95</v>
      </c>
      <c r="D59" s="343">
        <v>80</v>
      </c>
      <c r="E59" s="1306"/>
      <c r="F59" s="111" t="s">
        <v>638</v>
      </c>
      <c r="G59" s="101">
        <v>80</v>
      </c>
      <c r="H59" s="343">
        <v>80</v>
      </c>
      <c r="I59" s="409">
        <v>0</v>
      </c>
      <c r="J59" s="101">
        <v>80</v>
      </c>
      <c r="K59" s="343">
        <v>80</v>
      </c>
      <c r="L59" s="327">
        <v>0</v>
      </c>
      <c r="M59" s="812">
        <v>80</v>
      </c>
      <c r="N59" s="914">
        <f>'METAS 2021'!Q58</f>
        <v>80</v>
      </c>
      <c r="O59" s="813" t="s">
        <v>638</v>
      </c>
      <c r="P59" s="813">
        <f>'SUGESTÃO DA ÁREA TÉCNICA 2021'!AM58</f>
        <v>0</v>
      </c>
      <c r="Q59" s="813">
        <f>'METAS 2021'!AM58</f>
        <v>0</v>
      </c>
      <c r="R59" s="813">
        <f>'RESULTADO 2021'!AN58</f>
        <v>0</v>
      </c>
      <c r="S59" s="49" t="s">
        <v>72</v>
      </c>
    </row>
    <row r="60" spans="1:19" ht="13.5" customHeight="1">
      <c r="A60" s="37" t="s">
        <v>46</v>
      </c>
      <c r="B60" s="207">
        <v>80</v>
      </c>
      <c r="C60" s="102" t="s">
        <v>95</v>
      </c>
      <c r="D60" s="343">
        <v>80</v>
      </c>
      <c r="E60" s="1306"/>
      <c r="F60" s="111" t="s">
        <v>638</v>
      </c>
      <c r="G60" s="101">
        <v>80</v>
      </c>
      <c r="H60" s="343">
        <v>80</v>
      </c>
      <c r="I60" s="410">
        <v>100</v>
      </c>
      <c r="J60" s="101">
        <v>80</v>
      </c>
      <c r="K60" s="343">
        <v>80</v>
      </c>
      <c r="L60" s="267">
        <v>100</v>
      </c>
      <c r="M60" s="812">
        <v>80</v>
      </c>
      <c r="N60" s="914">
        <f>'METAS 2021'!Q59</f>
        <v>80</v>
      </c>
      <c r="O60" s="813" t="s">
        <v>638</v>
      </c>
      <c r="P60" s="813">
        <f>'SUGESTÃO DA ÁREA TÉCNICA 2021'!AM59</f>
        <v>0</v>
      </c>
      <c r="Q60" s="813">
        <f>'METAS 2021'!AM59</f>
        <v>0</v>
      </c>
      <c r="R60" s="813">
        <f>'RESULTADO 2021'!AN59</f>
        <v>0</v>
      </c>
      <c r="S60" s="49" t="s">
        <v>72</v>
      </c>
    </row>
    <row r="61" spans="1:19" ht="13.5" customHeight="1">
      <c r="A61" s="13" t="s">
        <v>51</v>
      </c>
      <c r="B61" s="100"/>
      <c r="C61" s="100"/>
      <c r="D61" s="100"/>
      <c r="E61" s="1306"/>
      <c r="F61" s="100"/>
      <c r="G61" s="100"/>
      <c r="H61" s="100"/>
      <c r="I61" s="13"/>
      <c r="J61" s="100"/>
      <c r="K61" s="100"/>
      <c r="L61" s="104"/>
      <c r="M61" s="796"/>
      <c r="N61" s="913"/>
      <c r="O61" s="917"/>
      <c r="P61" s="796"/>
      <c r="Q61" s="796"/>
      <c r="R61" s="796"/>
      <c r="S61" s="13" t="s">
        <v>72</v>
      </c>
    </row>
    <row r="62" spans="1:19" ht="13.5" customHeight="1">
      <c r="A62" s="37" t="s">
        <v>54</v>
      </c>
      <c r="B62" s="207">
        <v>80</v>
      </c>
      <c r="C62" s="107">
        <v>1</v>
      </c>
      <c r="D62" s="343">
        <v>85</v>
      </c>
      <c r="E62" s="1306"/>
      <c r="F62" s="111">
        <v>0</v>
      </c>
      <c r="G62" s="101">
        <v>80</v>
      </c>
      <c r="H62" s="343">
        <v>80</v>
      </c>
      <c r="I62" s="410">
        <v>100</v>
      </c>
      <c r="J62" s="101">
        <v>80</v>
      </c>
      <c r="K62" s="343">
        <v>80</v>
      </c>
      <c r="L62" s="111" t="s">
        <v>638</v>
      </c>
      <c r="M62" s="812">
        <v>80</v>
      </c>
      <c r="N62" s="914">
        <f>'METAS 2021'!Q61</f>
        <v>80</v>
      </c>
      <c r="O62" s="813" t="s">
        <v>638</v>
      </c>
      <c r="P62" s="813">
        <f>'SUGESTÃO DA ÁREA TÉCNICA 2021'!AM61</f>
        <v>0</v>
      </c>
      <c r="Q62" s="813">
        <f>'METAS 2021'!AM61</f>
        <v>0</v>
      </c>
      <c r="R62" s="813">
        <f>'RESULTADO 2021'!AN61</f>
        <v>0</v>
      </c>
      <c r="S62" s="49" t="s">
        <v>72</v>
      </c>
    </row>
    <row r="63" spans="1:19" ht="13.5" customHeight="1">
      <c r="A63" s="37" t="s">
        <v>52</v>
      </c>
      <c r="B63" s="207">
        <v>80</v>
      </c>
      <c r="C63" s="102" t="s">
        <v>95</v>
      </c>
      <c r="D63" s="343">
        <v>80</v>
      </c>
      <c r="E63" s="1306"/>
      <c r="F63" s="328">
        <v>100</v>
      </c>
      <c r="G63" s="101">
        <v>80</v>
      </c>
      <c r="H63" s="343">
        <v>80</v>
      </c>
      <c r="I63" s="409">
        <v>0</v>
      </c>
      <c r="J63" s="101">
        <v>80</v>
      </c>
      <c r="K63" s="343">
        <v>80</v>
      </c>
      <c r="L63" s="111" t="s">
        <v>638</v>
      </c>
      <c r="M63" s="812">
        <v>80</v>
      </c>
      <c r="N63" s="914">
        <f>'METAS 2021'!Q62</f>
        <v>100</v>
      </c>
      <c r="O63" s="813" t="s">
        <v>638</v>
      </c>
      <c r="P63" s="813">
        <f>'SUGESTÃO DA ÁREA TÉCNICA 2021'!AM62</f>
        <v>0</v>
      </c>
      <c r="Q63" s="813">
        <f>'METAS 2021'!AM62</f>
        <v>0</v>
      </c>
      <c r="R63" s="813">
        <f>'RESULTADO 2021'!AN62</f>
        <v>0</v>
      </c>
      <c r="S63" s="49" t="s">
        <v>72</v>
      </c>
    </row>
    <row r="64" spans="1:19" ht="13.5" customHeight="1">
      <c r="A64" s="37" t="s">
        <v>53</v>
      </c>
      <c r="B64" s="207">
        <v>80</v>
      </c>
      <c r="C64" s="102" t="s">
        <v>95</v>
      </c>
      <c r="D64" s="343">
        <v>80</v>
      </c>
      <c r="E64" s="1306"/>
      <c r="F64" s="111" t="s">
        <v>638</v>
      </c>
      <c r="G64" s="101">
        <v>80</v>
      </c>
      <c r="H64" s="343">
        <v>80</v>
      </c>
      <c r="I64" s="409">
        <v>0</v>
      </c>
      <c r="J64" s="101">
        <v>80</v>
      </c>
      <c r="K64" s="343">
        <v>80</v>
      </c>
      <c r="L64" s="328">
        <v>100</v>
      </c>
      <c r="M64" s="812">
        <v>80</v>
      </c>
      <c r="N64" s="914">
        <f>'METAS 2021'!Q63</f>
        <v>90</v>
      </c>
      <c r="O64" s="813" t="s">
        <v>638</v>
      </c>
      <c r="P64" s="813">
        <f>'SUGESTÃO DA ÁREA TÉCNICA 2021'!AM63</f>
        <v>0</v>
      </c>
      <c r="Q64" s="813">
        <f>'METAS 2021'!AM63</f>
        <v>0</v>
      </c>
      <c r="R64" s="813">
        <f>'RESULTADO 2021'!AN63</f>
        <v>0</v>
      </c>
      <c r="S64" s="49" t="s">
        <v>72</v>
      </c>
    </row>
    <row r="65" spans="1:20" ht="13.5" customHeight="1">
      <c r="A65" s="37" t="s">
        <v>56</v>
      </c>
      <c r="B65" s="207">
        <v>80</v>
      </c>
      <c r="C65" s="102" t="s">
        <v>95</v>
      </c>
      <c r="D65" s="343">
        <v>80</v>
      </c>
      <c r="E65" s="1306"/>
      <c r="F65" s="111" t="s">
        <v>638</v>
      </c>
      <c r="G65" s="101">
        <v>80</v>
      </c>
      <c r="H65" s="343">
        <v>80</v>
      </c>
      <c r="I65" s="409">
        <v>0</v>
      </c>
      <c r="J65" s="101">
        <v>80</v>
      </c>
      <c r="K65" s="343">
        <v>80</v>
      </c>
      <c r="L65" s="111" t="s">
        <v>638</v>
      </c>
      <c r="M65" s="812">
        <v>80</v>
      </c>
      <c r="N65" s="914">
        <f>'METAS 2021'!Q64</f>
        <v>80</v>
      </c>
      <c r="O65" s="813" t="s">
        <v>638</v>
      </c>
      <c r="P65" s="813">
        <f>'SUGESTÃO DA ÁREA TÉCNICA 2021'!AM64</f>
        <v>0</v>
      </c>
      <c r="Q65" s="813">
        <f>'METAS 2021'!AM64</f>
        <v>0</v>
      </c>
      <c r="R65" s="813">
        <f>'RESULTADO 2021'!AN64</f>
        <v>0</v>
      </c>
      <c r="S65" s="49" t="s">
        <v>72</v>
      </c>
    </row>
    <row r="66" spans="1:20" ht="13.5" customHeight="1">
      <c r="A66" s="37" t="s">
        <v>57</v>
      </c>
      <c r="B66" s="207">
        <v>80</v>
      </c>
      <c r="C66" s="102" t="s">
        <v>95</v>
      </c>
      <c r="D66" s="343">
        <v>80</v>
      </c>
      <c r="E66" s="1306"/>
      <c r="F66" s="111" t="s">
        <v>638</v>
      </c>
      <c r="G66" s="101">
        <v>80</v>
      </c>
      <c r="H66" s="343">
        <v>80</v>
      </c>
      <c r="I66" s="409">
        <v>0</v>
      </c>
      <c r="J66" s="101">
        <v>80</v>
      </c>
      <c r="K66" s="343">
        <v>80</v>
      </c>
      <c r="L66" s="111" t="s">
        <v>638</v>
      </c>
      <c r="M66" s="812">
        <v>80</v>
      </c>
      <c r="N66" s="914">
        <f>'METAS 2021'!Q65</f>
        <v>80</v>
      </c>
      <c r="O66" s="813" t="s">
        <v>638</v>
      </c>
      <c r="P66" s="813">
        <f>'SUGESTÃO DA ÁREA TÉCNICA 2021'!AM65</f>
        <v>0</v>
      </c>
      <c r="Q66" s="813">
        <f>'METAS 2021'!AM65</f>
        <v>0</v>
      </c>
      <c r="R66" s="813">
        <f>'RESULTADO 2021'!AN65</f>
        <v>0</v>
      </c>
      <c r="S66" s="49" t="s">
        <v>72</v>
      </c>
    </row>
    <row r="67" spans="1:20" ht="13.5" customHeight="1">
      <c r="A67" s="37" t="s">
        <v>55</v>
      </c>
      <c r="B67" s="207">
        <v>80</v>
      </c>
      <c r="C67" s="102">
        <v>0</v>
      </c>
      <c r="D67" s="343">
        <v>80</v>
      </c>
      <c r="E67" s="1306"/>
      <c r="F67" s="111" t="s">
        <v>638</v>
      </c>
      <c r="G67" s="101">
        <v>80</v>
      </c>
      <c r="H67" s="343">
        <v>80</v>
      </c>
      <c r="I67" s="409">
        <v>0</v>
      </c>
      <c r="J67" s="101">
        <v>80</v>
      </c>
      <c r="K67" s="343">
        <v>80</v>
      </c>
      <c r="L67" s="111" t="s">
        <v>638</v>
      </c>
      <c r="M67" s="812">
        <v>80</v>
      </c>
      <c r="N67" s="914">
        <f>'METAS 2021'!Q66</f>
        <v>0</v>
      </c>
      <c r="O67" s="813" t="s">
        <v>638</v>
      </c>
      <c r="P67" s="813">
        <f>'SUGESTÃO DA ÁREA TÉCNICA 2021'!AM66</f>
        <v>0</v>
      </c>
      <c r="Q67" s="813">
        <f>'METAS 2021'!AM66</f>
        <v>0</v>
      </c>
      <c r="R67" s="813">
        <f>'RESULTADO 2021'!AN66</f>
        <v>0</v>
      </c>
      <c r="S67" s="49" t="s">
        <v>72</v>
      </c>
    </row>
    <row r="68" spans="1:20" ht="13.5" customHeight="1">
      <c r="A68" s="13" t="s">
        <v>77</v>
      </c>
      <c r="B68" s="284"/>
      <c r="C68" s="284"/>
      <c r="D68" s="284"/>
      <c r="E68" s="13"/>
      <c r="F68" s="284"/>
      <c r="G68" s="284"/>
      <c r="H68" s="284"/>
      <c r="I68" s="13"/>
      <c r="J68" s="284"/>
      <c r="K68" s="284"/>
      <c r="L68" s="307"/>
      <c r="M68" s="796"/>
      <c r="N68" s="913"/>
      <c r="O68" s="917"/>
      <c r="P68" s="796"/>
      <c r="Q68" s="796"/>
      <c r="R68" s="796"/>
      <c r="S68" s="13" t="s">
        <v>72</v>
      </c>
    </row>
    <row r="69" spans="1:20" ht="13.5" customHeight="1">
      <c r="A69" s="37" t="s">
        <v>58</v>
      </c>
      <c r="B69" s="207">
        <v>80</v>
      </c>
      <c r="C69" s="102" t="s">
        <v>95</v>
      </c>
      <c r="D69" s="343">
        <v>80</v>
      </c>
      <c r="E69" s="1305" t="s">
        <v>101</v>
      </c>
      <c r="F69" s="111" t="s">
        <v>638</v>
      </c>
      <c r="G69" s="101">
        <v>80</v>
      </c>
      <c r="H69" s="343">
        <v>80</v>
      </c>
      <c r="I69" s="409">
        <v>0</v>
      </c>
      <c r="J69" s="101">
        <v>80</v>
      </c>
      <c r="K69" s="343">
        <v>80</v>
      </c>
      <c r="L69" s="111" t="s">
        <v>638</v>
      </c>
      <c r="M69" s="812">
        <v>80</v>
      </c>
      <c r="N69" s="914">
        <f>'METAS 2021'!Q68</f>
        <v>80</v>
      </c>
      <c r="O69" s="813" t="s">
        <v>638</v>
      </c>
      <c r="P69" s="811">
        <f>'SUGESTÃO DA ÁREA TÉCNICA 2021'!AM68</f>
        <v>0</v>
      </c>
      <c r="Q69" s="811">
        <f>'METAS 2021'!AM68</f>
        <v>0</v>
      </c>
      <c r="R69" s="811">
        <f>'RESULTADO 2021'!AN68</f>
        <v>0</v>
      </c>
      <c r="S69" s="49" t="s">
        <v>72</v>
      </c>
    </row>
    <row r="70" spans="1:20" ht="13.5" customHeight="1">
      <c r="A70" s="37" t="s">
        <v>59</v>
      </c>
      <c r="B70" s="207">
        <v>80</v>
      </c>
      <c r="C70" s="102" t="s">
        <v>95</v>
      </c>
      <c r="D70" s="343">
        <v>80</v>
      </c>
      <c r="E70" s="1306"/>
      <c r="F70" s="111" t="s">
        <v>638</v>
      </c>
      <c r="G70" s="101">
        <v>80</v>
      </c>
      <c r="H70" s="343">
        <v>80</v>
      </c>
      <c r="I70" s="409">
        <v>0</v>
      </c>
      <c r="J70" s="101">
        <v>80</v>
      </c>
      <c r="K70" s="343">
        <v>80</v>
      </c>
      <c r="L70" s="111" t="s">
        <v>638</v>
      </c>
      <c r="M70" s="812">
        <v>80</v>
      </c>
      <c r="N70" s="914">
        <f>'METAS 2021'!Q69</f>
        <v>80</v>
      </c>
      <c r="O70" s="813" t="s">
        <v>638</v>
      </c>
      <c r="P70" s="813">
        <f>'SUGESTÃO DA ÁREA TÉCNICA 2021'!AM69</f>
        <v>0</v>
      </c>
      <c r="Q70" s="813">
        <f>'METAS 2021'!AM69</f>
        <v>0</v>
      </c>
      <c r="R70" s="813">
        <f>'RESULTADO 2021'!AN69</f>
        <v>0</v>
      </c>
      <c r="S70" s="49" t="s">
        <v>72</v>
      </c>
    </row>
    <row r="71" spans="1:20" ht="13.5" customHeight="1">
      <c r="A71" s="37" t="s">
        <v>60</v>
      </c>
      <c r="B71" s="207">
        <v>100</v>
      </c>
      <c r="C71" s="102" t="s">
        <v>95</v>
      </c>
      <c r="D71" s="343">
        <v>80</v>
      </c>
      <c r="E71" s="1306"/>
      <c r="F71" s="111" t="s">
        <v>638</v>
      </c>
      <c r="G71" s="101">
        <v>80</v>
      </c>
      <c r="H71" s="343">
        <v>80</v>
      </c>
      <c r="I71" s="268">
        <v>66.7</v>
      </c>
      <c r="J71" s="101">
        <v>80</v>
      </c>
      <c r="K71" s="343">
        <v>80</v>
      </c>
      <c r="L71" s="111" t="s">
        <v>638</v>
      </c>
      <c r="M71" s="812">
        <v>80</v>
      </c>
      <c r="N71" s="914">
        <f>'METAS 2021'!Q70</f>
        <v>0</v>
      </c>
      <c r="O71" s="813" t="s">
        <v>638</v>
      </c>
      <c r="P71" s="813">
        <f>'SUGESTÃO DA ÁREA TÉCNICA 2021'!AM70</f>
        <v>0</v>
      </c>
      <c r="Q71" s="813">
        <f>'METAS 2021'!AM70</f>
        <v>0</v>
      </c>
      <c r="R71" s="813">
        <f>'RESULTADO 2021'!AN70</f>
        <v>0</v>
      </c>
      <c r="S71" s="49" t="s">
        <v>72</v>
      </c>
    </row>
    <row r="72" spans="1:20" ht="13.5" customHeight="1">
      <c r="A72" s="37" t="s">
        <v>61</v>
      </c>
      <c r="B72" s="207">
        <v>80</v>
      </c>
      <c r="C72" s="102" t="s">
        <v>95</v>
      </c>
      <c r="D72" s="343">
        <v>80</v>
      </c>
      <c r="E72" s="1306"/>
      <c r="F72" s="111" t="s">
        <v>638</v>
      </c>
      <c r="G72" s="101">
        <v>80</v>
      </c>
      <c r="H72" s="343">
        <v>80</v>
      </c>
      <c r="I72" s="409">
        <v>0</v>
      </c>
      <c r="J72" s="101">
        <v>80</v>
      </c>
      <c r="K72" s="343">
        <v>80</v>
      </c>
      <c r="L72" s="111" t="s">
        <v>638</v>
      </c>
      <c r="M72" s="812">
        <v>80</v>
      </c>
      <c r="N72" s="914">
        <f>'METAS 2021'!Q71</f>
        <v>80</v>
      </c>
      <c r="O72" s="813" t="s">
        <v>638</v>
      </c>
      <c r="P72" s="813">
        <f>'SUGESTÃO DA ÁREA TÉCNICA 2021'!AM71</f>
        <v>0</v>
      </c>
      <c r="Q72" s="813">
        <f>'METAS 2021'!AM71</f>
        <v>0</v>
      </c>
      <c r="R72" s="813">
        <f>'RESULTADO 2021'!AN71</f>
        <v>0</v>
      </c>
      <c r="S72" s="49" t="s">
        <v>72</v>
      </c>
    </row>
    <row r="73" spans="1:20" ht="13.5" customHeight="1">
      <c r="A73" s="37" t="s">
        <v>62</v>
      </c>
      <c r="B73" s="207">
        <v>70</v>
      </c>
      <c r="C73" s="107">
        <v>1</v>
      </c>
      <c r="D73" s="343">
        <v>80</v>
      </c>
      <c r="E73" s="1306"/>
      <c r="F73" s="327">
        <v>0</v>
      </c>
      <c r="G73" s="101">
        <v>80</v>
      </c>
      <c r="H73" s="343">
        <v>80</v>
      </c>
      <c r="I73" s="409">
        <v>0</v>
      </c>
      <c r="J73" s="101">
        <v>80</v>
      </c>
      <c r="K73" s="343">
        <v>80</v>
      </c>
      <c r="L73" s="393">
        <v>100</v>
      </c>
      <c r="M73" s="812">
        <v>80</v>
      </c>
      <c r="N73" s="914">
        <f>'METAS 2021'!Q72</f>
        <v>0</v>
      </c>
      <c r="O73" s="813" t="s">
        <v>638</v>
      </c>
      <c r="P73" s="813">
        <f>'SUGESTÃO DA ÁREA TÉCNICA 2021'!AM72</f>
        <v>0</v>
      </c>
      <c r="Q73" s="813">
        <f>'METAS 2021'!AM72</f>
        <v>0</v>
      </c>
      <c r="R73" s="813">
        <f>'RESULTADO 2021'!AN72</f>
        <v>0</v>
      </c>
      <c r="S73" s="49" t="s">
        <v>72</v>
      </c>
    </row>
    <row r="74" spans="1:20" ht="13.5" customHeight="1">
      <c r="A74" s="13" t="s">
        <v>63</v>
      </c>
      <c r="B74" s="139"/>
      <c r="C74" s="113"/>
      <c r="D74" s="113"/>
      <c r="E74" s="1306"/>
      <c r="F74" s="113"/>
      <c r="G74" s="113"/>
      <c r="H74" s="113"/>
      <c r="I74" s="113"/>
      <c r="J74" s="113"/>
      <c r="K74" s="113"/>
      <c r="L74" s="308"/>
      <c r="M74" s="796"/>
      <c r="N74" s="913"/>
      <c r="O74" s="917"/>
      <c r="P74" s="796"/>
      <c r="Q74" s="796"/>
      <c r="R74" s="796"/>
      <c r="S74" s="13" t="s">
        <v>72</v>
      </c>
    </row>
    <row r="75" spans="1:20" ht="13.5" customHeight="1">
      <c r="A75" s="37" t="s">
        <v>64</v>
      </c>
      <c r="B75" s="207">
        <v>100</v>
      </c>
      <c r="C75" s="102" t="s">
        <v>95</v>
      </c>
      <c r="D75" s="343">
        <v>80</v>
      </c>
      <c r="E75" s="1306"/>
      <c r="F75" s="111" t="s">
        <v>638</v>
      </c>
      <c r="G75" s="101">
        <v>80</v>
      </c>
      <c r="H75" s="343">
        <v>80</v>
      </c>
      <c r="I75" s="409">
        <v>0</v>
      </c>
      <c r="J75" s="101">
        <v>80</v>
      </c>
      <c r="K75" s="343">
        <v>80</v>
      </c>
      <c r="L75" s="111" t="s">
        <v>638</v>
      </c>
      <c r="M75" s="812">
        <v>80</v>
      </c>
      <c r="N75" s="914">
        <f>'METAS 2021'!Q74</f>
        <v>80</v>
      </c>
      <c r="O75" s="813" t="s">
        <v>638</v>
      </c>
      <c r="P75" s="813">
        <f>'SUGESTÃO DA ÁREA TÉCNICA 2021'!AM74</f>
        <v>0</v>
      </c>
      <c r="Q75" s="813">
        <f>'METAS 2021'!AM74</f>
        <v>0</v>
      </c>
      <c r="R75" s="813">
        <f>'RESULTADO 2021'!AN74</f>
        <v>0</v>
      </c>
      <c r="S75" s="49" t="s">
        <v>72</v>
      </c>
    </row>
    <row r="76" spans="1:20" ht="13.5" customHeight="1">
      <c r="A76" s="37" t="s">
        <v>65</v>
      </c>
      <c r="B76" s="207">
        <v>80</v>
      </c>
      <c r="C76" s="102" t="s">
        <v>95</v>
      </c>
      <c r="D76" s="343">
        <v>80</v>
      </c>
      <c r="E76" s="1306"/>
      <c r="F76" s="111" t="s">
        <v>638</v>
      </c>
      <c r="G76" s="101">
        <v>80</v>
      </c>
      <c r="H76" s="343">
        <v>80</v>
      </c>
      <c r="I76" s="410">
        <v>100</v>
      </c>
      <c r="J76" s="101">
        <v>80</v>
      </c>
      <c r="K76" s="343">
        <v>80</v>
      </c>
      <c r="L76" s="111" t="s">
        <v>638</v>
      </c>
      <c r="M76" s="812">
        <v>80</v>
      </c>
      <c r="N76" s="914">
        <f>'METAS 2021'!Q75</f>
        <v>80</v>
      </c>
      <c r="O76" s="813" t="s">
        <v>638</v>
      </c>
      <c r="P76" s="813">
        <f>'SUGESTÃO DA ÁREA TÉCNICA 2021'!AM75</f>
        <v>0</v>
      </c>
      <c r="Q76" s="813">
        <f>'METAS 2021'!AM75</f>
        <v>0</v>
      </c>
      <c r="R76" s="813">
        <f>'RESULTADO 2021'!AN75</f>
        <v>0</v>
      </c>
      <c r="S76" s="49" t="s">
        <v>72</v>
      </c>
    </row>
    <row r="77" spans="1:20" ht="13.5" customHeight="1">
      <c r="A77" s="37" t="s">
        <v>66</v>
      </c>
      <c r="B77" s="207">
        <v>80</v>
      </c>
      <c r="C77" s="102" t="s">
        <v>95</v>
      </c>
      <c r="D77" s="343">
        <v>80</v>
      </c>
      <c r="E77" s="1306"/>
      <c r="F77" s="111" t="s">
        <v>638</v>
      </c>
      <c r="G77" s="101">
        <v>80</v>
      </c>
      <c r="H77" s="343">
        <v>80</v>
      </c>
      <c r="I77" s="410">
        <v>100</v>
      </c>
      <c r="J77" s="101">
        <v>80</v>
      </c>
      <c r="K77" s="343">
        <v>80</v>
      </c>
      <c r="L77" s="111" t="s">
        <v>638</v>
      </c>
      <c r="M77" s="812">
        <v>80</v>
      </c>
      <c r="N77" s="914">
        <f>'METAS 2021'!Q76</f>
        <v>80</v>
      </c>
      <c r="O77" s="813" t="s">
        <v>638</v>
      </c>
      <c r="P77" s="813">
        <f>'SUGESTÃO DA ÁREA TÉCNICA 2021'!AM76</f>
        <v>0</v>
      </c>
      <c r="Q77" s="813">
        <f>'METAS 2021'!AM76</f>
        <v>0</v>
      </c>
      <c r="R77" s="813">
        <f>'RESULTADO 2021'!AN76</f>
        <v>0</v>
      </c>
      <c r="S77" s="49" t="s">
        <v>72</v>
      </c>
    </row>
    <row r="78" spans="1:20" ht="13.5" customHeight="1">
      <c r="A78" s="37" t="s">
        <v>67</v>
      </c>
      <c r="B78" s="207">
        <v>80</v>
      </c>
      <c r="C78" s="102" t="s">
        <v>95</v>
      </c>
      <c r="D78" s="343">
        <v>80</v>
      </c>
      <c r="E78" s="1306"/>
      <c r="F78" s="111" t="s">
        <v>638</v>
      </c>
      <c r="G78" s="101">
        <v>80</v>
      </c>
      <c r="H78" s="343">
        <v>80</v>
      </c>
      <c r="I78" s="409">
        <v>0</v>
      </c>
      <c r="J78" s="101">
        <v>80</v>
      </c>
      <c r="K78" s="343">
        <v>95</v>
      </c>
      <c r="L78" s="111" t="s">
        <v>638</v>
      </c>
      <c r="M78" s="812">
        <v>80</v>
      </c>
      <c r="N78" s="914">
        <f>'METAS 2021'!Q77</f>
        <v>80</v>
      </c>
      <c r="O78" s="813" t="s">
        <v>638</v>
      </c>
      <c r="P78" s="813">
        <f>'SUGESTÃO DA ÁREA TÉCNICA 2021'!AM77</f>
        <v>0</v>
      </c>
      <c r="Q78" s="813">
        <f>'METAS 2021'!AM77</f>
        <v>0</v>
      </c>
      <c r="R78" s="813">
        <f>'RESULTADO 2021'!AN77</f>
        <v>0</v>
      </c>
      <c r="S78" s="49" t="s">
        <v>72</v>
      </c>
    </row>
    <row r="79" spans="1:20" ht="18.75" customHeight="1">
      <c r="A79" s="37" t="s">
        <v>68</v>
      </c>
      <c r="B79" s="111">
        <v>80</v>
      </c>
      <c r="C79" s="102" t="s">
        <v>95</v>
      </c>
      <c r="D79" s="343">
        <v>80</v>
      </c>
      <c r="E79" s="1307"/>
      <c r="F79" s="111" t="s">
        <v>638</v>
      </c>
      <c r="G79" s="101">
        <v>80</v>
      </c>
      <c r="H79" s="343">
        <v>80</v>
      </c>
      <c r="I79" s="409">
        <v>0</v>
      </c>
      <c r="J79" s="101">
        <v>80</v>
      </c>
      <c r="K79" s="343">
        <v>80</v>
      </c>
      <c r="L79" s="328">
        <v>100</v>
      </c>
      <c r="M79" s="812">
        <v>80</v>
      </c>
      <c r="N79" s="914">
        <f>'METAS 2021'!Q78</f>
        <v>80</v>
      </c>
      <c r="O79" s="813" t="s">
        <v>638</v>
      </c>
      <c r="P79" s="813">
        <f>'SUGESTÃO DA ÁREA TÉCNICA 2021'!AM78</f>
        <v>0</v>
      </c>
      <c r="Q79" s="813">
        <f>'METAS 2021'!AM78</f>
        <v>0</v>
      </c>
      <c r="R79" s="813">
        <f>'RESULTADO 2021'!AN78</f>
        <v>0</v>
      </c>
      <c r="S79" s="49" t="s">
        <v>72</v>
      </c>
      <c r="T79" s="29" t="s">
        <v>69</v>
      </c>
    </row>
    <row r="80" spans="1:20" ht="15" customHeight="1">
      <c r="A80" s="39" t="s">
        <v>672</v>
      </c>
      <c r="B80" s="40"/>
      <c r="C80" s="40"/>
      <c r="D80" s="40"/>
      <c r="E80" s="40"/>
      <c r="F80" s="40"/>
      <c r="G80" s="54"/>
      <c r="H80" s="41"/>
      <c r="I80" s="41"/>
      <c r="J80" s="41"/>
      <c r="K80" s="41"/>
      <c r="L80" s="41"/>
      <c r="M80" s="41"/>
      <c r="N80" s="41"/>
      <c r="O80" s="41"/>
      <c r="P80" s="41"/>
      <c r="Q80" s="41"/>
      <c r="R80" s="41"/>
      <c r="S80" s="41"/>
    </row>
    <row r="81" spans="1:19" ht="15" customHeight="1">
      <c r="A81" s="1292" t="s">
        <v>632</v>
      </c>
      <c r="B81" s="1293"/>
      <c r="C81" s="1293"/>
      <c r="D81" s="1293"/>
      <c r="E81" s="1293"/>
      <c r="F81" s="1293"/>
      <c r="G81" s="1293"/>
      <c r="H81" s="1293"/>
      <c r="I81" s="1293"/>
      <c r="J81" s="1293"/>
      <c r="K81" s="1293"/>
      <c r="L81" s="1293"/>
      <c r="M81" s="1293"/>
      <c r="N81" s="1293"/>
      <c r="O81" s="1293"/>
      <c r="P81" s="1293"/>
      <c r="Q81" s="1293"/>
      <c r="R81" s="1293"/>
      <c r="S81" s="1382"/>
    </row>
    <row r="82" spans="1:19" ht="15.75">
      <c r="A82" s="337" t="s">
        <v>487</v>
      </c>
      <c r="B82" s="338"/>
      <c r="C82" s="339"/>
      <c r="D82" s="339"/>
      <c r="E82" s="340"/>
      <c r="F82" s="339"/>
      <c r="G82" s="339"/>
      <c r="H82" s="339"/>
      <c r="I82" s="603"/>
      <c r="J82" s="604"/>
      <c r="K82" s="604"/>
      <c r="L82" s="604"/>
      <c r="M82" s="604"/>
      <c r="N82" s="604"/>
      <c r="O82" s="604"/>
      <c r="P82" s="604"/>
      <c r="Q82" s="604"/>
      <c r="R82" s="604"/>
      <c r="S82" s="605"/>
    </row>
    <row r="83" spans="1:19" ht="15" customHeight="1">
      <c r="A83" s="1390" t="s">
        <v>627</v>
      </c>
      <c r="B83" s="1390"/>
      <c r="C83" s="1390"/>
      <c r="D83" s="1390"/>
      <c r="E83" s="1390"/>
      <c r="F83" s="1390"/>
      <c r="G83" s="1390"/>
      <c r="H83" s="1390"/>
      <c r="I83" s="1390"/>
      <c r="J83" s="1390"/>
      <c r="K83" s="1390"/>
      <c r="L83" s="1390"/>
      <c r="M83" s="1390"/>
      <c r="N83" s="1390"/>
      <c r="O83" s="1390"/>
      <c r="P83" s="1390"/>
      <c r="Q83" s="1390"/>
      <c r="R83" s="1390"/>
      <c r="S83" s="1390"/>
    </row>
    <row r="84" spans="1:19" ht="17.25" customHeight="1">
      <c r="A84" s="1390"/>
      <c r="B84" s="1390"/>
      <c r="C84" s="1390"/>
      <c r="D84" s="1390"/>
      <c r="E84" s="1390"/>
      <c r="F84" s="1390"/>
      <c r="G84" s="1390"/>
      <c r="H84" s="1390"/>
      <c r="I84" s="1390"/>
      <c r="J84" s="1390"/>
      <c r="K84" s="1390"/>
      <c r="L84" s="1390"/>
      <c r="M84" s="1390"/>
      <c r="N84" s="1390"/>
      <c r="O84" s="1390"/>
      <c r="P84" s="1390"/>
      <c r="Q84" s="1390"/>
      <c r="R84" s="1390"/>
      <c r="S84" s="1390"/>
    </row>
    <row r="85" spans="1:19">
      <c r="K85" s="408"/>
      <c r="L85" s="408"/>
      <c r="M85" s="408"/>
      <c r="N85" s="408"/>
      <c r="O85" s="408"/>
      <c r="P85" s="408"/>
      <c r="Q85" s="408"/>
      <c r="R85" s="408"/>
    </row>
    <row r="86" spans="1:19">
      <c r="A86" s="1399" t="s">
        <v>677</v>
      </c>
      <c r="B86" s="1400"/>
      <c r="C86" s="1400"/>
      <c r="D86" s="1401"/>
      <c r="K86" s="408"/>
      <c r="L86" s="408"/>
      <c r="M86" s="408"/>
      <c r="N86" s="408"/>
      <c r="O86" s="408"/>
      <c r="P86" s="408"/>
      <c r="Q86" s="408"/>
      <c r="R86" s="408"/>
    </row>
    <row r="87" spans="1:19" ht="15.75">
      <c r="A87" s="59" t="s">
        <v>629</v>
      </c>
      <c r="B87" s="59"/>
      <c r="C87" s="102"/>
      <c r="D87" s="341">
        <v>1</v>
      </c>
      <c r="K87" s="408"/>
      <c r="L87" s="408"/>
      <c r="M87" s="408"/>
      <c r="N87" s="408"/>
      <c r="O87" s="408"/>
      <c r="P87" s="408"/>
      <c r="Q87" s="408"/>
      <c r="R87" s="408"/>
    </row>
    <row r="88" spans="1:19" ht="23.25" customHeight="1">
      <c r="A88" s="336" t="s">
        <v>630</v>
      </c>
      <c r="B88" s="59"/>
      <c r="C88" s="102"/>
      <c r="D88" s="266" t="s">
        <v>635</v>
      </c>
      <c r="K88" s="408"/>
      <c r="L88" s="408"/>
      <c r="M88" s="408"/>
      <c r="N88" s="408"/>
      <c r="O88" s="408"/>
      <c r="P88" s="408"/>
      <c r="Q88" s="408"/>
      <c r="R88" s="408"/>
    </row>
    <row r="89" spans="1:19" ht="15.75">
      <c r="A89" s="59" t="s">
        <v>631</v>
      </c>
      <c r="B89" s="59"/>
      <c r="C89" s="102"/>
      <c r="D89" s="329" t="s">
        <v>634</v>
      </c>
      <c r="K89" s="408"/>
      <c r="L89" s="408"/>
      <c r="M89" s="408"/>
      <c r="N89" s="408"/>
      <c r="O89" s="408"/>
      <c r="P89" s="408"/>
      <c r="Q89" s="408"/>
      <c r="R89" s="408"/>
    </row>
    <row r="90" spans="1:19">
      <c r="A90" s="1396" t="s">
        <v>649</v>
      </c>
      <c r="B90" s="1396"/>
      <c r="C90" s="1396"/>
      <c r="D90" s="1396"/>
      <c r="K90" s="408"/>
      <c r="L90" s="408"/>
      <c r="M90" s="408"/>
      <c r="N90" s="408"/>
      <c r="O90" s="408"/>
      <c r="P90" s="408"/>
      <c r="Q90" s="408"/>
      <c r="R90" s="408"/>
    </row>
  </sheetData>
  <mergeCells count="22">
    <mergeCell ref="A83:S84"/>
    <mergeCell ref="E69:E79"/>
    <mergeCell ref="E10:E25"/>
    <mergeCell ref="A81:S81"/>
    <mergeCell ref="A90:D90"/>
    <mergeCell ref="E27:E47"/>
    <mergeCell ref="E49:E67"/>
    <mergeCell ref="A86:D86"/>
    <mergeCell ref="A1:S1"/>
    <mergeCell ref="G7:I7"/>
    <mergeCell ref="S7:S8"/>
    <mergeCell ref="A7:A8"/>
    <mergeCell ref="B7:C7"/>
    <mergeCell ref="D7:F7"/>
    <mergeCell ref="J7:L7"/>
    <mergeCell ref="A3:S3"/>
    <mergeCell ref="A5:S5"/>
    <mergeCell ref="A6:S6"/>
    <mergeCell ref="A4:S4"/>
    <mergeCell ref="A2:T2"/>
    <mergeCell ref="M7:O7"/>
    <mergeCell ref="P7:R7"/>
  </mergeCells>
  <conditionalFormatting sqref="H10:H11 H13:H18 H20:H25 H27:H28 H36:H47 H49:H51 H56:H60 H62:H67 H69:H73 H75:H79 H53:H54 H30:H34">
    <cfRule type="cellIs" dxfId="2" priority="29" operator="lessThan">
      <formula>79.99</formula>
    </cfRule>
  </conditionalFormatting>
  <printOptions horizontalCentered="1"/>
  <pageMargins left="0.39370078740157483" right="0.39370078740157483" top="0.19685039370078741" bottom="0.19685039370078741" header="0.15748031496062992" footer="0.15748031496062992"/>
  <pageSetup paperSize="9" scale="58" orientation="landscape" r:id="rId1"/>
  <rowBreaks count="1" manualBreakCount="1">
    <brk id="47"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28</vt:i4>
      </vt:variant>
      <vt:variant>
        <vt:lpstr>Intervalos nomeados</vt:lpstr>
      </vt:variant>
      <vt:variant>
        <vt:i4>52</vt:i4>
      </vt:variant>
    </vt:vector>
  </HeadingPairs>
  <TitlesOfParts>
    <vt:vector size="80" baseType="lpstr">
      <vt:lpstr>CONSOLIDAÇÃO DOS MUNICIPIOS2021</vt:lpstr>
      <vt:lpstr>SUGESTÃO DA ÁREA TÉCNICA 2021</vt:lpstr>
      <vt:lpstr>METAS 2021</vt:lpstr>
      <vt:lpstr>RESULTADO 2021</vt:lpstr>
      <vt:lpstr>Indicador 1- Óbitos Prematuros</vt:lpstr>
      <vt:lpstr>Indicador 2-MIF investigad (2</vt:lpstr>
      <vt:lpstr>Indicador 3-Obitcom causa bas</vt:lpstr>
      <vt:lpstr>Indicador 4-Calendario de vaci</vt:lpstr>
      <vt:lpstr>Indicador-5 DCNI</vt:lpstr>
      <vt:lpstr>Indicador-6 Cura de MH</vt:lpstr>
      <vt:lpstr>Indicador - 7 Casos de Malaria </vt:lpstr>
      <vt:lpstr>Indicador 8-Sífilis Congen</vt:lpstr>
      <vt:lpstr>Indicador-9 Aids em &gt; 5 an (2</vt:lpstr>
      <vt:lpstr>Indicador-10 Amostra de agu (2</vt:lpstr>
      <vt:lpstr>Indicador 11-Exames citopato (2</vt:lpstr>
      <vt:lpstr>Indicador12-Mamagrafia</vt:lpstr>
      <vt:lpstr>Indicador 13-Parto Normal</vt:lpstr>
      <vt:lpstr>Indicador 14- gravidez na adole</vt:lpstr>
      <vt:lpstr>Indicador 15-Mortalidade Inf (2</vt:lpstr>
      <vt:lpstr>Indicador 16-óbitos maternos</vt:lpstr>
      <vt:lpstr>Indicador 17- Cob.pop. Atb</vt:lpstr>
      <vt:lpstr>Indicador 18-Bolsa Familia </vt:lpstr>
      <vt:lpstr>Indicador19- Saude bucal</vt:lpstr>
      <vt:lpstr>Indicador 21- CAPS</vt:lpstr>
      <vt:lpstr>Indicador-22 imóveis visitados</vt:lpstr>
      <vt:lpstr>Indicador-23 Agra ao trab not</vt:lpstr>
      <vt:lpstr>Indicador-20 Munic Vigil San</vt:lpstr>
      <vt:lpstr>TUBERCULOSE</vt:lpstr>
      <vt:lpstr>'CONSOLIDAÇÃO DOS MUNICIPIOS2021'!Area_de_impressao</vt:lpstr>
      <vt:lpstr>'Indicador - 7 Casos de Malaria '!Area_de_impressao</vt:lpstr>
      <vt:lpstr>'Indicador 1- Óbitos Prematuros'!Area_de_impressao</vt:lpstr>
      <vt:lpstr>'Indicador 11-Exames citopato (2'!Area_de_impressao</vt:lpstr>
      <vt:lpstr>'Indicador 13-Parto Normal'!Area_de_impressao</vt:lpstr>
      <vt:lpstr>'Indicador 14- gravidez na adole'!Area_de_impressao</vt:lpstr>
      <vt:lpstr>'Indicador 15-Mortalidade Inf (2'!Area_de_impressao</vt:lpstr>
      <vt:lpstr>'Indicador 16-óbitos maternos'!Area_de_impressao</vt:lpstr>
      <vt:lpstr>'Indicador 17- Cob.pop. Atb'!Area_de_impressao</vt:lpstr>
      <vt:lpstr>'Indicador 18-Bolsa Familia '!Area_de_impressao</vt:lpstr>
      <vt:lpstr>'Indicador 21- CAPS'!Area_de_impressao</vt:lpstr>
      <vt:lpstr>'Indicador 2-MIF investigad (2'!Area_de_impressao</vt:lpstr>
      <vt:lpstr>'Indicador 3-Obitcom causa bas'!Area_de_impressao</vt:lpstr>
      <vt:lpstr>'Indicador 4-Calendario de vaci'!Area_de_impressao</vt:lpstr>
      <vt:lpstr>'Indicador 8-Sífilis Congen'!Area_de_impressao</vt:lpstr>
      <vt:lpstr>'Indicador-10 Amostra de agu (2'!Area_de_impressao</vt:lpstr>
      <vt:lpstr>'Indicador12-Mamagrafia'!Area_de_impressao</vt:lpstr>
      <vt:lpstr>'Indicador19- Saude bucal'!Area_de_impressao</vt:lpstr>
      <vt:lpstr>'Indicador-20 Munic Vigil San'!Area_de_impressao</vt:lpstr>
      <vt:lpstr>'Indicador-22 imóveis visitados'!Area_de_impressao</vt:lpstr>
      <vt:lpstr>'Indicador-23 Agra ao trab not'!Area_de_impressao</vt:lpstr>
      <vt:lpstr>'Indicador-5 DCNI'!Area_de_impressao</vt:lpstr>
      <vt:lpstr>'Indicador-6 Cura de MH'!Area_de_impressao</vt:lpstr>
      <vt:lpstr>'Indicador-9 Aids em &gt; 5 an (2'!Area_de_impressao</vt:lpstr>
      <vt:lpstr>'METAS 2021'!Area_de_impressao</vt:lpstr>
      <vt:lpstr>'RESULTADO 2021'!Area_de_impressao</vt:lpstr>
      <vt:lpstr>'SUGESTÃO DA ÁREA TÉCNICA 2021'!Area_de_impressao</vt:lpstr>
      <vt:lpstr>'CONSOLIDAÇÃO DOS MUNICIPIOS2021'!Titulos_de_impressao</vt:lpstr>
      <vt:lpstr>'Indicador - 7 Casos de Malaria '!Titulos_de_impressao</vt:lpstr>
      <vt:lpstr>'Indicador 1- Óbitos Prematuros'!Titulos_de_impressao</vt:lpstr>
      <vt:lpstr>'Indicador 11-Exames citopato (2'!Titulos_de_impressao</vt:lpstr>
      <vt:lpstr>'Indicador 13-Parto Normal'!Titulos_de_impressao</vt:lpstr>
      <vt:lpstr>'Indicador 14- gravidez na adole'!Titulos_de_impressao</vt:lpstr>
      <vt:lpstr>'Indicador 15-Mortalidade Inf (2'!Titulos_de_impressao</vt:lpstr>
      <vt:lpstr>'Indicador 16-óbitos maternos'!Titulos_de_impressao</vt:lpstr>
      <vt:lpstr>'Indicador 17- Cob.pop. Atb'!Titulos_de_impressao</vt:lpstr>
      <vt:lpstr>'Indicador 18-Bolsa Familia '!Titulos_de_impressao</vt:lpstr>
      <vt:lpstr>'Indicador 2-MIF investigad (2'!Titulos_de_impressao</vt:lpstr>
      <vt:lpstr>'Indicador 3-Obitcom causa bas'!Titulos_de_impressao</vt:lpstr>
      <vt:lpstr>'Indicador 4-Calendario de vaci'!Titulos_de_impressao</vt:lpstr>
      <vt:lpstr>'Indicador 8-Sífilis Congen'!Titulos_de_impressao</vt:lpstr>
      <vt:lpstr>'Indicador-10 Amostra de agu (2'!Titulos_de_impressao</vt:lpstr>
      <vt:lpstr>'Indicador12-Mamagrafia'!Titulos_de_impressao</vt:lpstr>
      <vt:lpstr>'Indicador-20 Munic Vigil San'!Titulos_de_impressao</vt:lpstr>
      <vt:lpstr>'Indicador-22 imóveis visitados'!Titulos_de_impressao</vt:lpstr>
      <vt:lpstr>'Indicador-23 Agra ao trab not'!Titulos_de_impressao</vt:lpstr>
      <vt:lpstr>'Indicador-5 DCNI'!Titulos_de_impressao</vt:lpstr>
      <vt:lpstr>'Indicador-6 Cura de MH'!Titulos_de_impressao</vt:lpstr>
      <vt:lpstr>'Indicador-9 Aids em &gt; 5 an (2'!Titulos_de_impressao</vt:lpstr>
      <vt:lpstr>'METAS 2021'!Titulos_de_impressao</vt:lpstr>
      <vt:lpstr>'RESULTADO 2021'!Titulos_de_impressao</vt:lpstr>
      <vt:lpstr>'SUGESTÃO DA ÁREA TÉCNICA 2021'!Titulos_de_impressao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g000109-0a</dc:creator>
  <cp:lastModifiedBy>Ismael Tavares da Costa</cp:lastModifiedBy>
  <cp:lastPrinted>2021-08-02T14:26:11Z</cp:lastPrinted>
  <dcterms:created xsi:type="dcterms:W3CDTF">2016-01-25T16:41:05Z</dcterms:created>
  <dcterms:modified xsi:type="dcterms:W3CDTF">2021-08-09T15:34:50Z</dcterms:modified>
</cp:coreProperties>
</file>